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a2c3a80ba45b0d/Desktop/"/>
    </mc:Choice>
  </mc:AlternateContent>
  <xr:revisionPtr revIDLastSave="0" documentId="8_{D7FB6814-B46C-4E07-8ED3-E25719508FF4}" xr6:coauthVersionLast="47" xr6:coauthVersionMax="47" xr10:uidLastSave="{00000000-0000-0000-0000-000000000000}"/>
  <bookViews>
    <workbookView xWindow="2856" yWindow="2856" windowWidth="13788" windowHeight="8964" xr2:uid="{96169164-47FC-0540-811A-578E3CAF407F}"/>
  </bookViews>
  <sheets>
    <sheet name="Countries" sheetId="8" r:id="rId1"/>
    <sheet name="Countries2" sheetId="10" r:id="rId2"/>
    <sheet name="Treemap" sheetId="26" r:id="rId3"/>
    <sheet name="Treemap2" sheetId="30" r:id="rId4"/>
    <sheet name="WorldPopulation" sheetId="32" r:id="rId5"/>
    <sheet name="GDP by Region" sheetId="13" r:id="rId6"/>
    <sheet name="GDP per Capita" sheetId="36" r:id="rId7"/>
    <sheet name="Percent Obese" sheetId="5" r:id="rId8"/>
    <sheet name="Countries dashboard" sheetId="4" r:id="rId9"/>
    <sheet name="Roll 3 dice" sheetId="6" r:id="rId10"/>
    <sheet name="Miscellaneous" sheetId="7" r:id="rId11"/>
  </sheets>
  <externalReferences>
    <externalReference r:id="rId12"/>
  </externalReferences>
  <definedNames>
    <definedName name="_xlchart.v1.0" hidden="1">Treemap!$A$2:$B$261</definedName>
    <definedName name="_xlchart.v1.1" hidden="1">Treemap!$C$1</definedName>
    <definedName name="_xlchart.v1.2" hidden="1">Treemap!$C$2:$C$261</definedName>
    <definedName name="_xlchart.v1.3" hidden="1">Treemap2!$A$2:$B$238</definedName>
    <definedName name="_xlchart.v1.4" hidden="1">Treemap2!$C$1</definedName>
    <definedName name="_xlchart.v1.5" hidden="1">Treemap2!$C$2:$C$238</definedName>
    <definedName name="_xlchart.v1.6" hidden="1">Treemap2!$A$2:$B$238</definedName>
    <definedName name="_xlchart.v1.7" hidden="1">Treemap2!$C$1</definedName>
    <definedName name="_xlchart.v1.8" hidden="1">Treemap2!$C$2:$C$238</definedName>
    <definedName name="_xlcn.WorksheetConnection_ISM3139CFinalExam.xlsxCountries21" hidden="1">Countries2[]</definedName>
    <definedName name="_xlcn.WorksheetConnection_ISM3139CFinalExam.xlsxPercentObese1" hidden="1">PercentObese[]</definedName>
  </definedNames>
  <calcPr calcId="191029" concurrentCalc="0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ercentObese" name="PercentObese" connection="WorksheetConnection_ISM3139C Final Exam.xlsx!PercentObese"/>
          <x15:modelTable id="Countries2" name="Countries2" connection="WorksheetConnection_ISM3139C Final Exam.xlsx!Countries2"/>
        </x15:modelTables>
        <x15:modelRelationships>
          <x15:modelRelationship fromTable="Countries2" fromColumn="Country" toTable="PercentObese" toColumn="Countries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7" l="1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3" i="7"/>
  <c r="Q2" i="7"/>
  <c r="E3" i="7"/>
  <c r="E4" i="7"/>
  <c r="E5" i="7"/>
  <c r="E6" i="7"/>
  <c r="E7" i="7"/>
  <c r="E8" i="7"/>
  <c r="E9" i="7"/>
  <c r="E10" i="7"/>
  <c r="E2" i="7"/>
  <c r="J2" i="6"/>
  <c r="C301" i="6"/>
  <c r="D301" i="6"/>
  <c r="E301" i="6"/>
  <c r="B2" i="6"/>
  <c r="C2" i="6"/>
  <c r="D2" i="6"/>
  <c r="E2" i="6"/>
  <c r="B3" i="6"/>
  <c r="C3" i="6"/>
  <c r="D3" i="6"/>
  <c r="E3" i="6"/>
  <c r="B4" i="6"/>
  <c r="C4" i="6"/>
  <c r="D4" i="6"/>
  <c r="E4" i="6"/>
  <c r="B5" i="6"/>
  <c r="C5" i="6"/>
  <c r="D5" i="6"/>
  <c r="E5" i="6"/>
  <c r="B6" i="6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E10" i="6"/>
  <c r="B11" i="6"/>
  <c r="C11" i="6"/>
  <c r="D11" i="6"/>
  <c r="E11" i="6"/>
  <c r="B12" i="6"/>
  <c r="C12" i="6"/>
  <c r="D12" i="6"/>
  <c r="E12" i="6"/>
  <c r="B13" i="6"/>
  <c r="C13" i="6"/>
  <c r="D13" i="6"/>
  <c r="E13" i="6"/>
  <c r="B14" i="6"/>
  <c r="C14" i="6"/>
  <c r="D14" i="6"/>
  <c r="E14" i="6"/>
  <c r="B15" i="6"/>
  <c r="C15" i="6"/>
  <c r="D15" i="6"/>
  <c r="E15" i="6"/>
  <c r="B16" i="6"/>
  <c r="C16" i="6"/>
  <c r="D16" i="6"/>
  <c r="E16" i="6"/>
  <c r="B17" i="6"/>
  <c r="C17" i="6"/>
  <c r="D17" i="6"/>
  <c r="E17" i="6"/>
  <c r="C18" i="6"/>
  <c r="D18" i="6"/>
  <c r="E18" i="6"/>
  <c r="B19" i="6"/>
  <c r="C19" i="6"/>
  <c r="D19" i="6"/>
  <c r="E19" i="6"/>
  <c r="B20" i="6"/>
  <c r="C20" i="6"/>
  <c r="D20" i="6"/>
  <c r="E20" i="6"/>
  <c r="B21" i="6"/>
  <c r="C21" i="6"/>
  <c r="D21" i="6"/>
  <c r="E21" i="6"/>
  <c r="C22" i="6"/>
  <c r="D22" i="6"/>
  <c r="E22" i="6"/>
  <c r="B23" i="6"/>
  <c r="C23" i="6"/>
  <c r="D23" i="6"/>
  <c r="E23" i="6"/>
  <c r="B24" i="6"/>
  <c r="C24" i="6"/>
  <c r="D24" i="6"/>
  <c r="E24" i="6"/>
  <c r="B25" i="6"/>
  <c r="C25" i="6"/>
  <c r="D25" i="6"/>
  <c r="E25" i="6"/>
  <c r="B26" i="6"/>
  <c r="C26" i="6"/>
  <c r="D26" i="6"/>
  <c r="E26" i="6"/>
  <c r="B27" i="6"/>
  <c r="C27" i="6"/>
  <c r="D27" i="6"/>
  <c r="E27" i="6"/>
  <c r="B28" i="6"/>
  <c r="C28" i="6"/>
  <c r="D28" i="6"/>
  <c r="E28" i="6"/>
  <c r="B29" i="6"/>
  <c r="C29" i="6"/>
  <c r="D29" i="6"/>
  <c r="E29" i="6"/>
  <c r="C30" i="6"/>
  <c r="D30" i="6"/>
  <c r="E30" i="6"/>
  <c r="B31" i="6"/>
  <c r="C31" i="6"/>
  <c r="D31" i="6"/>
  <c r="E31" i="6"/>
  <c r="B32" i="6"/>
  <c r="C32" i="6"/>
  <c r="D32" i="6"/>
  <c r="E32" i="6"/>
  <c r="B33" i="6"/>
  <c r="C33" i="6"/>
  <c r="D33" i="6"/>
  <c r="E33" i="6"/>
  <c r="B34" i="6"/>
  <c r="C34" i="6"/>
  <c r="D34" i="6"/>
  <c r="E34" i="6"/>
  <c r="B35" i="6"/>
  <c r="C35" i="6"/>
  <c r="D35" i="6"/>
  <c r="E35" i="6"/>
  <c r="B36" i="6"/>
  <c r="C36" i="6"/>
  <c r="D36" i="6"/>
  <c r="E36" i="6"/>
  <c r="B37" i="6"/>
  <c r="C37" i="6"/>
  <c r="D37" i="6"/>
  <c r="E37" i="6"/>
  <c r="B38" i="6"/>
  <c r="C38" i="6"/>
  <c r="D38" i="6"/>
  <c r="E38" i="6"/>
  <c r="B39" i="6"/>
  <c r="C39" i="6"/>
  <c r="D39" i="6"/>
  <c r="E39" i="6"/>
  <c r="B40" i="6"/>
  <c r="C40" i="6"/>
  <c r="D40" i="6"/>
  <c r="E40" i="6"/>
  <c r="B41" i="6"/>
  <c r="C41" i="6"/>
  <c r="D41" i="6"/>
  <c r="E41" i="6"/>
  <c r="B42" i="6"/>
  <c r="C42" i="6"/>
  <c r="D42" i="6"/>
  <c r="E42" i="6"/>
  <c r="B43" i="6"/>
  <c r="C43" i="6"/>
  <c r="D43" i="6"/>
  <c r="E43" i="6"/>
  <c r="B44" i="6"/>
  <c r="C44" i="6"/>
  <c r="D44" i="6"/>
  <c r="E44" i="6"/>
  <c r="B45" i="6"/>
  <c r="C45" i="6"/>
  <c r="D45" i="6"/>
  <c r="E45" i="6"/>
  <c r="B46" i="6"/>
  <c r="C46" i="6"/>
  <c r="D46" i="6"/>
  <c r="E46" i="6"/>
  <c r="B47" i="6"/>
  <c r="C47" i="6"/>
  <c r="D47" i="6"/>
  <c r="E47" i="6"/>
  <c r="B48" i="6"/>
  <c r="C48" i="6"/>
  <c r="D48" i="6"/>
  <c r="E48" i="6"/>
  <c r="B49" i="6"/>
  <c r="C49" i="6"/>
  <c r="D49" i="6"/>
  <c r="E49" i="6"/>
  <c r="B50" i="6"/>
  <c r="C50" i="6"/>
  <c r="D50" i="6"/>
  <c r="E50" i="6"/>
  <c r="B51" i="6"/>
  <c r="C51" i="6"/>
  <c r="D51" i="6"/>
  <c r="E51" i="6"/>
  <c r="B52" i="6"/>
  <c r="C52" i="6"/>
  <c r="D52" i="6"/>
  <c r="E52" i="6"/>
  <c r="B53" i="6"/>
  <c r="C53" i="6"/>
  <c r="D53" i="6"/>
  <c r="E53" i="6"/>
  <c r="B54" i="6"/>
  <c r="C54" i="6"/>
  <c r="D54" i="6"/>
  <c r="E54" i="6"/>
  <c r="B55" i="6"/>
  <c r="C55" i="6"/>
  <c r="D55" i="6"/>
  <c r="E55" i="6"/>
  <c r="B56" i="6"/>
  <c r="C56" i="6"/>
  <c r="D56" i="6"/>
  <c r="E56" i="6"/>
  <c r="B57" i="6"/>
  <c r="C57" i="6"/>
  <c r="D57" i="6"/>
  <c r="E57" i="6"/>
  <c r="B58" i="6"/>
  <c r="C58" i="6"/>
  <c r="D58" i="6"/>
  <c r="E58" i="6"/>
  <c r="B59" i="6"/>
  <c r="C59" i="6"/>
  <c r="D59" i="6"/>
  <c r="E59" i="6"/>
  <c r="B60" i="6"/>
  <c r="C60" i="6"/>
  <c r="D60" i="6"/>
  <c r="E60" i="6"/>
  <c r="B61" i="6"/>
  <c r="C61" i="6"/>
  <c r="D61" i="6"/>
  <c r="E61" i="6"/>
  <c r="B62" i="6"/>
  <c r="C62" i="6"/>
  <c r="D62" i="6"/>
  <c r="E62" i="6"/>
  <c r="B63" i="6"/>
  <c r="C63" i="6"/>
  <c r="D63" i="6"/>
  <c r="E63" i="6"/>
  <c r="B64" i="6"/>
  <c r="C64" i="6"/>
  <c r="D64" i="6"/>
  <c r="E64" i="6"/>
  <c r="B65" i="6"/>
  <c r="C65" i="6"/>
  <c r="D65" i="6"/>
  <c r="E65" i="6"/>
  <c r="B66" i="6"/>
  <c r="C66" i="6"/>
  <c r="D66" i="6"/>
  <c r="E66" i="6"/>
  <c r="B67" i="6"/>
  <c r="C67" i="6"/>
  <c r="D67" i="6"/>
  <c r="E67" i="6"/>
  <c r="B68" i="6"/>
  <c r="C68" i="6"/>
  <c r="D68" i="6"/>
  <c r="E68" i="6"/>
  <c r="B69" i="6"/>
  <c r="C69" i="6"/>
  <c r="D69" i="6"/>
  <c r="E69" i="6"/>
  <c r="B70" i="6"/>
  <c r="C70" i="6"/>
  <c r="D70" i="6"/>
  <c r="E70" i="6"/>
  <c r="B71" i="6"/>
  <c r="C71" i="6"/>
  <c r="D71" i="6"/>
  <c r="E71" i="6"/>
  <c r="B72" i="6"/>
  <c r="C72" i="6"/>
  <c r="D72" i="6"/>
  <c r="E72" i="6"/>
  <c r="B73" i="6"/>
  <c r="C73" i="6"/>
  <c r="D73" i="6"/>
  <c r="E73" i="6"/>
  <c r="B74" i="6"/>
  <c r="C74" i="6"/>
  <c r="D74" i="6"/>
  <c r="E74" i="6"/>
  <c r="B75" i="6"/>
  <c r="C75" i="6"/>
  <c r="D75" i="6"/>
  <c r="E75" i="6"/>
  <c r="B76" i="6"/>
  <c r="C76" i="6"/>
  <c r="D76" i="6"/>
  <c r="E76" i="6"/>
  <c r="B77" i="6"/>
  <c r="C77" i="6"/>
  <c r="D77" i="6"/>
  <c r="E77" i="6"/>
  <c r="B78" i="6"/>
  <c r="C78" i="6"/>
  <c r="D78" i="6"/>
  <c r="E78" i="6"/>
  <c r="B79" i="6"/>
  <c r="C79" i="6"/>
  <c r="D79" i="6"/>
  <c r="E79" i="6"/>
  <c r="B80" i="6"/>
  <c r="C80" i="6"/>
  <c r="D80" i="6"/>
  <c r="E80" i="6"/>
  <c r="B81" i="6"/>
  <c r="C81" i="6"/>
  <c r="D81" i="6"/>
  <c r="E81" i="6"/>
  <c r="B82" i="6"/>
  <c r="C82" i="6"/>
  <c r="D82" i="6"/>
  <c r="E82" i="6"/>
  <c r="B83" i="6"/>
  <c r="C83" i="6"/>
  <c r="D83" i="6"/>
  <c r="E83" i="6"/>
  <c r="B84" i="6"/>
  <c r="C84" i="6"/>
  <c r="D84" i="6"/>
  <c r="E84" i="6"/>
  <c r="B85" i="6"/>
  <c r="C85" i="6"/>
  <c r="D85" i="6"/>
  <c r="E85" i="6"/>
  <c r="B86" i="6"/>
  <c r="C86" i="6"/>
  <c r="D86" i="6"/>
  <c r="E86" i="6"/>
  <c r="B87" i="6"/>
  <c r="C87" i="6"/>
  <c r="D87" i="6"/>
  <c r="E87" i="6"/>
  <c r="B88" i="6"/>
  <c r="C88" i="6"/>
  <c r="D88" i="6"/>
  <c r="E88" i="6"/>
  <c r="B89" i="6"/>
  <c r="C89" i="6"/>
  <c r="D89" i="6"/>
  <c r="E89" i="6"/>
  <c r="B90" i="6"/>
  <c r="C90" i="6"/>
  <c r="D90" i="6"/>
  <c r="E90" i="6"/>
  <c r="B91" i="6"/>
  <c r="C91" i="6"/>
  <c r="D91" i="6"/>
  <c r="E91" i="6"/>
  <c r="B92" i="6"/>
  <c r="C92" i="6"/>
  <c r="D92" i="6"/>
  <c r="E92" i="6"/>
  <c r="B93" i="6"/>
  <c r="C93" i="6"/>
  <c r="D93" i="6"/>
  <c r="E93" i="6"/>
  <c r="B94" i="6"/>
  <c r="C94" i="6"/>
  <c r="D94" i="6"/>
  <c r="E94" i="6"/>
  <c r="B95" i="6"/>
  <c r="C95" i="6"/>
  <c r="D95" i="6"/>
  <c r="E95" i="6"/>
  <c r="B96" i="6"/>
  <c r="C96" i="6"/>
  <c r="D96" i="6"/>
  <c r="E96" i="6"/>
  <c r="B97" i="6"/>
  <c r="C97" i="6"/>
  <c r="D97" i="6"/>
  <c r="E97" i="6"/>
  <c r="B98" i="6"/>
  <c r="C98" i="6"/>
  <c r="D98" i="6"/>
  <c r="E98" i="6"/>
  <c r="B99" i="6"/>
  <c r="C99" i="6"/>
  <c r="D99" i="6"/>
  <c r="E99" i="6"/>
  <c r="B100" i="6"/>
  <c r="C100" i="6"/>
  <c r="D100" i="6"/>
  <c r="E100" i="6"/>
  <c r="B101" i="6"/>
  <c r="C101" i="6"/>
  <c r="D101" i="6"/>
  <c r="E101" i="6"/>
  <c r="B102" i="6"/>
  <c r="C102" i="6"/>
  <c r="D102" i="6"/>
  <c r="E102" i="6"/>
  <c r="B103" i="6"/>
  <c r="C103" i="6"/>
  <c r="D103" i="6"/>
  <c r="E103" i="6"/>
  <c r="B104" i="6"/>
  <c r="C104" i="6"/>
  <c r="D104" i="6"/>
  <c r="E104" i="6"/>
  <c r="B105" i="6"/>
  <c r="C105" i="6"/>
  <c r="D105" i="6"/>
  <c r="E105" i="6"/>
  <c r="B106" i="6"/>
  <c r="C106" i="6"/>
  <c r="D106" i="6"/>
  <c r="E106" i="6"/>
  <c r="B107" i="6"/>
  <c r="C107" i="6"/>
  <c r="D107" i="6"/>
  <c r="E107" i="6"/>
  <c r="B108" i="6"/>
  <c r="C108" i="6"/>
  <c r="D108" i="6"/>
  <c r="E108" i="6"/>
  <c r="B109" i="6"/>
  <c r="C109" i="6"/>
  <c r="D109" i="6"/>
  <c r="E109" i="6"/>
  <c r="B110" i="6"/>
  <c r="C110" i="6"/>
  <c r="D110" i="6"/>
  <c r="E110" i="6"/>
  <c r="B111" i="6"/>
  <c r="C111" i="6"/>
  <c r="D111" i="6"/>
  <c r="E111" i="6"/>
  <c r="B112" i="6"/>
  <c r="C112" i="6"/>
  <c r="D112" i="6"/>
  <c r="E112" i="6"/>
  <c r="B113" i="6"/>
  <c r="C113" i="6"/>
  <c r="D113" i="6"/>
  <c r="E113" i="6"/>
  <c r="B114" i="6"/>
  <c r="C114" i="6"/>
  <c r="D114" i="6"/>
  <c r="E114" i="6"/>
  <c r="B115" i="6"/>
  <c r="C115" i="6"/>
  <c r="D115" i="6"/>
  <c r="E115" i="6"/>
  <c r="B116" i="6"/>
  <c r="C116" i="6"/>
  <c r="D116" i="6"/>
  <c r="E116" i="6"/>
  <c r="B117" i="6"/>
  <c r="C117" i="6"/>
  <c r="D117" i="6"/>
  <c r="E117" i="6"/>
  <c r="B118" i="6"/>
  <c r="C118" i="6"/>
  <c r="D118" i="6"/>
  <c r="E118" i="6"/>
  <c r="B119" i="6"/>
  <c r="C119" i="6"/>
  <c r="D119" i="6"/>
  <c r="E119" i="6"/>
  <c r="B120" i="6"/>
  <c r="C120" i="6"/>
  <c r="D120" i="6"/>
  <c r="E120" i="6"/>
  <c r="B121" i="6"/>
  <c r="C121" i="6"/>
  <c r="D121" i="6"/>
  <c r="E121" i="6"/>
  <c r="B122" i="6"/>
  <c r="C122" i="6"/>
  <c r="D122" i="6"/>
  <c r="E122" i="6"/>
  <c r="B123" i="6"/>
  <c r="C123" i="6"/>
  <c r="D123" i="6"/>
  <c r="E123" i="6"/>
  <c r="B124" i="6"/>
  <c r="C124" i="6"/>
  <c r="D124" i="6"/>
  <c r="E124" i="6"/>
  <c r="B125" i="6"/>
  <c r="C125" i="6"/>
  <c r="D125" i="6"/>
  <c r="E125" i="6"/>
  <c r="B126" i="6"/>
  <c r="C126" i="6"/>
  <c r="D126" i="6"/>
  <c r="E126" i="6"/>
  <c r="B127" i="6"/>
  <c r="C127" i="6"/>
  <c r="D127" i="6"/>
  <c r="E127" i="6"/>
  <c r="B128" i="6"/>
  <c r="C128" i="6"/>
  <c r="D128" i="6"/>
  <c r="E128" i="6"/>
  <c r="B129" i="6"/>
  <c r="C129" i="6"/>
  <c r="D129" i="6"/>
  <c r="E129" i="6"/>
  <c r="B130" i="6"/>
  <c r="C130" i="6"/>
  <c r="D130" i="6"/>
  <c r="E130" i="6"/>
  <c r="B131" i="6"/>
  <c r="C131" i="6"/>
  <c r="D131" i="6"/>
  <c r="E131" i="6"/>
  <c r="B132" i="6"/>
  <c r="C132" i="6"/>
  <c r="D132" i="6"/>
  <c r="E132" i="6"/>
  <c r="B133" i="6"/>
  <c r="C133" i="6"/>
  <c r="D133" i="6"/>
  <c r="E133" i="6"/>
  <c r="B134" i="6"/>
  <c r="C134" i="6"/>
  <c r="D134" i="6"/>
  <c r="E134" i="6"/>
  <c r="B135" i="6"/>
  <c r="C135" i="6"/>
  <c r="D135" i="6"/>
  <c r="E135" i="6"/>
  <c r="B136" i="6"/>
  <c r="C136" i="6"/>
  <c r="D136" i="6"/>
  <c r="E136" i="6"/>
  <c r="B137" i="6"/>
  <c r="C137" i="6"/>
  <c r="D137" i="6"/>
  <c r="E137" i="6"/>
  <c r="B138" i="6"/>
  <c r="C138" i="6"/>
  <c r="D138" i="6"/>
  <c r="E138" i="6"/>
  <c r="B139" i="6"/>
  <c r="C139" i="6"/>
  <c r="D139" i="6"/>
  <c r="E139" i="6"/>
  <c r="B140" i="6"/>
  <c r="C140" i="6"/>
  <c r="D140" i="6"/>
  <c r="E140" i="6"/>
  <c r="B141" i="6"/>
  <c r="C141" i="6"/>
  <c r="D141" i="6"/>
  <c r="E141" i="6"/>
  <c r="B142" i="6"/>
  <c r="C142" i="6"/>
  <c r="D142" i="6"/>
  <c r="E142" i="6"/>
  <c r="B143" i="6"/>
  <c r="C143" i="6"/>
  <c r="D143" i="6"/>
  <c r="E143" i="6"/>
  <c r="B144" i="6"/>
  <c r="C144" i="6"/>
  <c r="D144" i="6"/>
  <c r="E144" i="6"/>
  <c r="B145" i="6"/>
  <c r="C145" i="6"/>
  <c r="D145" i="6"/>
  <c r="E145" i="6"/>
  <c r="B146" i="6"/>
  <c r="C146" i="6"/>
  <c r="D146" i="6"/>
  <c r="E146" i="6"/>
  <c r="B147" i="6"/>
  <c r="C147" i="6"/>
  <c r="D147" i="6"/>
  <c r="E147" i="6"/>
  <c r="B148" i="6"/>
  <c r="C148" i="6"/>
  <c r="D148" i="6"/>
  <c r="E148" i="6"/>
  <c r="B149" i="6"/>
  <c r="C149" i="6"/>
  <c r="D149" i="6"/>
  <c r="E149" i="6"/>
  <c r="B150" i="6"/>
  <c r="C150" i="6"/>
  <c r="D150" i="6"/>
  <c r="E150" i="6"/>
  <c r="B151" i="6"/>
  <c r="C151" i="6"/>
  <c r="D151" i="6"/>
  <c r="E151" i="6"/>
  <c r="B152" i="6"/>
  <c r="C152" i="6"/>
  <c r="D152" i="6"/>
  <c r="E152" i="6"/>
  <c r="B153" i="6"/>
  <c r="C153" i="6"/>
  <c r="D153" i="6"/>
  <c r="E153" i="6"/>
  <c r="B154" i="6"/>
  <c r="C154" i="6"/>
  <c r="D154" i="6"/>
  <c r="E154" i="6"/>
  <c r="B155" i="6"/>
  <c r="C155" i="6"/>
  <c r="D155" i="6"/>
  <c r="E155" i="6"/>
  <c r="B156" i="6"/>
  <c r="C156" i="6"/>
  <c r="D156" i="6"/>
  <c r="E156" i="6"/>
  <c r="B157" i="6"/>
  <c r="C157" i="6"/>
  <c r="D157" i="6"/>
  <c r="E157" i="6"/>
  <c r="B158" i="6"/>
  <c r="C158" i="6"/>
  <c r="D158" i="6"/>
  <c r="E158" i="6"/>
  <c r="B159" i="6"/>
  <c r="C159" i="6"/>
  <c r="D159" i="6"/>
  <c r="E159" i="6"/>
  <c r="B160" i="6"/>
  <c r="C160" i="6"/>
  <c r="D160" i="6"/>
  <c r="E160" i="6"/>
  <c r="B161" i="6"/>
  <c r="C161" i="6"/>
  <c r="D161" i="6"/>
  <c r="E161" i="6"/>
  <c r="B162" i="6"/>
  <c r="C162" i="6"/>
  <c r="D162" i="6"/>
  <c r="E162" i="6"/>
  <c r="B163" i="6"/>
  <c r="C163" i="6"/>
  <c r="D163" i="6"/>
  <c r="E163" i="6"/>
  <c r="B164" i="6"/>
  <c r="C164" i="6"/>
  <c r="D164" i="6"/>
  <c r="E164" i="6"/>
  <c r="B165" i="6"/>
  <c r="C165" i="6"/>
  <c r="D165" i="6"/>
  <c r="E165" i="6"/>
  <c r="B166" i="6"/>
  <c r="C166" i="6"/>
  <c r="D166" i="6"/>
  <c r="E166" i="6"/>
  <c r="B167" i="6"/>
  <c r="C167" i="6"/>
  <c r="D167" i="6"/>
  <c r="E167" i="6"/>
  <c r="B168" i="6"/>
  <c r="C168" i="6"/>
  <c r="D168" i="6"/>
  <c r="E168" i="6"/>
  <c r="B169" i="6"/>
  <c r="C169" i="6"/>
  <c r="D169" i="6"/>
  <c r="E169" i="6"/>
  <c r="B170" i="6"/>
  <c r="C170" i="6"/>
  <c r="D170" i="6"/>
  <c r="E170" i="6"/>
  <c r="B171" i="6"/>
  <c r="C171" i="6"/>
  <c r="D171" i="6"/>
  <c r="E171" i="6"/>
  <c r="B172" i="6"/>
  <c r="C172" i="6"/>
  <c r="D172" i="6"/>
  <c r="E172" i="6"/>
  <c r="B173" i="6"/>
  <c r="C173" i="6"/>
  <c r="D173" i="6"/>
  <c r="E173" i="6"/>
  <c r="B174" i="6"/>
  <c r="C174" i="6"/>
  <c r="D174" i="6"/>
  <c r="E174" i="6"/>
  <c r="B175" i="6"/>
  <c r="C175" i="6"/>
  <c r="D175" i="6"/>
  <c r="E175" i="6"/>
  <c r="B176" i="6"/>
  <c r="C176" i="6"/>
  <c r="D176" i="6"/>
  <c r="E176" i="6"/>
  <c r="B177" i="6"/>
  <c r="C177" i="6"/>
  <c r="D177" i="6"/>
  <c r="E177" i="6"/>
  <c r="B178" i="6"/>
  <c r="C178" i="6"/>
  <c r="D178" i="6"/>
  <c r="E178" i="6"/>
  <c r="B179" i="6"/>
  <c r="C179" i="6"/>
  <c r="D179" i="6"/>
  <c r="E179" i="6"/>
  <c r="B180" i="6"/>
  <c r="C180" i="6"/>
  <c r="D180" i="6"/>
  <c r="E180" i="6"/>
  <c r="B181" i="6"/>
  <c r="C181" i="6"/>
  <c r="D181" i="6"/>
  <c r="E181" i="6"/>
  <c r="B182" i="6"/>
  <c r="C182" i="6"/>
  <c r="D182" i="6"/>
  <c r="E182" i="6"/>
  <c r="B183" i="6"/>
  <c r="C183" i="6"/>
  <c r="D183" i="6"/>
  <c r="E183" i="6"/>
  <c r="B184" i="6"/>
  <c r="C184" i="6"/>
  <c r="D184" i="6"/>
  <c r="E184" i="6"/>
  <c r="B185" i="6"/>
  <c r="C185" i="6"/>
  <c r="D185" i="6"/>
  <c r="E185" i="6"/>
  <c r="B186" i="6"/>
  <c r="C186" i="6"/>
  <c r="D186" i="6"/>
  <c r="E186" i="6"/>
  <c r="B187" i="6"/>
  <c r="C187" i="6"/>
  <c r="D187" i="6"/>
  <c r="E187" i="6"/>
  <c r="B188" i="6"/>
  <c r="C188" i="6"/>
  <c r="D188" i="6"/>
  <c r="E188" i="6"/>
  <c r="B189" i="6"/>
  <c r="C189" i="6"/>
  <c r="D189" i="6"/>
  <c r="E189" i="6"/>
  <c r="B190" i="6"/>
  <c r="C190" i="6"/>
  <c r="D190" i="6"/>
  <c r="E190" i="6"/>
  <c r="B191" i="6"/>
  <c r="C191" i="6"/>
  <c r="D191" i="6"/>
  <c r="E191" i="6"/>
  <c r="B192" i="6"/>
  <c r="C192" i="6"/>
  <c r="D192" i="6"/>
  <c r="E192" i="6"/>
  <c r="B193" i="6"/>
  <c r="C193" i="6"/>
  <c r="D193" i="6"/>
  <c r="E193" i="6"/>
  <c r="B194" i="6"/>
  <c r="C194" i="6"/>
  <c r="D194" i="6"/>
  <c r="E194" i="6"/>
  <c r="B195" i="6"/>
  <c r="C195" i="6"/>
  <c r="D195" i="6"/>
  <c r="E195" i="6"/>
  <c r="B196" i="6"/>
  <c r="C196" i="6"/>
  <c r="D196" i="6"/>
  <c r="E196" i="6"/>
  <c r="B197" i="6"/>
  <c r="C197" i="6"/>
  <c r="D197" i="6"/>
  <c r="E197" i="6"/>
  <c r="B198" i="6"/>
  <c r="C198" i="6"/>
  <c r="D198" i="6"/>
  <c r="E198" i="6"/>
  <c r="B199" i="6"/>
  <c r="C199" i="6"/>
  <c r="D199" i="6"/>
  <c r="E199" i="6"/>
  <c r="B200" i="6"/>
  <c r="C200" i="6"/>
  <c r="D200" i="6"/>
  <c r="E200" i="6"/>
  <c r="B201" i="6"/>
  <c r="C201" i="6"/>
  <c r="D201" i="6"/>
  <c r="E201" i="6"/>
  <c r="B202" i="6"/>
  <c r="C202" i="6"/>
  <c r="D202" i="6"/>
  <c r="E202" i="6"/>
  <c r="B203" i="6"/>
  <c r="C203" i="6"/>
  <c r="D203" i="6"/>
  <c r="E203" i="6"/>
  <c r="B204" i="6"/>
  <c r="C204" i="6"/>
  <c r="D204" i="6"/>
  <c r="E204" i="6"/>
  <c r="B205" i="6"/>
  <c r="C205" i="6"/>
  <c r="D205" i="6"/>
  <c r="E205" i="6"/>
  <c r="B206" i="6"/>
  <c r="C206" i="6"/>
  <c r="D206" i="6"/>
  <c r="E206" i="6"/>
  <c r="B207" i="6"/>
  <c r="C207" i="6"/>
  <c r="D207" i="6"/>
  <c r="E207" i="6"/>
  <c r="B208" i="6"/>
  <c r="C208" i="6"/>
  <c r="D208" i="6"/>
  <c r="E208" i="6"/>
  <c r="B209" i="6"/>
  <c r="C209" i="6"/>
  <c r="D209" i="6"/>
  <c r="E209" i="6"/>
  <c r="B210" i="6"/>
  <c r="C210" i="6"/>
  <c r="D210" i="6"/>
  <c r="E210" i="6"/>
  <c r="B211" i="6"/>
  <c r="C211" i="6"/>
  <c r="D211" i="6"/>
  <c r="E211" i="6"/>
  <c r="B212" i="6"/>
  <c r="C212" i="6"/>
  <c r="D212" i="6"/>
  <c r="E212" i="6"/>
  <c r="B213" i="6"/>
  <c r="C213" i="6"/>
  <c r="D213" i="6"/>
  <c r="E213" i="6"/>
  <c r="B214" i="6"/>
  <c r="C214" i="6"/>
  <c r="D214" i="6"/>
  <c r="E214" i="6"/>
  <c r="B215" i="6"/>
  <c r="C215" i="6"/>
  <c r="D215" i="6"/>
  <c r="E215" i="6"/>
  <c r="B216" i="6"/>
  <c r="C216" i="6"/>
  <c r="D216" i="6"/>
  <c r="E216" i="6"/>
  <c r="B217" i="6"/>
  <c r="C217" i="6"/>
  <c r="D217" i="6"/>
  <c r="E217" i="6"/>
  <c r="B218" i="6"/>
  <c r="C218" i="6"/>
  <c r="D218" i="6"/>
  <c r="E218" i="6"/>
  <c r="B219" i="6"/>
  <c r="C219" i="6"/>
  <c r="D219" i="6"/>
  <c r="E219" i="6"/>
  <c r="B220" i="6"/>
  <c r="C220" i="6"/>
  <c r="D220" i="6"/>
  <c r="E220" i="6"/>
  <c r="B221" i="6"/>
  <c r="C221" i="6"/>
  <c r="D221" i="6"/>
  <c r="E221" i="6"/>
  <c r="B222" i="6"/>
  <c r="C222" i="6"/>
  <c r="D222" i="6"/>
  <c r="E222" i="6"/>
  <c r="B223" i="6"/>
  <c r="C223" i="6"/>
  <c r="D223" i="6"/>
  <c r="E223" i="6"/>
  <c r="B224" i="6"/>
  <c r="C224" i="6"/>
  <c r="D224" i="6"/>
  <c r="E224" i="6"/>
  <c r="B225" i="6"/>
  <c r="C225" i="6"/>
  <c r="D225" i="6"/>
  <c r="E225" i="6"/>
  <c r="B226" i="6"/>
  <c r="C226" i="6"/>
  <c r="D226" i="6"/>
  <c r="E226" i="6"/>
  <c r="B227" i="6"/>
  <c r="C227" i="6"/>
  <c r="D227" i="6"/>
  <c r="E227" i="6"/>
  <c r="B228" i="6"/>
  <c r="C228" i="6"/>
  <c r="D228" i="6"/>
  <c r="E228" i="6"/>
  <c r="B229" i="6"/>
  <c r="C229" i="6"/>
  <c r="D229" i="6"/>
  <c r="E229" i="6"/>
  <c r="B230" i="6"/>
  <c r="C230" i="6"/>
  <c r="D230" i="6"/>
  <c r="E230" i="6"/>
  <c r="B231" i="6"/>
  <c r="C231" i="6"/>
  <c r="D231" i="6"/>
  <c r="E231" i="6"/>
  <c r="B232" i="6"/>
  <c r="C232" i="6"/>
  <c r="D232" i="6"/>
  <c r="E232" i="6"/>
  <c r="B233" i="6"/>
  <c r="C233" i="6"/>
  <c r="D233" i="6"/>
  <c r="E233" i="6"/>
  <c r="B234" i="6"/>
  <c r="C234" i="6"/>
  <c r="D234" i="6"/>
  <c r="E234" i="6"/>
  <c r="B235" i="6"/>
  <c r="C235" i="6"/>
  <c r="D235" i="6"/>
  <c r="E235" i="6"/>
  <c r="B236" i="6"/>
  <c r="C236" i="6"/>
  <c r="D236" i="6"/>
  <c r="E236" i="6"/>
  <c r="B237" i="6"/>
  <c r="C237" i="6"/>
  <c r="D237" i="6"/>
  <c r="E237" i="6"/>
  <c r="B238" i="6"/>
  <c r="C238" i="6"/>
  <c r="D238" i="6"/>
  <c r="E238" i="6"/>
  <c r="B239" i="6"/>
  <c r="C239" i="6"/>
  <c r="D239" i="6"/>
  <c r="E239" i="6"/>
  <c r="B240" i="6"/>
  <c r="C240" i="6"/>
  <c r="D240" i="6"/>
  <c r="E240" i="6"/>
  <c r="B241" i="6"/>
  <c r="C241" i="6"/>
  <c r="D241" i="6"/>
  <c r="E241" i="6"/>
  <c r="B242" i="6"/>
  <c r="C242" i="6"/>
  <c r="D242" i="6"/>
  <c r="E242" i="6"/>
  <c r="B243" i="6"/>
  <c r="C243" i="6"/>
  <c r="D243" i="6"/>
  <c r="E243" i="6"/>
  <c r="B244" i="6"/>
  <c r="C244" i="6"/>
  <c r="D244" i="6"/>
  <c r="E244" i="6"/>
  <c r="B245" i="6"/>
  <c r="C245" i="6"/>
  <c r="D245" i="6"/>
  <c r="E245" i="6"/>
  <c r="B246" i="6"/>
  <c r="C246" i="6"/>
  <c r="D246" i="6"/>
  <c r="E246" i="6"/>
  <c r="B247" i="6"/>
  <c r="C247" i="6"/>
  <c r="D247" i="6"/>
  <c r="E247" i="6"/>
  <c r="B248" i="6"/>
  <c r="C248" i="6"/>
  <c r="D248" i="6"/>
  <c r="E248" i="6"/>
  <c r="B249" i="6"/>
  <c r="C249" i="6"/>
  <c r="D249" i="6"/>
  <c r="E249" i="6"/>
  <c r="B250" i="6"/>
  <c r="C250" i="6"/>
  <c r="D250" i="6"/>
  <c r="E250" i="6"/>
  <c r="B251" i="6"/>
  <c r="C251" i="6"/>
  <c r="D251" i="6"/>
  <c r="E251" i="6"/>
  <c r="B252" i="6"/>
  <c r="C252" i="6"/>
  <c r="D252" i="6"/>
  <c r="E252" i="6"/>
  <c r="B253" i="6"/>
  <c r="C253" i="6"/>
  <c r="D253" i="6"/>
  <c r="E253" i="6"/>
  <c r="B254" i="6"/>
  <c r="C254" i="6"/>
  <c r="D254" i="6"/>
  <c r="E254" i="6"/>
  <c r="B255" i="6"/>
  <c r="C255" i="6"/>
  <c r="D255" i="6"/>
  <c r="E255" i="6"/>
  <c r="B256" i="6"/>
  <c r="C256" i="6"/>
  <c r="D256" i="6"/>
  <c r="E256" i="6"/>
  <c r="B257" i="6"/>
  <c r="C257" i="6"/>
  <c r="D257" i="6"/>
  <c r="E257" i="6"/>
  <c r="B258" i="6"/>
  <c r="C258" i="6"/>
  <c r="D258" i="6"/>
  <c r="E258" i="6"/>
  <c r="B259" i="6"/>
  <c r="C259" i="6"/>
  <c r="D259" i="6"/>
  <c r="E259" i="6"/>
  <c r="B260" i="6"/>
  <c r="C260" i="6"/>
  <c r="D260" i="6"/>
  <c r="E260" i="6"/>
  <c r="B261" i="6"/>
  <c r="C261" i="6"/>
  <c r="D261" i="6"/>
  <c r="E261" i="6"/>
  <c r="B262" i="6"/>
  <c r="C262" i="6"/>
  <c r="D262" i="6"/>
  <c r="E262" i="6"/>
  <c r="B263" i="6"/>
  <c r="C263" i="6"/>
  <c r="D263" i="6"/>
  <c r="E263" i="6"/>
  <c r="B264" i="6"/>
  <c r="C264" i="6"/>
  <c r="D264" i="6"/>
  <c r="E264" i="6"/>
  <c r="B265" i="6"/>
  <c r="C265" i="6"/>
  <c r="D265" i="6"/>
  <c r="E265" i="6"/>
  <c r="B266" i="6"/>
  <c r="C266" i="6"/>
  <c r="D266" i="6"/>
  <c r="E266" i="6"/>
  <c r="B267" i="6"/>
  <c r="C267" i="6"/>
  <c r="D267" i="6"/>
  <c r="E267" i="6"/>
  <c r="B268" i="6"/>
  <c r="C268" i="6"/>
  <c r="D268" i="6"/>
  <c r="E268" i="6"/>
  <c r="B269" i="6"/>
  <c r="C269" i="6"/>
  <c r="D269" i="6"/>
  <c r="E269" i="6"/>
  <c r="B270" i="6"/>
  <c r="C270" i="6"/>
  <c r="D270" i="6"/>
  <c r="E270" i="6"/>
  <c r="B271" i="6"/>
  <c r="C271" i="6"/>
  <c r="D271" i="6"/>
  <c r="E271" i="6"/>
  <c r="B272" i="6"/>
  <c r="C272" i="6"/>
  <c r="D272" i="6"/>
  <c r="E272" i="6"/>
  <c r="B273" i="6"/>
  <c r="C273" i="6"/>
  <c r="D273" i="6"/>
  <c r="E273" i="6"/>
  <c r="B274" i="6"/>
  <c r="C274" i="6"/>
  <c r="D274" i="6"/>
  <c r="E274" i="6"/>
  <c r="B275" i="6"/>
  <c r="C275" i="6"/>
  <c r="D275" i="6"/>
  <c r="E275" i="6"/>
  <c r="B276" i="6"/>
  <c r="C276" i="6"/>
  <c r="D276" i="6"/>
  <c r="E276" i="6"/>
  <c r="B277" i="6"/>
  <c r="C277" i="6"/>
  <c r="D277" i="6"/>
  <c r="E277" i="6"/>
  <c r="B278" i="6"/>
  <c r="C278" i="6"/>
  <c r="D278" i="6"/>
  <c r="E278" i="6"/>
  <c r="B279" i="6"/>
  <c r="C279" i="6"/>
  <c r="D279" i="6"/>
  <c r="E279" i="6"/>
  <c r="B280" i="6"/>
  <c r="C280" i="6"/>
  <c r="D280" i="6"/>
  <c r="E280" i="6"/>
  <c r="B281" i="6"/>
  <c r="C281" i="6"/>
  <c r="D281" i="6"/>
  <c r="E281" i="6"/>
  <c r="B282" i="6"/>
  <c r="C282" i="6"/>
  <c r="D282" i="6"/>
  <c r="E282" i="6"/>
  <c r="B283" i="6"/>
  <c r="C283" i="6"/>
  <c r="D283" i="6"/>
  <c r="E283" i="6"/>
  <c r="B284" i="6"/>
  <c r="C284" i="6"/>
  <c r="D284" i="6"/>
  <c r="E284" i="6"/>
  <c r="B285" i="6"/>
  <c r="C285" i="6"/>
  <c r="D285" i="6"/>
  <c r="E285" i="6"/>
  <c r="B286" i="6"/>
  <c r="C286" i="6"/>
  <c r="D286" i="6"/>
  <c r="E286" i="6"/>
  <c r="B287" i="6"/>
  <c r="C287" i="6"/>
  <c r="D287" i="6"/>
  <c r="E287" i="6"/>
  <c r="B288" i="6"/>
  <c r="C288" i="6"/>
  <c r="D288" i="6"/>
  <c r="E288" i="6"/>
  <c r="B289" i="6"/>
  <c r="C289" i="6"/>
  <c r="D289" i="6"/>
  <c r="E289" i="6"/>
  <c r="B290" i="6"/>
  <c r="C290" i="6"/>
  <c r="D290" i="6"/>
  <c r="E290" i="6"/>
  <c r="B291" i="6"/>
  <c r="C291" i="6"/>
  <c r="D291" i="6"/>
  <c r="E291" i="6"/>
  <c r="B292" i="6"/>
  <c r="C292" i="6"/>
  <c r="D292" i="6"/>
  <c r="E292" i="6"/>
  <c r="B293" i="6"/>
  <c r="C293" i="6"/>
  <c r="D293" i="6"/>
  <c r="E293" i="6"/>
  <c r="B294" i="6"/>
  <c r="C294" i="6"/>
  <c r="D294" i="6"/>
  <c r="E294" i="6"/>
  <c r="B295" i="6"/>
  <c r="C295" i="6"/>
  <c r="D295" i="6"/>
  <c r="E295" i="6"/>
  <c r="B296" i="6"/>
  <c r="C296" i="6"/>
  <c r="D296" i="6"/>
  <c r="E296" i="6"/>
  <c r="B297" i="6"/>
  <c r="C297" i="6"/>
  <c r="D297" i="6"/>
  <c r="E297" i="6"/>
  <c r="B298" i="6"/>
  <c r="C298" i="6"/>
  <c r="D298" i="6"/>
  <c r="E298" i="6"/>
  <c r="B299" i="6"/>
  <c r="C299" i="6"/>
  <c r="D299" i="6"/>
  <c r="E299" i="6"/>
  <c r="B300" i="6"/>
  <c r="C300" i="6"/>
  <c r="D300" i="6"/>
  <c r="E300" i="6"/>
  <c r="L21" i="6"/>
  <c r="L41" i="6"/>
  <c r="L20" i="6"/>
  <c r="L40" i="6"/>
  <c r="L19" i="6"/>
  <c r="L39" i="6"/>
  <c r="L18" i="6"/>
  <c r="L38" i="6"/>
  <c r="L17" i="6"/>
  <c r="L37" i="6"/>
  <c r="L16" i="6"/>
  <c r="L36" i="6"/>
  <c r="L15" i="6"/>
  <c r="L35" i="6"/>
  <c r="L14" i="6"/>
  <c r="L34" i="6"/>
  <c r="L13" i="6"/>
  <c r="L33" i="6"/>
  <c r="L12" i="6"/>
  <c r="L32" i="6"/>
  <c r="L11" i="6"/>
  <c r="L31" i="6"/>
  <c r="L10" i="6"/>
  <c r="L30" i="6"/>
  <c r="L9" i="6"/>
  <c r="L29" i="6"/>
  <c r="L8" i="6"/>
  <c r="L28" i="6"/>
  <c r="L7" i="6"/>
  <c r="L27" i="6"/>
  <c r="L6" i="6"/>
  <c r="L26" i="6"/>
  <c r="L5" i="6"/>
  <c r="L25" i="6"/>
  <c r="K2" i="6"/>
  <c r="G3" i="4"/>
  <c r="H3" i="4"/>
  <c r="I3" i="4"/>
  <c r="G4" i="4"/>
  <c r="H4" i="4"/>
  <c r="I4" i="4"/>
  <c r="G5" i="4"/>
  <c r="H5" i="4"/>
  <c r="I5" i="4"/>
  <c r="G6" i="4"/>
  <c r="H6" i="4"/>
  <c r="I6" i="4"/>
  <c r="F6" i="4"/>
  <c r="F5" i="4"/>
  <c r="F4" i="4"/>
  <c r="F3" i="4"/>
  <c r="C12" i="4"/>
  <c r="C11" i="4"/>
  <c r="C9" i="4"/>
  <c r="C8" i="4"/>
  <c r="B9" i="4"/>
  <c r="B11" i="4"/>
  <c r="B12" i="4"/>
  <c r="B8" i="4"/>
  <c r="B10" i="4"/>
  <c r="B4" i="4"/>
  <c r="B2" i="4"/>
  <c r="U2" i="10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101" i="10"/>
  <c r="U102" i="10"/>
  <c r="U103" i="10"/>
  <c r="U104" i="10"/>
  <c r="U105" i="10"/>
  <c r="U106" i="10"/>
  <c r="U107" i="10"/>
  <c r="U108" i="10"/>
  <c r="U109" i="10"/>
  <c r="U110" i="10"/>
  <c r="U111" i="10"/>
  <c r="U112" i="10"/>
  <c r="U113" i="10"/>
  <c r="U114" i="10"/>
  <c r="U115" i="10"/>
  <c r="U116" i="10"/>
  <c r="U117" i="10"/>
  <c r="U118" i="10"/>
  <c r="U119" i="10"/>
  <c r="U120" i="10"/>
  <c r="U121" i="10"/>
  <c r="U122" i="10"/>
  <c r="U123" i="10"/>
  <c r="U124" i="10"/>
  <c r="U125" i="10"/>
  <c r="U126" i="10"/>
  <c r="U127" i="10"/>
  <c r="U128" i="10"/>
  <c r="U129" i="10"/>
  <c r="U130" i="10"/>
  <c r="U131" i="10"/>
  <c r="U132" i="10"/>
  <c r="U133" i="10"/>
  <c r="U134" i="10"/>
  <c r="U135" i="10"/>
  <c r="U136" i="10"/>
  <c r="U137" i="10"/>
  <c r="U138" i="10"/>
  <c r="U139" i="10"/>
  <c r="U140" i="10"/>
  <c r="U141" i="10"/>
  <c r="U142" i="10"/>
  <c r="U143" i="10"/>
  <c r="U144" i="10"/>
  <c r="U145" i="10"/>
  <c r="U146" i="10"/>
  <c r="U147" i="10"/>
  <c r="U148" i="10"/>
  <c r="U149" i="10"/>
  <c r="U150" i="10"/>
  <c r="U151" i="10"/>
  <c r="U152" i="10"/>
  <c r="U153" i="10"/>
  <c r="U154" i="10"/>
  <c r="U155" i="10"/>
  <c r="U156" i="10"/>
  <c r="U157" i="10"/>
  <c r="U158" i="10"/>
  <c r="U159" i="10"/>
  <c r="U160" i="10"/>
  <c r="U161" i="10"/>
  <c r="U162" i="10"/>
  <c r="U163" i="10"/>
  <c r="U164" i="10"/>
  <c r="U165" i="10"/>
  <c r="U166" i="10"/>
  <c r="U167" i="10"/>
  <c r="U168" i="10"/>
  <c r="U169" i="10"/>
  <c r="U170" i="10"/>
  <c r="U171" i="10"/>
  <c r="U172" i="10"/>
  <c r="U173" i="10"/>
  <c r="U174" i="10"/>
  <c r="U175" i="10"/>
  <c r="U176" i="10"/>
  <c r="U177" i="10"/>
  <c r="U178" i="10"/>
  <c r="U179" i="10"/>
  <c r="U180" i="10"/>
  <c r="U181" i="10"/>
  <c r="U182" i="10"/>
  <c r="U183" i="10"/>
  <c r="U184" i="10"/>
  <c r="U185" i="10"/>
  <c r="U186" i="10"/>
  <c r="U187" i="10"/>
  <c r="U188" i="10"/>
  <c r="U189" i="10"/>
  <c r="U190" i="10"/>
  <c r="U191" i="10"/>
  <c r="U192" i="10"/>
  <c r="U193" i="10"/>
  <c r="U194" i="10"/>
  <c r="U195" i="10"/>
  <c r="U196" i="10"/>
  <c r="U197" i="10"/>
  <c r="U198" i="10"/>
  <c r="U199" i="10"/>
  <c r="U200" i="10"/>
  <c r="U201" i="10"/>
  <c r="U202" i="10"/>
  <c r="U203" i="10"/>
  <c r="U204" i="10"/>
  <c r="U205" i="10"/>
  <c r="U206" i="10"/>
  <c r="U207" i="10"/>
  <c r="U208" i="10"/>
  <c r="U209" i="10"/>
  <c r="U210" i="10"/>
  <c r="U211" i="10"/>
  <c r="U212" i="10"/>
  <c r="U213" i="10"/>
  <c r="U214" i="10"/>
  <c r="U215" i="10"/>
  <c r="U216" i="10"/>
  <c r="U217" i="10"/>
  <c r="U218" i="10"/>
  <c r="U219" i="10"/>
  <c r="U220" i="10"/>
  <c r="U221" i="10"/>
  <c r="U222" i="10"/>
  <c r="U223" i="10"/>
  <c r="U224" i="10"/>
  <c r="U225" i="10"/>
  <c r="U226" i="10"/>
  <c r="U227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3A1F5D-1D76-4A89-93BF-88CE1727F667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E1DBDD5-5D17-42A0-88A2-B61E2D259357}" name="WorksheetConnection_ISM3139C Final Exam.xlsx!Countries2" type="102" refreshedVersion="6" minRefreshableVersion="5">
    <extLst>
      <ext xmlns:x15="http://schemas.microsoft.com/office/spreadsheetml/2010/11/main" uri="{DE250136-89BD-433C-8126-D09CA5730AF9}">
        <x15:connection id="Countries2">
          <x15:rangePr sourceName="_xlcn.WorksheetConnection_ISM3139CFinalExam.xlsxCountries21"/>
        </x15:connection>
      </ext>
    </extLst>
  </connection>
  <connection id="3" xr16:uid="{D1E89F21-6CB0-4F97-83E7-A38239B32BB5}" name="WorksheetConnection_ISM3139C Final Exam.xlsx!PercentObese" type="102" refreshedVersion="6" minRefreshableVersion="5">
    <extLst>
      <ext xmlns:x15="http://schemas.microsoft.com/office/spreadsheetml/2010/11/main" uri="{DE250136-89BD-433C-8126-D09CA5730AF9}">
        <x15:connection id="PercentObese">
          <x15:rangePr sourceName="_xlcn.WorksheetConnection_ISM3139CFinalExam.xlsxPercentObese1"/>
        </x15:connection>
      </ext>
    </extLst>
  </connection>
</connections>
</file>

<file path=xl/sharedStrings.xml><?xml version="1.0" encoding="utf-8"?>
<sst xmlns="http://schemas.openxmlformats.org/spreadsheetml/2006/main" count="3022" uniqueCount="601">
  <si>
    <t>Country</t>
  </si>
  <si>
    <t>Region</t>
  </si>
  <si>
    <t>Population</t>
  </si>
  <si>
    <t>Area</t>
  </si>
  <si>
    <t>Pop. Density</t>
  </si>
  <si>
    <t>Coastline</t>
  </si>
  <si>
    <t>Net migration</t>
  </si>
  <si>
    <t>Infant mortality</t>
  </si>
  <si>
    <t>GDP</t>
  </si>
  <si>
    <t>Literacy</t>
  </si>
  <si>
    <t>Phones</t>
  </si>
  <si>
    <t>Arable</t>
  </si>
  <si>
    <t>Crops</t>
  </si>
  <si>
    <t>Other</t>
  </si>
  <si>
    <t>Climate</t>
  </si>
  <si>
    <t>Birthrate</t>
  </si>
  <si>
    <t>Deathrate</t>
  </si>
  <si>
    <t>Agriculture</t>
  </si>
  <si>
    <t>Industry</t>
  </si>
  <si>
    <t>Service</t>
  </si>
  <si>
    <t xml:space="preserve">Afghanistan </t>
  </si>
  <si>
    <t xml:space="preserve">Albania </t>
  </si>
  <si>
    <t xml:space="preserve">Algeria </t>
  </si>
  <si>
    <t xml:space="preserve">American Samoa </t>
  </si>
  <si>
    <t xml:space="preserve">Andorra </t>
  </si>
  <si>
    <t xml:space="preserve">Angola </t>
  </si>
  <si>
    <t xml:space="preserve">Anguilla </t>
  </si>
  <si>
    <t xml:space="preserve">Antigua &amp; Barbuda </t>
  </si>
  <si>
    <t xml:space="preserve">Argentina </t>
  </si>
  <si>
    <t xml:space="preserve">Armenia </t>
  </si>
  <si>
    <t xml:space="preserve">C.W. OF IND. STATES </t>
  </si>
  <si>
    <t xml:space="preserve">Aruba </t>
  </si>
  <si>
    <t xml:space="preserve">Australia </t>
  </si>
  <si>
    <t xml:space="preserve">Austria </t>
  </si>
  <si>
    <t xml:space="preserve">Azerbaijan </t>
  </si>
  <si>
    <t xml:space="preserve">Bahamas, The </t>
  </si>
  <si>
    <t xml:space="preserve">Bahrain </t>
  </si>
  <si>
    <t xml:space="preserve">Bangladesh </t>
  </si>
  <si>
    <t xml:space="preserve">Barbados </t>
  </si>
  <si>
    <t xml:space="preserve">Belarus </t>
  </si>
  <si>
    <t xml:space="preserve">Belgium </t>
  </si>
  <si>
    <t xml:space="preserve">Belize </t>
  </si>
  <si>
    <t xml:space="preserve">Benin </t>
  </si>
  <si>
    <t xml:space="preserve">Bermuda </t>
  </si>
  <si>
    <t xml:space="preserve">Bhutan </t>
  </si>
  <si>
    <t xml:space="preserve">Bolivia </t>
  </si>
  <si>
    <t xml:space="preserve">Bosnia &amp; Herzegovina </t>
  </si>
  <si>
    <t xml:space="preserve">Botswana </t>
  </si>
  <si>
    <t xml:space="preserve">Brazil </t>
  </si>
  <si>
    <t xml:space="preserve">British Virgin Is. </t>
  </si>
  <si>
    <t xml:space="preserve">Brunei </t>
  </si>
  <si>
    <t xml:space="preserve">Bulgaria </t>
  </si>
  <si>
    <t xml:space="preserve">Burkina Faso </t>
  </si>
  <si>
    <t xml:space="preserve">Burma </t>
  </si>
  <si>
    <t xml:space="preserve">Burundi </t>
  </si>
  <si>
    <t xml:space="preserve">Cambodia </t>
  </si>
  <si>
    <t xml:space="preserve">Cameroon </t>
  </si>
  <si>
    <t xml:space="preserve">Canada </t>
  </si>
  <si>
    <t xml:space="preserve">Cape Verde </t>
  </si>
  <si>
    <t xml:space="preserve">Cayman Islands </t>
  </si>
  <si>
    <t xml:space="preserve">Central African Rep. </t>
  </si>
  <si>
    <t xml:space="preserve">Chad </t>
  </si>
  <si>
    <t xml:space="preserve">Chile </t>
  </si>
  <si>
    <t xml:space="preserve">China </t>
  </si>
  <si>
    <t xml:space="preserve">Colombia </t>
  </si>
  <si>
    <t xml:space="preserve">Comoros </t>
  </si>
  <si>
    <t xml:space="preserve">Congo, Dem. Rep. </t>
  </si>
  <si>
    <t xml:space="preserve">Congo, Repub. of the </t>
  </si>
  <si>
    <t xml:space="preserve">Cook Islands </t>
  </si>
  <si>
    <t xml:space="preserve">Costa Rica </t>
  </si>
  <si>
    <t xml:space="preserve">Cote d'Ivoire </t>
  </si>
  <si>
    <t xml:space="preserve">Croatia </t>
  </si>
  <si>
    <t xml:space="preserve">Cuba </t>
  </si>
  <si>
    <t xml:space="preserve">Cyprus </t>
  </si>
  <si>
    <t xml:space="preserve">Czech Republic </t>
  </si>
  <si>
    <t xml:space="preserve">Denmark </t>
  </si>
  <si>
    <t xml:space="preserve">Djibouti </t>
  </si>
  <si>
    <t xml:space="preserve">Dominica </t>
  </si>
  <si>
    <t xml:space="preserve">Dominican Republic </t>
  </si>
  <si>
    <t xml:space="preserve">East Timor </t>
  </si>
  <si>
    <t xml:space="preserve">Ecuador </t>
  </si>
  <si>
    <t xml:space="preserve">Egypt </t>
  </si>
  <si>
    <t xml:space="preserve">El Salvador </t>
  </si>
  <si>
    <t xml:space="preserve">Equatorial Guinea </t>
  </si>
  <si>
    <t xml:space="preserve">Eritrea </t>
  </si>
  <si>
    <t xml:space="preserve">Estonia </t>
  </si>
  <si>
    <t xml:space="preserve">BALTICS                            </t>
  </si>
  <si>
    <t xml:space="preserve">Ethiopia </t>
  </si>
  <si>
    <t xml:space="preserve">Faroe Islands </t>
  </si>
  <si>
    <t xml:space="preserve">Fiji </t>
  </si>
  <si>
    <t xml:space="preserve">Finland </t>
  </si>
  <si>
    <t xml:space="preserve">France </t>
  </si>
  <si>
    <t xml:space="preserve">French Guiana </t>
  </si>
  <si>
    <t xml:space="preserve">French Polynesia </t>
  </si>
  <si>
    <t xml:space="preserve">Gabon </t>
  </si>
  <si>
    <t xml:space="preserve">Gambia, The </t>
  </si>
  <si>
    <t xml:space="preserve">Gaza Strip </t>
  </si>
  <si>
    <t xml:space="preserve">Georgia </t>
  </si>
  <si>
    <t xml:space="preserve">Germany </t>
  </si>
  <si>
    <t xml:space="preserve">Ghana </t>
  </si>
  <si>
    <t xml:space="preserve">Gibraltar </t>
  </si>
  <si>
    <t xml:space="preserve">Greece </t>
  </si>
  <si>
    <t xml:space="preserve">Greenland </t>
  </si>
  <si>
    <t xml:space="preserve">Grenada </t>
  </si>
  <si>
    <t xml:space="preserve">Guadeloupe </t>
  </si>
  <si>
    <t xml:space="preserve">Guam </t>
  </si>
  <si>
    <t xml:space="preserve">Guatemala </t>
  </si>
  <si>
    <t xml:space="preserve">Guernsey </t>
  </si>
  <si>
    <t xml:space="preserve">Guinea </t>
  </si>
  <si>
    <t xml:space="preserve">Guinea-Bissau </t>
  </si>
  <si>
    <t xml:space="preserve">Guyana </t>
  </si>
  <si>
    <t xml:space="preserve">Haiti </t>
  </si>
  <si>
    <t xml:space="preserve">Honduras </t>
  </si>
  <si>
    <t xml:space="preserve">Hong Kong </t>
  </si>
  <si>
    <t xml:space="preserve">Hungary </t>
  </si>
  <si>
    <t xml:space="preserve">Iceland </t>
  </si>
  <si>
    <t xml:space="preserve">India </t>
  </si>
  <si>
    <t xml:space="preserve">Indonesia </t>
  </si>
  <si>
    <t xml:space="preserve">Iran </t>
  </si>
  <si>
    <t xml:space="preserve">Iraq </t>
  </si>
  <si>
    <t xml:space="preserve">Ireland </t>
  </si>
  <si>
    <t xml:space="preserve">Isle of Man </t>
  </si>
  <si>
    <t xml:space="preserve">Israel </t>
  </si>
  <si>
    <t xml:space="preserve">Italy </t>
  </si>
  <si>
    <t xml:space="preserve">Jamaica </t>
  </si>
  <si>
    <t xml:space="preserve">Japan </t>
  </si>
  <si>
    <t xml:space="preserve">Jersey </t>
  </si>
  <si>
    <t xml:space="preserve">Jordan </t>
  </si>
  <si>
    <t xml:space="preserve">Kazakhstan </t>
  </si>
  <si>
    <t xml:space="preserve">Kenya </t>
  </si>
  <si>
    <t xml:space="preserve">Kiribati </t>
  </si>
  <si>
    <t xml:space="preserve">Korea, North </t>
  </si>
  <si>
    <t xml:space="preserve">Korea, South </t>
  </si>
  <si>
    <t xml:space="preserve">Kuwait </t>
  </si>
  <si>
    <t xml:space="preserve">Kyrgyzstan </t>
  </si>
  <si>
    <t xml:space="preserve">Laos </t>
  </si>
  <si>
    <t xml:space="preserve">Latvia </t>
  </si>
  <si>
    <t xml:space="preserve">Lebanon </t>
  </si>
  <si>
    <t xml:space="preserve">Lesotho </t>
  </si>
  <si>
    <t xml:space="preserve">Liberia </t>
  </si>
  <si>
    <t xml:space="preserve">Libya </t>
  </si>
  <si>
    <t xml:space="preserve">Liechtenstein </t>
  </si>
  <si>
    <t xml:space="preserve">Lithuania </t>
  </si>
  <si>
    <t xml:space="preserve">Luxembourg </t>
  </si>
  <si>
    <t xml:space="preserve">Macau </t>
  </si>
  <si>
    <t xml:space="preserve">Macedonia </t>
  </si>
  <si>
    <t xml:space="preserve">Madagascar </t>
  </si>
  <si>
    <t xml:space="preserve">Malawi </t>
  </si>
  <si>
    <t xml:space="preserve">Malaysia </t>
  </si>
  <si>
    <t xml:space="preserve">Maldives </t>
  </si>
  <si>
    <t xml:space="preserve">Mali </t>
  </si>
  <si>
    <t xml:space="preserve">Malta </t>
  </si>
  <si>
    <t xml:space="preserve">Marshall Islands </t>
  </si>
  <si>
    <t xml:space="preserve">Martinique </t>
  </si>
  <si>
    <t xml:space="preserve">Mauritania </t>
  </si>
  <si>
    <t xml:space="preserve">Mauritius </t>
  </si>
  <si>
    <t xml:space="preserve">Mayotte </t>
  </si>
  <si>
    <t xml:space="preserve">Mexico </t>
  </si>
  <si>
    <t xml:space="preserve">Micronesia, Fed. St. </t>
  </si>
  <si>
    <t xml:space="preserve">Moldova </t>
  </si>
  <si>
    <t xml:space="preserve">Monaco </t>
  </si>
  <si>
    <t xml:space="preserve">Mongolia </t>
  </si>
  <si>
    <t xml:space="preserve">Montserrat </t>
  </si>
  <si>
    <t xml:space="preserve">Morocco </t>
  </si>
  <si>
    <t xml:space="preserve">Mozambique </t>
  </si>
  <si>
    <t xml:space="preserve">Namibia </t>
  </si>
  <si>
    <t xml:space="preserve">Nauru </t>
  </si>
  <si>
    <t xml:space="preserve">Nepal </t>
  </si>
  <si>
    <t xml:space="preserve">Netherlands </t>
  </si>
  <si>
    <t xml:space="preserve">Netherlands Antilles </t>
  </si>
  <si>
    <t xml:space="preserve">New Caledonia </t>
  </si>
  <si>
    <t xml:space="preserve">New Zealand </t>
  </si>
  <si>
    <t xml:space="preserve">Nicaragua </t>
  </si>
  <si>
    <t xml:space="preserve">Niger </t>
  </si>
  <si>
    <t xml:space="preserve">Nigeria </t>
  </si>
  <si>
    <t xml:space="preserve">N. Mariana Islands </t>
  </si>
  <si>
    <t xml:space="preserve">Norway </t>
  </si>
  <si>
    <t xml:space="preserve">Oman </t>
  </si>
  <si>
    <t xml:space="preserve">Pakistan </t>
  </si>
  <si>
    <t xml:space="preserve">Palau </t>
  </si>
  <si>
    <t xml:space="preserve">Panama </t>
  </si>
  <si>
    <t xml:space="preserve">Papua New Guinea </t>
  </si>
  <si>
    <t xml:space="preserve">Paraguay </t>
  </si>
  <si>
    <t xml:space="preserve">Peru </t>
  </si>
  <si>
    <t xml:space="preserve">Philippines </t>
  </si>
  <si>
    <t xml:space="preserve">Poland </t>
  </si>
  <si>
    <t xml:space="preserve">Portugal </t>
  </si>
  <si>
    <t xml:space="preserve">Puerto Rico </t>
  </si>
  <si>
    <t xml:space="preserve">Qatar </t>
  </si>
  <si>
    <t xml:space="preserve">Reunion </t>
  </si>
  <si>
    <t xml:space="preserve">Romania </t>
  </si>
  <si>
    <t xml:space="preserve">Russia </t>
  </si>
  <si>
    <t xml:space="preserve">Rwanda </t>
  </si>
  <si>
    <t xml:space="preserve">Saint Helena </t>
  </si>
  <si>
    <t xml:space="preserve">Saint Kitts &amp; Nevis </t>
  </si>
  <si>
    <t xml:space="preserve">Saint Lucia </t>
  </si>
  <si>
    <t xml:space="preserve">St Pierre &amp; Miquelon </t>
  </si>
  <si>
    <t xml:space="preserve">Saint Vincent and the Grenadines </t>
  </si>
  <si>
    <t xml:space="preserve">Samoa </t>
  </si>
  <si>
    <t xml:space="preserve">San Marino </t>
  </si>
  <si>
    <t xml:space="preserve">Sao Tome &amp; Principe </t>
  </si>
  <si>
    <t xml:space="preserve">Saudi Arabia </t>
  </si>
  <si>
    <t xml:space="preserve">Senegal </t>
  </si>
  <si>
    <t xml:space="preserve">Serbia </t>
  </si>
  <si>
    <t xml:space="preserve">Seychelles </t>
  </si>
  <si>
    <t xml:space="preserve">Sierra Leone </t>
  </si>
  <si>
    <t xml:space="preserve">Singapore </t>
  </si>
  <si>
    <t xml:space="preserve">Slovakia </t>
  </si>
  <si>
    <t xml:space="preserve">Slovenia </t>
  </si>
  <si>
    <t xml:space="preserve">Solomon Islands </t>
  </si>
  <si>
    <t xml:space="preserve">Somalia </t>
  </si>
  <si>
    <t xml:space="preserve">South Africa </t>
  </si>
  <si>
    <t xml:space="preserve">Spain </t>
  </si>
  <si>
    <t xml:space="preserve">Sri Lanka </t>
  </si>
  <si>
    <t xml:space="preserve">Sudan </t>
  </si>
  <si>
    <t xml:space="preserve">Suriname </t>
  </si>
  <si>
    <t xml:space="preserve">Swaziland </t>
  </si>
  <si>
    <t xml:space="preserve">Sweden </t>
  </si>
  <si>
    <t xml:space="preserve">Switzerland </t>
  </si>
  <si>
    <t xml:space="preserve">Syria </t>
  </si>
  <si>
    <t xml:space="preserve">Taiwan </t>
  </si>
  <si>
    <t xml:space="preserve">Tajikistan </t>
  </si>
  <si>
    <t xml:space="preserve">Tanzania </t>
  </si>
  <si>
    <t xml:space="preserve">Thailand </t>
  </si>
  <si>
    <t xml:space="preserve">Togo </t>
  </si>
  <si>
    <t xml:space="preserve">Tonga </t>
  </si>
  <si>
    <t xml:space="preserve">Trinidad &amp; Tobago </t>
  </si>
  <si>
    <t xml:space="preserve">Tunisia </t>
  </si>
  <si>
    <t xml:space="preserve">Turkey </t>
  </si>
  <si>
    <t xml:space="preserve">Turkmenistan </t>
  </si>
  <si>
    <t xml:space="preserve">Turks &amp; Caicos Is </t>
  </si>
  <si>
    <t xml:space="preserve">Tuvalu </t>
  </si>
  <si>
    <t xml:space="preserve">Uganda </t>
  </si>
  <si>
    <t xml:space="preserve">Ukraine </t>
  </si>
  <si>
    <t xml:space="preserve">United Arab Emirates </t>
  </si>
  <si>
    <t xml:space="preserve">United Kingdom </t>
  </si>
  <si>
    <t xml:space="preserve">United States </t>
  </si>
  <si>
    <t xml:space="preserve">Uruguay </t>
  </si>
  <si>
    <t xml:space="preserve">Uzbekistan </t>
  </si>
  <si>
    <t xml:space="preserve">Vanuatu </t>
  </si>
  <si>
    <t xml:space="preserve">Venezuela </t>
  </si>
  <si>
    <t xml:space="preserve">Vietnam </t>
  </si>
  <si>
    <t xml:space="preserve">Virgin Islands </t>
  </si>
  <si>
    <t xml:space="preserve">Wallis and Futuna </t>
  </si>
  <si>
    <t xml:space="preserve">West Bank </t>
  </si>
  <si>
    <t xml:space="preserve">Western Sahara </t>
  </si>
  <si>
    <t xml:space="preserve">Yemen </t>
  </si>
  <si>
    <t xml:space="preserve">Zambia </t>
  </si>
  <si>
    <t xml:space="preserve">Zimbabwe </t>
  </si>
  <si>
    <t>sq. mi.</t>
  </si>
  <si>
    <t>per sq. mi.</t>
  </si>
  <si>
    <t>coast/area ratio</t>
  </si>
  <si>
    <t>per 1000 births</t>
  </si>
  <si>
    <t>$ per capita</t>
  </si>
  <si>
    <t>%</t>
  </si>
  <si>
    <t>per 1000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</si>
  <si>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</si>
  <si>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</si>
  <si>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</si>
  <si>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</si>
  <si>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</si>
  <si>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</si>
  <si>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</si>
  <si>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NEAR EAST                          </t>
  </si>
  <si>
    <t xml:space="preserve">NORTHERN AMERICA                   </t>
  </si>
  <si>
    <t>Rank</t>
  </si>
  <si>
    <t>Countries</t>
  </si>
  <si>
    <t>Population Total</t>
  </si>
  <si>
    <t>Adult Population</t>
  </si>
  <si>
    <t>Obese Adults</t>
  </si>
  <si>
    <t>Percentage Obese</t>
  </si>
  <si>
    <t>Cook Islands</t>
  </si>
  <si>
    <t>Palau</t>
  </si>
  <si>
    <t>Nauru</t>
  </si>
  <si>
    <t>Samoa</t>
  </si>
  <si>
    <t>Tonga</t>
  </si>
  <si>
    <t>Niue</t>
  </si>
  <si>
    <t>Marshall Islands</t>
  </si>
  <si>
    <t>Qatar</t>
  </si>
  <si>
    <t>Kiribati</t>
  </si>
  <si>
    <t>Tuvalu</t>
  </si>
  <si>
    <t>Kuwait</t>
  </si>
  <si>
    <t>United Arab Emirates</t>
  </si>
  <si>
    <t>Federated States of Micronesia</t>
  </si>
  <si>
    <t>Fiji</t>
  </si>
  <si>
    <t>Bahamas</t>
  </si>
  <si>
    <t>Vanuatu</t>
  </si>
  <si>
    <t>Bahrain</t>
  </si>
  <si>
    <t>Saudi Arabia</t>
  </si>
  <si>
    <t>United States of America</t>
  </si>
  <si>
    <t>Libya</t>
  </si>
  <si>
    <t>Lebanon</t>
  </si>
  <si>
    <t>Barbados</t>
  </si>
  <si>
    <t>Trinidad and Tobago</t>
  </si>
  <si>
    <t>Antigua and Barbuda</t>
  </si>
  <si>
    <t>Oman</t>
  </si>
  <si>
    <t>Jordan</t>
  </si>
  <si>
    <t>Turkey</t>
  </si>
  <si>
    <t>Andorra</t>
  </si>
  <si>
    <t>New Zealand</t>
  </si>
  <si>
    <t>Egypt</t>
  </si>
  <si>
    <t>Australia</t>
  </si>
  <si>
    <t>Saint Kitts and Nevis</t>
  </si>
  <si>
    <t>Mexico</t>
  </si>
  <si>
    <t>United Kingdom</t>
  </si>
  <si>
    <t>Canada</t>
  </si>
  <si>
    <t>Papua New Guinea</t>
  </si>
  <si>
    <t>Chile</t>
  </si>
  <si>
    <t>Solomon Islands</t>
  </si>
  <si>
    <t>Jamaica</t>
  </si>
  <si>
    <t>Tunisia</t>
  </si>
  <si>
    <t>Saint Lucia</t>
  </si>
  <si>
    <t>Czech Republic</t>
  </si>
  <si>
    <t>Panama</t>
  </si>
  <si>
    <t>South Africa</t>
  </si>
  <si>
    <t>Uruguay</t>
  </si>
  <si>
    <t>Malta</t>
  </si>
  <si>
    <t>Argentina</t>
  </si>
  <si>
    <t>Seychelles</t>
  </si>
  <si>
    <t>Grenada</t>
  </si>
  <si>
    <t>Suriname</t>
  </si>
  <si>
    <t>Islamic Republic of Iran</t>
  </si>
  <si>
    <t>Lithuania</t>
  </si>
  <si>
    <t>Dominica</t>
  </si>
  <si>
    <t>Slovakia</t>
  </si>
  <si>
    <t>Ireland</t>
  </si>
  <si>
    <t>Israel</t>
  </si>
  <si>
    <t>Poland</t>
  </si>
  <si>
    <t>Cuba</t>
  </si>
  <si>
    <t>Slovenia</t>
  </si>
  <si>
    <t>Venezuela</t>
  </si>
  <si>
    <t>Algeria</t>
  </si>
  <si>
    <t>Costa Rica</t>
  </si>
  <si>
    <t>Saint Vincent and the Grenadines</t>
  </si>
  <si>
    <t>Russian Federation</t>
  </si>
  <si>
    <t>Hungary</t>
  </si>
  <si>
    <t>Dominican Republic</t>
  </si>
  <si>
    <t>France</t>
  </si>
  <si>
    <t>Cyprus</t>
  </si>
  <si>
    <t>Iraq</t>
  </si>
  <si>
    <t>Spain</t>
  </si>
  <si>
    <t>Latvia</t>
  </si>
  <si>
    <t>Syrian Arab Republic</t>
  </si>
  <si>
    <t>Kazakhstan</t>
  </si>
  <si>
    <t>Belarus</t>
  </si>
  <si>
    <t>Croatia</t>
  </si>
  <si>
    <t>Bulgaria</t>
  </si>
  <si>
    <t>Luxembourg</t>
  </si>
  <si>
    <t>Norway</t>
  </si>
  <si>
    <t>Guyana</t>
  </si>
  <si>
    <t>Greece</t>
  </si>
  <si>
    <t>Iceland</t>
  </si>
  <si>
    <t>Estonia</t>
  </si>
  <si>
    <t>Belize</t>
  </si>
  <si>
    <t>Azerbaijan</t>
  </si>
  <si>
    <t>Botswana</t>
  </si>
  <si>
    <t>Morocco</t>
  </si>
  <si>
    <t>El Salvador</t>
  </si>
  <si>
    <t>Romania</t>
  </si>
  <si>
    <t>Peru</t>
  </si>
  <si>
    <t>Italy</t>
  </si>
  <si>
    <t>Colombia</t>
  </si>
  <si>
    <t>Georgia</t>
  </si>
  <si>
    <t>Finland</t>
  </si>
  <si>
    <t>Sweden</t>
  </si>
  <si>
    <t>Portugal</t>
  </si>
  <si>
    <t>Germany</t>
  </si>
  <si>
    <t>Ukraine</t>
  </si>
  <si>
    <t>Belgium</t>
  </si>
  <si>
    <t>Turkmenistan</t>
  </si>
  <si>
    <t>Brazil</t>
  </si>
  <si>
    <t>Montenegro</t>
  </si>
  <si>
    <t>Netherlands</t>
  </si>
  <si>
    <t>The Former Yugoslav Republic of Macedonia</t>
  </si>
  <si>
    <t>Armenia</t>
  </si>
  <si>
    <t>Serbia</t>
  </si>
  <si>
    <t>Switzerland</t>
  </si>
  <si>
    <t>Denmark</t>
  </si>
  <si>
    <t>Namibia</t>
  </si>
  <si>
    <t>Ecuador</t>
  </si>
  <si>
    <t>Guatemala</t>
  </si>
  <si>
    <t>Austria</t>
  </si>
  <si>
    <t>Honduras</t>
  </si>
  <si>
    <t>Brunei Darussalam</t>
  </si>
  <si>
    <t>Mauritius</t>
  </si>
  <si>
    <t>Bosnia and Herzegovina</t>
  </si>
  <si>
    <t>Swaziland</t>
  </si>
  <si>
    <t>Gabon</t>
  </si>
  <si>
    <t>Albania</t>
  </si>
  <si>
    <t>Equatorial Guinea</t>
  </si>
  <si>
    <t>Yemen</t>
  </si>
  <si>
    <t>Nicaragua</t>
  </si>
  <si>
    <t>Plurinational State of Boliviab</t>
  </si>
  <si>
    <t>Mongolia</t>
  </si>
  <si>
    <t>Paraguay</t>
  </si>
  <si>
    <t>Izbekistan</t>
  </si>
  <si>
    <t>Republic of Moldova</t>
  </si>
  <si>
    <t>Kyrgyzstan</t>
  </si>
  <si>
    <t>Lesotho</t>
  </si>
  <si>
    <t>Tajikistan</t>
  </si>
  <si>
    <t>Malaysia</t>
  </si>
  <si>
    <t>Cabo Verde</t>
  </si>
  <si>
    <t>Sao Tome and Principe</t>
  </si>
  <si>
    <t>Ghana</t>
  </si>
  <si>
    <t>Haiti</t>
  </si>
  <si>
    <t>Cameroon</t>
  </si>
  <si>
    <t>Congo</t>
  </si>
  <si>
    <t>Nigeria</t>
  </si>
  <si>
    <t>Gambia</t>
  </si>
  <si>
    <t>Zimbabwe</t>
  </si>
  <si>
    <t>Angola</t>
  </si>
  <si>
    <t>Senegal</t>
  </si>
  <si>
    <t>Mauritania</t>
  </si>
  <si>
    <t>Djibouti</t>
  </si>
  <si>
    <t>Benin</t>
  </si>
  <si>
    <t>Cote d'Ivoire</t>
  </si>
  <si>
    <t>Zambia</t>
  </si>
  <si>
    <t>Thailand</t>
  </si>
  <si>
    <t>Chad</t>
  </si>
  <si>
    <t>Maldives</t>
  </si>
  <si>
    <t>Sierra Leone</t>
  </si>
  <si>
    <t>Togo</t>
  </si>
  <si>
    <t>South Sudan</t>
  </si>
  <si>
    <t>Sudan</t>
  </si>
  <si>
    <t>Guinea-Bissau</t>
  </si>
  <si>
    <t>United Republic of Tanzania</t>
  </si>
  <si>
    <t>Kenya</t>
  </si>
  <si>
    <t>China</t>
  </si>
  <si>
    <t>Mali</t>
  </si>
  <si>
    <t>Guinea</t>
  </si>
  <si>
    <t>Bhutan</t>
  </si>
  <si>
    <t>Liberia</t>
  </si>
  <si>
    <t>Comoros</t>
  </si>
  <si>
    <t>Sri Lanka</t>
  </si>
  <si>
    <t>Burkina Faso</t>
  </si>
  <si>
    <t>Singapore</t>
  </si>
  <si>
    <t>Republic of Korea</t>
  </si>
  <si>
    <t>Indonesia</t>
  </si>
  <si>
    <t>Madagascar</t>
  </si>
  <si>
    <t>Pakistan</t>
  </si>
  <si>
    <t>Malawi</t>
  </si>
  <si>
    <t>Mozambique</t>
  </si>
  <si>
    <t>Central African Republic</t>
  </si>
  <si>
    <t>Philippines</t>
  </si>
  <si>
    <t>Uganda</t>
  </si>
  <si>
    <t>India</t>
  </si>
  <si>
    <t>Somalia</t>
  </si>
  <si>
    <t>Democratic Republic of the Congo</t>
  </si>
  <si>
    <t>Niger</t>
  </si>
  <si>
    <t>Eritrea</t>
  </si>
  <si>
    <t>Rwanda</t>
  </si>
  <si>
    <t>Ethiopia</t>
  </si>
  <si>
    <t>Bangladesh</t>
  </si>
  <si>
    <t>Vietnam</t>
  </si>
  <si>
    <t>Lao People's Democratic Republic</t>
  </si>
  <si>
    <t>Nepal</t>
  </si>
  <si>
    <t>Japan</t>
  </si>
  <si>
    <t>Cambodia</t>
  </si>
  <si>
    <t>Myanmar</t>
  </si>
  <si>
    <t>Afghanistan</t>
  </si>
  <si>
    <t>Burundi</t>
  </si>
  <si>
    <t>North Korea</t>
  </si>
  <si>
    <t>Timor-Leste</t>
  </si>
  <si>
    <t>World Population</t>
  </si>
  <si>
    <t>Gross World Product</t>
  </si>
  <si>
    <t>GDP per capita</t>
  </si>
  <si>
    <t>Maximum</t>
  </si>
  <si>
    <t>3rd quartile</t>
  </si>
  <si>
    <t>Median</t>
  </si>
  <si>
    <t>1st quartile</t>
  </si>
  <si>
    <t>Minimum</t>
  </si>
  <si>
    <t xml:space="preserve">GDP per </t>
  </si>
  <si>
    <t>% Lit</t>
  </si>
  <si>
    <t>Phones/k</t>
  </si>
  <si>
    <t>IM/1000</t>
  </si>
  <si>
    <t>Correlation Matrix</t>
  </si>
  <si>
    <t>Die 1</t>
  </si>
  <si>
    <t>Die 2</t>
  </si>
  <si>
    <t>Die 3</t>
  </si>
  <si>
    <t>Trial</t>
  </si>
  <si>
    <t>Total</t>
  </si>
  <si>
    <t xml:space="preserve">Probability of rolling 16 or higher: </t>
  </si>
  <si>
    <t>ZipCode</t>
  </si>
  <si>
    <t>Year Month Day</t>
  </si>
  <si>
    <t>2016 Jan 1</t>
  </si>
  <si>
    <t>2015 MAR 13</t>
  </si>
  <si>
    <t>2016 AUG 12</t>
  </si>
  <si>
    <t>2016 Feb 14</t>
  </si>
  <si>
    <t>2015 Jan 12</t>
  </si>
  <si>
    <t>2019 Jun 1</t>
  </si>
  <si>
    <t>2018 Jan 1</t>
  </si>
  <si>
    <t>2019 Sep 21</t>
  </si>
  <si>
    <t>First</t>
  </si>
  <si>
    <t>MI</t>
  </si>
  <si>
    <t>Last</t>
  </si>
  <si>
    <t>Jeffrey</t>
  </si>
  <si>
    <t>K</t>
  </si>
  <si>
    <t>Abrams</t>
  </si>
  <si>
    <t>Karen</t>
  </si>
  <si>
    <t>Chambers</t>
  </si>
  <si>
    <t>Marilyn</t>
  </si>
  <si>
    <t>F</t>
  </si>
  <si>
    <t>Fier</t>
  </si>
  <si>
    <t>Jussi</t>
  </si>
  <si>
    <t>Björling</t>
  </si>
  <si>
    <t>Jackie</t>
  </si>
  <si>
    <t>B</t>
  </si>
  <si>
    <t>Fitzgerald</t>
  </si>
  <si>
    <t>Sheila</t>
  </si>
  <si>
    <t>Hansen</t>
  </si>
  <si>
    <t>Helen</t>
  </si>
  <si>
    <t>Harvey</t>
  </si>
  <si>
    <t>Robert</t>
  </si>
  <si>
    <t>Konopka</t>
  </si>
  <si>
    <t>Ryan</t>
  </si>
  <si>
    <t>H</t>
  </si>
  <si>
    <t>Long</t>
  </si>
  <si>
    <t>Mark</t>
  </si>
  <si>
    <t>Morris</t>
  </si>
  <si>
    <t>Riccardo</t>
  </si>
  <si>
    <t>Muti</t>
  </si>
  <si>
    <t>Don</t>
  </si>
  <si>
    <t>W</t>
  </si>
  <si>
    <t>Nichols</t>
  </si>
  <si>
    <t>S</t>
  </si>
  <si>
    <t>Packer</t>
  </si>
  <si>
    <t>Barney</t>
  </si>
  <si>
    <t>E</t>
  </si>
  <si>
    <t>Perez</t>
  </si>
  <si>
    <t>George</t>
  </si>
  <si>
    <t>Porter</t>
  </si>
  <si>
    <t>Liesl</t>
  </si>
  <si>
    <t>Tidwell</t>
  </si>
  <si>
    <t>Max</t>
  </si>
  <si>
    <t>Wagner</t>
  </si>
  <si>
    <t>Cathy</t>
  </si>
  <si>
    <t>Watanuki</t>
  </si>
  <si>
    <t xml:space="preserve">Moe </t>
  </si>
  <si>
    <t>Howard</t>
  </si>
  <si>
    <t>Curly</t>
  </si>
  <si>
    <t>D</t>
  </si>
  <si>
    <t>Stooge</t>
  </si>
  <si>
    <t>Kim-Jong</t>
  </si>
  <si>
    <t>Un</t>
  </si>
  <si>
    <t>Vladimir</t>
  </si>
  <si>
    <t>Putin</t>
  </si>
  <si>
    <t>Nicolas</t>
  </si>
  <si>
    <t>Maduro</t>
  </si>
  <si>
    <t xml:space="preserve">  </t>
  </si>
  <si>
    <t xml:space="preserve">Eastern Europe                            </t>
  </si>
  <si>
    <t xml:space="preserve">Near East                          </t>
  </si>
  <si>
    <t xml:space="preserve">Northern America                   </t>
  </si>
  <si>
    <t xml:space="preserve">Latin Amer. &amp; Carib    </t>
  </si>
  <si>
    <t xml:space="preserve">Western Europe                     </t>
  </si>
  <si>
    <t xml:space="preserve">Oceania                            </t>
  </si>
  <si>
    <t xml:space="preserve">Asia (Ex. Near East)         </t>
  </si>
  <si>
    <t xml:space="preserve">Sub-Saharan Africa                 </t>
  </si>
  <si>
    <t xml:space="preserve">Northern Africa                    </t>
  </si>
  <si>
    <t xml:space="preserve">C.W. Of Ind. States </t>
  </si>
  <si>
    <t xml:space="preserve">Eastern Europe                     </t>
  </si>
  <si>
    <t xml:space="preserve"> </t>
  </si>
  <si>
    <t>Area sq. mi.</t>
  </si>
  <si>
    <t xml:space="preserve">Pop. Density per sq. mi. </t>
  </si>
  <si>
    <t>Coastline coast/area ratio</t>
  </si>
  <si>
    <t>GDP $ per capita</t>
  </si>
  <si>
    <t>Literacy %</t>
  </si>
  <si>
    <t>Infant Mortality per 1000 births</t>
  </si>
  <si>
    <t>Phones per 1000</t>
  </si>
  <si>
    <t>Arable %</t>
  </si>
  <si>
    <t>Crops %</t>
  </si>
  <si>
    <t>Other %</t>
  </si>
  <si>
    <t>Row Labels</t>
  </si>
  <si>
    <t>Grand Total</t>
  </si>
  <si>
    <t>Sum of GDP</t>
  </si>
  <si>
    <t>Sum of GDP $ per capita</t>
  </si>
  <si>
    <t>SumofGDP</t>
  </si>
  <si>
    <t xml:space="preserve">This was taken from the pivot table and I moved the countries into their own column. </t>
  </si>
  <si>
    <t xml:space="preserve">This data was copied from the Countries 2 table, I created a formula for the SumofGDP and created a new column. </t>
  </si>
  <si>
    <t>I tried to make the chart look like the example so I made another one in Treemap 2. Both of them are in my Huh category.</t>
  </si>
  <si>
    <t>Sum of Population</t>
  </si>
  <si>
    <t>SUM</t>
  </si>
  <si>
    <t>FREQUENCY</t>
  </si>
  <si>
    <t>THEORETICAL PROBABILITY</t>
  </si>
  <si>
    <t>16 has 6 possible outcomes</t>
  </si>
  <si>
    <t>17 has 3 possible outcomes</t>
  </si>
  <si>
    <t>18 has 1 possible outcome</t>
  </si>
  <si>
    <t xml:space="preserve">when 3 die are rolled.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</si>
  <si>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</si>
  <si>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</si>
  <si>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</si>
  <si>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</si>
  <si>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</si>
  <si>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</si>
  <si>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</si>
  <si>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</si>
  <si>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</si>
  <si>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</si>
  <si>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</si>
  <si>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</si>
  <si>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CONCAT</t>
  </si>
  <si>
    <t>TEXTJOIN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</si>
</sst>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0000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0" fontId="3" fillId="0" borderId="0"/>
    <xf numFmtId="9" fontId="4" fillId="0" borderId="0" applyFont="0" applyFill="0" applyBorder="0" applyAlignment="0" applyProtection="0"/>
    <xf numFmtId="0" fontId="7" fillId="0" borderId="0"/>
    <xf numFmtId="0" fontId="13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1" applyFont="1"/>
    <xf numFmtId="0" fontId="0" fillId="2" borderId="0" xfId="0" applyFill="1"/>
    <xf numFmtId="9" fontId="2" fillId="0" borderId="0" xfId="2" applyFont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0" borderId="0" xfId="0" applyFill="1" applyBorder="1"/>
    <xf numFmtId="0" fontId="0" fillId="0" borderId="0" xfId="0" applyFill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5" borderId="1" xfId="0" applyFill="1" applyBorder="1"/>
    <xf numFmtId="0" fontId="0" fillId="5" borderId="0" xfId="0" applyFill="1"/>
    <xf numFmtId="0" fontId="0" fillId="3" borderId="1" xfId="0" applyFill="1" applyBorder="1"/>
    <xf numFmtId="0" fontId="6" fillId="0" borderId="0" xfId="1" applyFont="1"/>
    <xf numFmtId="0" fontId="10" fillId="0" borderId="0" xfId="1" applyFont="1"/>
    <xf numFmtId="0" fontId="11" fillId="0" borderId="0" xfId="1" applyFont="1"/>
    <xf numFmtId="0" fontId="11" fillId="0" borderId="0" xfId="1" applyFont="1" applyFill="1"/>
    <xf numFmtId="164" fontId="2" fillId="0" borderId="0" xfId="1" applyNumberFormat="1" applyFont="1"/>
    <xf numFmtId="2" fontId="2" fillId="0" borderId="0" xfId="1" applyNumberFormat="1" applyFont="1"/>
    <xf numFmtId="0" fontId="2" fillId="0" borderId="0" xfId="1" applyFont="1" applyAlignment="1">
      <alignment horizontal="right"/>
    </xf>
    <xf numFmtId="1" fontId="2" fillId="0" borderId="0" xfId="1" applyNumberFormat="1" applyFont="1"/>
    <xf numFmtId="0" fontId="1" fillId="0" borderId="0" xfId="1" applyFont="1"/>
    <xf numFmtId="164" fontId="1" fillId="0" borderId="0" xfId="1" applyNumberFormat="1" applyFont="1"/>
    <xf numFmtId="2" fontId="1" fillId="0" borderId="0" xfId="1" applyNumberFormat="1" applyFont="1"/>
    <xf numFmtId="1" fontId="1" fillId="0" borderId="0" xfId="1" applyNumberFormat="1" applyFont="1"/>
    <xf numFmtId="0" fontId="0" fillId="0" borderId="4" xfId="0" applyBorder="1"/>
    <xf numFmtId="0" fontId="0" fillId="0" borderId="0" xfId="0" applyAlignment="1">
      <alignment horizontal="left"/>
    </xf>
    <xf numFmtId="9" fontId="0" fillId="0" borderId="0" xfId="2" applyFont="1"/>
    <xf numFmtId="0" fontId="0" fillId="0" borderId="0" xfId="0" pivotButton="1"/>
    <xf numFmtId="0" fontId="0" fillId="0" borderId="0" xfId="0" applyAlignment="1">
      <alignment horizontal="left" indent="1"/>
    </xf>
    <xf numFmtId="1" fontId="0" fillId="0" borderId="0" xfId="0" applyNumberFormat="1"/>
    <xf numFmtId="0" fontId="12" fillId="7" borderId="4" xfId="0" applyFont="1" applyFill="1" applyBorder="1"/>
    <xf numFmtId="0" fontId="12" fillId="0" borderId="4" xfId="0" applyFont="1" applyBorder="1" applyAlignment="1">
      <alignment horizontal="left"/>
    </xf>
    <xf numFmtId="1" fontId="12" fillId="0" borderId="4" xfId="0" applyNumberFormat="1" applyFont="1" applyBorder="1"/>
    <xf numFmtId="0" fontId="12" fillId="7" borderId="5" xfId="0" applyFont="1" applyFill="1" applyBorder="1" applyAlignment="1">
      <alignment horizontal="left"/>
    </xf>
    <xf numFmtId="1" fontId="12" fillId="7" borderId="5" xfId="0" applyNumberFormat="1" applyFont="1" applyFill="1" applyBorder="1"/>
    <xf numFmtId="0" fontId="0" fillId="0" borderId="0" xfId="0" applyNumberFormat="1"/>
    <xf numFmtId="0" fontId="1" fillId="0" borderId="0" xfId="1" applyFont="1" applyFill="1"/>
    <xf numFmtId="0" fontId="12" fillId="0" borderId="0" xfId="0" applyFont="1"/>
    <xf numFmtId="3" fontId="0" fillId="2" borderId="0" xfId="0" applyNumberFormat="1" applyFill="1"/>
    <xf numFmtId="4" fontId="0" fillId="3" borderId="0" xfId="0" applyNumberFormat="1" applyFill="1"/>
    <xf numFmtId="0" fontId="13" fillId="3" borderId="0" xfId="4" applyFill="1"/>
    <xf numFmtId="2" fontId="0" fillId="4" borderId="0" xfId="0" applyNumberFormat="1" applyFill="1"/>
    <xf numFmtId="0" fontId="0" fillId="0" borderId="0" xfId="0" applyBorder="1"/>
    <xf numFmtId="0" fontId="5" fillId="6" borderId="0" xfId="1" applyNumberFormat="1" applyFont="1" applyFill="1"/>
    <xf numFmtId="0" fontId="6" fillId="0" borderId="0" xfId="1" applyNumberFormat="1" applyFont="1"/>
    <xf numFmtId="165" fontId="5" fillId="6" borderId="0" xfId="1" applyNumberFormat="1" applyFont="1" applyFill="1"/>
    <xf numFmtId="165" fontId="6" fillId="0" borderId="0" xfId="1" applyNumberFormat="1" applyFont="1"/>
    <xf numFmtId="165" fontId="0" fillId="0" borderId="0" xfId="0" applyNumberFormat="1"/>
    <xf numFmtId="14" fontId="8" fillId="0" borderId="0" xfId="3" applyNumberFormat="1" applyFont="1"/>
    <xf numFmtId="14" fontId="9" fillId="0" borderId="0" xfId="3" applyNumberFormat="1" applyFont="1"/>
    <xf numFmtId="14" fontId="0" fillId="0" borderId="0" xfId="0" applyNumberFormat="1"/>
    <xf numFmtId="49" fontId="9" fillId="0" borderId="0" xfId="3" applyNumberFormat="1" applyFont="1"/>
    <xf numFmtId="0" fontId="10" fillId="0" borderId="0" xfId="1" applyFont="1" applyFill="1"/>
    <xf numFmtId="0" fontId="14" fillId="0" borderId="0" xfId="1" applyFont="1" applyFill="1"/>
    <xf numFmtId="0" fontId="4" fillId="0" borderId="0" xfId="0" applyFont="1"/>
  </cellXfs>
  <cellStyles count="5">
    <cellStyle name="Hyperlink" xfId="4" builtinId="8"/>
    <cellStyle name="Normal" xfId="0" builtinId="0"/>
    <cellStyle name="Normal 2" xfId="1" xr:uid="{50AAB0F4-9B1D-4B0C-953E-B083C6CD86CC}"/>
    <cellStyle name="Normal 3" xfId="3" xr:uid="{E6CD2512-28D6-4C41-A93A-359CFC9F5706}"/>
    <cellStyle name="Percent" xfId="2" builtinId="5"/>
  </cellStyles>
  <dxfs count="38"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border outline="0">
        <left style="thin">
          <color indexed="64"/>
        </left>
      </border>
    </dxf>
    <dxf>
      <fill>
        <patternFill patternType="solid">
          <fgColor indexed="64"/>
          <bgColor theme="7" tint="0.79998168889431442"/>
        </patternFill>
      </fill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per capita vs. Obesity rate</a:t>
            </a:r>
          </a:p>
        </c:rich>
      </c:tx>
      <c:layout>
        <c:manualLayout>
          <c:xMode val="edge"/>
          <c:yMode val="edge"/>
          <c:x val="0.2914652230971128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'[1]Europe data'!$B$1:$C$1</c:f>
              <c:strCache>
                <c:ptCount val="1"/>
                <c:pt idx="0">
                  <c:v>GDP per capita % Obese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 w="9525" cap="flat" cmpd="sng" algn="ctr">
              <a:solidFill>
                <a:schemeClr val="accent1">
                  <a:alpha val="75000"/>
                </a:schemeClr>
              </a:solidFill>
            </a:ln>
            <a:effectLst>
              <a:innerShdw blurRad="114300">
                <a:schemeClr val="accent1">
                  <a:alpha val="70000"/>
                </a:schemeClr>
              </a:inn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1685058528267908E-2"/>
                  <c:y val="-8.76016934664776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'[1]Europe data'!$B$2:$B$31</c:f>
              <c:numCache>
                <c:formatCode>General</c:formatCode>
                <c:ptCount val="30"/>
                <c:pt idx="0">
                  <c:v>2200</c:v>
                </c:pt>
                <c:pt idx="1">
                  <c:v>4500</c:v>
                </c:pt>
                <c:pt idx="2">
                  <c:v>7000</c:v>
                </c:pt>
                <c:pt idx="3">
                  <c:v>7600</c:v>
                </c:pt>
                <c:pt idx="4">
                  <c:v>10600</c:v>
                </c:pt>
                <c:pt idx="5">
                  <c:v>11100</c:v>
                </c:pt>
                <c:pt idx="6">
                  <c:v>13300</c:v>
                </c:pt>
                <c:pt idx="7">
                  <c:v>13900</c:v>
                </c:pt>
                <c:pt idx="8">
                  <c:v>15700</c:v>
                </c:pt>
                <c:pt idx="9">
                  <c:v>17700</c:v>
                </c:pt>
                <c:pt idx="10">
                  <c:v>18000</c:v>
                </c:pt>
                <c:pt idx="11">
                  <c:v>19000</c:v>
                </c:pt>
                <c:pt idx="12">
                  <c:v>19000</c:v>
                </c:pt>
                <c:pt idx="13">
                  <c:v>20000</c:v>
                </c:pt>
                <c:pt idx="14">
                  <c:v>22000</c:v>
                </c:pt>
                <c:pt idx="15">
                  <c:v>26700</c:v>
                </c:pt>
                <c:pt idx="16">
                  <c:v>26800</c:v>
                </c:pt>
                <c:pt idx="17">
                  <c:v>27400</c:v>
                </c:pt>
                <c:pt idx="18">
                  <c:v>27600</c:v>
                </c:pt>
                <c:pt idx="19">
                  <c:v>27600</c:v>
                </c:pt>
                <c:pt idx="20">
                  <c:v>27700</c:v>
                </c:pt>
                <c:pt idx="21">
                  <c:v>28600</c:v>
                </c:pt>
                <c:pt idx="22">
                  <c:v>29100</c:v>
                </c:pt>
                <c:pt idx="23">
                  <c:v>29600</c:v>
                </c:pt>
                <c:pt idx="24">
                  <c:v>30000</c:v>
                </c:pt>
                <c:pt idx="25">
                  <c:v>30900</c:v>
                </c:pt>
                <c:pt idx="26">
                  <c:v>31100</c:v>
                </c:pt>
                <c:pt idx="27">
                  <c:v>32700</c:v>
                </c:pt>
                <c:pt idx="28">
                  <c:v>37800</c:v>
                </c:pt>
                <c:pt idx="29">
                  <c:v>55100</c:v>
                </c:pt>
              </c:numCache>
            </c:numRef>
          </c:xVal>
          <c:yVal>
            <c:numRef>
              <c:f>'[1]Europe data'!$C$2:$C$31</c:f>
              <c:numCache>
                <c:formatCode>General</c:formatCode>
                <c:ptCount val="30"/>
                <c:pt idx="0">
                  <c:v>0.19500000000000001</c:v>
                </c:pt>
                <c:pt idx="1">
                  <c:v>0.17599999999999999</c:v>
                </c:pt>
                <c:pt idx="2">
                  <c:v>0.217</c:v>
                </c:pt>
                <c:pt idx="3">
                  <c:v>0.23200000000000001</c:v>
                </c:pt>
                <c:pt idx="4">
                  <c:v>0.23300000000000001</c:v>
                </c:pt>
                <c:pt idx="5">
                  <c:v>0.252</c:v>
                </c:pt>
                <c:pt idx="6">
                  <c:v>0.25700000000000001</c:v>
                </c:pt>
                <c:pt idx="7">
                  <c:v>0.24</c:v>
                </c:pt>
                <c:pt idx="8">
                  <c:v>0.26800000000000002</c:v>
                </c:pt>
                <c:pt idx="9">
                  <c:v>0.26600000000000001</c:v>
                </c:pt>
                <c:pt idx="10">
                  <c:v>0.20100000000000001</c:v>
                </c:pt>
                <c:pt idx="11">
                  <c:v>0.29499999999999998</c:v>
                </c:pt>
                <c:pt idx="12">
                  <c:v>0.251</c:v>
                </c:pt>
                <c:pt idx="13">
                  <c:v>0.22900000000000001</c:v>
                </c:pt>
                <c:pt idx="14">
                  <c:v>0.23699999999999999</c:v>
                </c:pt>
                <c:pt idx="15">
                  <c:v>0.21</c:v>
                </c:pt>
                <c:pt idx="16">
                  <c:v>0.20499999999999999</c:v>
                </c:pt>
                <c:pt idx="17">
                  <c:v>0.20599999999999999</c:v>
                </c:pt>
                <c:pt idx="18">
                  <c:v>0.23899999999999999</c:v>
                </c:pt>
                <c:pt idx="19">
                  <c:v>0.20100000000000001</c:v>
                </c:pt>
                <c:pt idx="20">
                  <c:v>0.28100000000000003</c:v>
                </c:pt>
                <c:pt idx="21">
                  <c:v>0.19800000000000001</c:v>
                </c:pt>
                <c:pt idx="22">
                  <c:v>0.20200000000000001</c:v>
                </c:pt>
                <c:pt idx="23">
                  <c:v>0.25600000000000001</c:v>
                </c:pt>
                <c:pt idx="24">
                  <c:v>0.184</c:v>
                </c:pt>
                <c:pt idx="25">
                  <c:v>0.22800000000000001</c:v>
                </c:pt>
                <c:pt idx="26">
                  <c:v>0.193</c:v>
                </c:pt>
                <c:pt idx="27">
                  <c:v>0.19400000000000001</c:v>
                </c:pt>
                <c:pt idx="28">
                  <c:v>0.23100000000000001</c:v>
                </c:pt>
                <c:pt idx="29">
                  <c:v>0.23100000000000001</c:v>
                </c:pt>
              </c:numCache>
            </c:numRef>
          </c:yVal>
          <c:bubbleSize>
            <c:numRef>
              <c:f>'[1]Europe data'!$D$2:$D$31</c:f>
              <c:numCache>
                <c:formatCode>General</c:formatCode>
                <c:ptCount val="30"/>
                <c:pt idx="0">
                  <c:v>9396411</c:v>
                </c:pt>
                <c:pt idx="1">
                  <c:v>3581655</c:v>
                </c:pt>
                <c:pt idx="2">
                  <c:v>22303552</c:v>
                </c:pt>
                <c:pt idx="3">
                  <c:v>7385367</c:v>
                </c:pt>
                <c:pt idx="4">
                  <c:v>4494749</c:v>
                </c:pt>
                <c:pt idx="5">
                  <c:v>38536869</c:v>
                </c:pt>
                <c:pt idx="6">
                  <c:v>5439448</c:v>
                </c:pt>
                <c:pt idx="7">
                  <c:v>9981334</c:v>
                </c:pt>
                <c:pt idx="8">
                  <c:v>10235455</c:v>
                </c:pt>
                <c:pt idx="9">
                  <c:v>400214</c:v>
                </c:pt>
                <c:pt idx="10">
                  <c:v>10605870</c:v>
                </c:pt>
                <c:pt idx="11">
                  <c:v>71201</c:v>
                </c:pt>
                <c:pt idx="12">
                  <c:v>2010347</c:v>
                </c:pt>
                <c:pt idx="13">
                  <c:v>10688058</c:v>
                </c:pt>
                <c:pt idx="14">
                  <c:v>40397842</c:v>
                </c:pt>
                <c:pt idx="15">
                  <c:v>58133509</c:v>
                </c:pt>
                <c:pt idx="16">
                  <c:v>9016596</c:v>
                </c:pt>
                <c:pt idx="17">
                  <c:v>5231372</c:v>
                </c:pt>
                <c:pt idx="18">
                  <c:v>60876136</c:v>
                </c:pt>
                <c:pt idx="19">
                  <c:v>82422299</c:v>
                </c:pt>
                <c:pt idx="20">
                  <c:v>60609153</c:v>
                </c:pt>
                <c:pt idx="21">
                  <c:v>16491461</c:v>
                </c:pt>
                <c:pt idx="22">
                  <c:v>10379067</c:v>
                </c:pt>
                <c:pt idx="23">
                  <c:v>4062235</c:v>
                </c:pt>
                <c:pt idx="24">
                  <c:v>8192880</c:v>
                </c:pt>
                <c:pt idx="25">
                  <c:v>299388</c:v>
                </c:pt>
                <c:pt idx="26">
                  <c:v>5450661</c:v>
                </c:pt>
                <c:pt idx="27">
                  <c:v>7523934</c:v>
                </c:pt>
                <c:pt idx="28">
                  <c:v>4610820</c:v>
                </c:pt>
                <c:pt idx="29">
                  <c:v>474413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C6BF-4DAE-9AE9-9A85A59C7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35569135"/>
        <c:axId val="935569999"/>
      </c:bubbleChart>
      <c:valAx>
        <c:axId val="935569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Per Capita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69999"/>
        <c:crosses val="autoZero"/>
        <c:crossBetween val="midCat"/>
      </c:valAx>
      <c:valAx>
        <c:axId val="9355699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Obese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6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per capita vs. Obesity rate</a:t>
            </a:r>
          </a:p>
        </c:rich>
      </c:tx>
      <c:layout>
        <c:manualLayout>
          <c:xMode val="edge"/>
          <c:yMode val="edge"/>
          <c:x val="0.2914652230971128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'[1]Europe data'!$B$1:$C$1</c:f>
              <c:strCache>
                <c:ptCount val="1"/>
                <c:pt idx="0">
                  <c:v>GDP per capita % Obese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 w="9525" cap="flat" cmpd="sng" algn="ctr">
              <a:solidFill>
                <a:schemeClr val="accent1">
                  <a:alpha val="75000"/>
                </a:schemeClr>
              </a:solidFill>
            </a:ln>
            <a:effectLst>
              <a:innerShdw blurRad="114300">
                <a:schemeClr val="accent1">
                  <a:alpha val="70000"/>
                </a:schemeClr>
              </a:inn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1685058528267908E-2"/>
                  <c:y val="-8.76016934664776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'[1]Europe data'!$B$2:$B$31</c:f>
              <c:numCache>
                <c:formatCode>General</c:formatCode>
                <c:ptCount val="30"/>
                <c:pt idx="0">
                  <c:v>2200</c:v>
                </c:pt>
                <c:pt idx="1">
                  <c:v>4500</c:v>
                </c:pt>
                <c:pt idx="2">
                  <c:v>7000</c:v>
                </c:pt>
                <c:pt idx="3">
                  <c:v>7600</c:v>
                </c:pt>
                <c:pt idx="4">
                  <c:v>10600</c:v>
                </c:pt>
                <c:pt idx="5">
                  <c:v>11100</c:v>
                </c:pt>
                <c:pt idx="6">
                  <c:v>13300</c:v>
                </c:pt>
                <c:pt idx="7">
                  <c:v>13900</c:v>
                </c:pt>
                <c:pt idx="8">
                  <c:v>15700</c:v>
                </c:pt>
                <c:pt idx="9">
                  <c:v>17700</c:v>
                </c:pt>
                <c:pt idx="10">
                  <c:v>18000</c:v>
                </c:pt>
                <c:pt idx="11">
                  <c:v>19000</c:v>
                </c:pt>
                <c:pt idx="12">
                  <c:v>19000</c:v>
                </c:pt>
                <c:pt idx="13">
                  <c:v>20000</c:v>
                </c:pt>
                <c:pt idx="14">
                  <c:v>22000</c:v>
                </c:pt>
                <c:pt idx="15">
                  <c:v>26700</c:v>
                </c:pt>
                <c:pt idx="16">
                  <c:v>26800</c:v>
                </c:pt>
                <c:pt idx="17">
                  <c:v>27400</c:v>
                </c:pt>
                <c:pt idx="18">
                  <c:v>27600</c:v>
                </c:pt>
                <c:pt idx="19">
                  <c:v>27600</c:v>
                </c:pt>
                <c:pt idx="20">
                  <c:v>27700</c:v>
                </c:pt>
                <c:pt idx="21">
                  <c:v>28600</c:v>
                </c:pt>
                <c:pt idx="22">
                  <c:v>29100</c:v>
                </c:pt>
                <c:pt idx="23">
                  <c:v>29600</c:v>
                </c:pt>
                <c:pt idx="24">
                  <c:v>30000</c:v>
                </c:pt>
                <c:pt idx="25">
                  <c:v>30900</c:v>
                </c:pt>
                <c:pt idx="26">
                  <c:v>31100</c:v>
                </c:pt>
                <c:pt idx="27">
                  <c:v>32700</c:v>
                </c:pt>
                <c:pt idx="28">
                  <c:v>37800</c:v>
                </c:pt>
                <c:pt idx="29">
                  <c:v>55100</c:v>
                </c:pt>
              </c:numCache>
            </c:numRef>
          </c:xVal>
          <c:yVal>
            <c:numRef>
              <c:f>'[1]Europe data'!$C$2:$C$31</c:f>
              <c:numCache>
                <c:formatCode>General</c:formatCode>
                <c:ptCount val="30"/>
                <c:pt idx="0">
                  <c:v>0.19500000000000001</c:v>
                </c:pt>
                <c:pt idx="1">
                  <c:v>0.17599999999999999</c:v>
                </c:pt>
                <c:pt idx="2">
                  <c:v>0.217</c:v>
                </c:pt>
                <c:pt idx="3">
                  <c:v>0.23200000000000001</c:v>
                </c:pt>
                <c:pt idx="4">
                  <c:v>0.23300000000000001</c:v>
                </c:pt>
                <c:pt idx="5">
                  <c:v>0.252</c:v>
                </c:pt>
                <c:pt idx="6">
                  <c:v>0.25700000000000001</c:v>
                </c:pt>
                <c:pt idx="7">
                  <c:v>0.24</c:v>
                </c:pt>
                <c:pt idx="8">
                  <c:v>0.26800000000000002</c:v>
                </c:pt>
                <c:pt idx="9">
                  <c:v>0.26600000000000001</c:v>
                </c:pt>
                <c:pt idx="10">
                  <c:v>0.20100000000000001</c:v>
                </c:pt>
                <c:pt idx="11">
                  <c:v>0.29499999999999998</c:v>
                </c:pt>
                <c:pt idx="12">
                  <c:v>0.251</c:v>
                </c:pt>
                <c:pt idx="13">
                  <c:v>0.22900000000000001</c:v>
                </c:pt>
                <c:pt idx="14">
                  <c:v>0.23699999999999999</c:v>
                </c:pt>
                <c:pt idx="15">
                  <c:v>0.21</c:v>
                </c:pt>
                <c:pt idx="16">
                  <c:v>0.20499999999999999</c:v>
                </c:pt>
                <c:pt idx="17">
                  <c:v>0.20599999999999999</c:v>
                </c:pt>
                <c:pt idx="18">
                  <c:v>0.23899999999999999</c:v>
                </c:pt>
                <c:pt idx="19">
                  <c:v>0.20100000000000001</c:v>
                </c:pt>
                <c:pt idx="20">
                  <c:v>0.28100000000000003</c:v>
                </c:pt>
                <c:pt idx="21">
                  <c:v>0.19800000000000001</c:v>
                </c:pt>
                <c:pt idx="22">
                  <c:v>0.20200000000000001</c:v>
                </c:pt>
                <c:pt idx="23">
                  <c:v>0.25600000000000001</c:v>
                </c:pt>
                <c:pt idx="24">
                  <c:v>0.184</c:v>
                </c:pt>
                <c:pt idx="25">
                  <c:v>0.22800000000000001</c:v>
                </c:pt>
                <c:pt idx="26">
                  <c:v>0.193</c:v>
                </c:pt>
                <c:pt idx="27">
                  <c:v>0.19400000000000001</c:v>
                </c:pt>
                <c:pt idx="28">
                  <c:v>0.23100000000000001</c:v>
                </c:pt>
                <c:pt idx="29">
                  <c:v>0.23100000000000001</c:v>
                </c:pt>
              </c:numCache>
            </c:numRef>
          </c:yVal>
          <c:bubbleSize>
            <c:numRef>
              <c:f>'[1]Europe data'!$D$2:$D$31</c:f>
              <c:numCache>
                <c:formatCode>General</c:formatCode>
                <c:ptCount val="30"/>
                <c:pt idx="0">
                  <c:v>9396411</c:v>
                </c:pt>
                <c:pt idx="1">
                  <c:v>3581655</c:v>
                </c:pt>
                <c:pt idx="2">
                  <c:v>22303552</c:v>
                </c:pt>
                <c:pt idx="3">
                  <c:v>7385367</c:v>
                </c:pt>
                <c:pt idx="4">
                  <c:v>4494749</c:v>
                </c:pt>
                <c:pt idx="5">
                  <c:v>38536869</c:v>
                </c:pt>
                <c:pt idx="6">
                  <c:v>5439448</c:v>
                </c:pt>
                <c:pt idx="7">
                  <c:v>9981334</c:v>
                </c:pt>
                <c:pt idx="8">
                  <c:v>10235455</c:v>
                </c:pt>
                <c:pt idx="9">
                  <c:v>400214</c:v>
                </c:pt>
                <c:pt idx="10">
                  <c:v>10605870</c:v>
                </c:pt>
                <c:pt idx="11">
                  <c:v>71201</c:v>
                </c:pt>
                <c:pt idx="12">
                  <c:v>2010347</c:v>
                </c:pt>
                <c:pt idx="13">
                  <c:v>10688058</c:v>
                </c:pt>
                <c:pt idx="14">
                  <c:v>40397842</c:v>
                </c:pt>
                <c:pt idx="15">
                  <c:v>58133509</c:v>
                </c:pt>
                <c:pt idx="16">
                  <c:v>9016596</c:v>
                </c:pt>
                <c:pt idx="17">
                  <c:v>5231372</c:v>
                </c:pt>
                <c:pt idx="18">
                  <c:v>60876136</c:v>
                </c:pt>
                <c:pt idx="19">
                  <c:v>82422299</c:v>
                </c:pt>
                <c:pt idx="20">
                  <c:v>60609153</c:v>
                </c:pt>
                <c:pt idx="21">
                  <c:v>16491461</c:v>
                </c:pt>
                <c:pt idx="22">
                  <c:v>10379067</c:v>
                </c:pt>
                <c:pt idx="23">
                  <c:v>4062235</c:v>
                </c:pt>
                <c:pt idx="24">
                  <c:v>8192880</c:v>
                </c:pt>
                <c:pt idx="25">
                  <c:v>299388</c:v>
                </c:pt>
                <c:pt idx="26">
                  <c:v>5450661</c:v>
                </c:pt>
                <c:pt idx="27">
                  <c:v>7523934</c:v>
                </c:pt>
                <c:pt idx="28">
                  <c:v>4610820</c:v>
                </c:pt>
                <c:pt idx="29">
                  <c:v>474413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9CB7-4E39-8DE2-EDE9117B7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35569135"/>
        <c:axId val="935569999"/>
      </c:bubbleChart>
      <c:valAx>
        <c:axId val="935569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Per Capita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69999"/>
        <c:crosses val="autoZero"/>
        <c:crossBetween val="midCat"/>
      </c:valAx>
      <c:valAx>
        <c:axId val="9355699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Obese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6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OF ROLLING 3 DICE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'Roll 3 dice'!$L$4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 3 dice'!$K$5:$K$21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cat>
          <c:val>
            <c:numRef>
              <c:f>'Roll 3 dice'!$L$5:$L$21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14</c:v>
                </c:pt>
                <c:pt idx="4">
                  <c:v>12</c:v>
                </c:pt>
                <c:pt idx="5">
                  <c:v>25</c:v>
                </c:pt>
                <c:pt idx="6">
                  <c:v>16</c:v>
                </c:pt>
                <c:pt idx="7">
                  <c:v>33</c:v>
                </c:pt>
                <c:pt idx="8">
                  <c:v>34</c:v>
                </c:pt>
                <c:pt idx="9">
                  <c:v>33</c:v>
                </c:pt>
                <c:pt idx="10">
                  <c:v>43</c:v>
                </c:pt>
                <c:pt idx="11">
                  <c:v>36</c:v>
                </c:pt>
                <c:pt idx="12">
                  <c:v>17</c:v>
                </c:pt>
                <c:pt idx="13">
                  <c:v>11</c:v>
                </c:pt>
                <c:pt idx="14">
                  <c:v>15</c:v>
                </c:pt>
                <c:pt idx="15">
                  <c:v>3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4-4EE0-BEE1-665B6F6B2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9247391"/>
        <c:axId val="1979237023"/>
      </c:barChart>
      <c:catAx>
        <c:axId val="197924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237023"/>
        <c:crosses val="autoZero"/>
        <c:auto val="1"/>
        <c:lblAlgn val="ctr"/>
        <c:lblOffset val="100"/>
        <c:noMultiLvlLbl val="0"/>
      </c:catAx>
      <c:valAx>
        <c:axId val="19792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24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'Roll 3 dice'!$L$24</c:f>
              <c:strCache>
                <c:ptCount val="1"/>
                <c:pt idx="0">
                  <c:v>THEORETICAL 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 3 dice'!$K$25:$K$41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cat>
          <c:val>
            <c:numRef>
              <c:f>'Roll 3 dice'!$L$25:$L$41</c:f>
              <c:numCache>
                <c:formatCode>General</c:formatCode>
                <c:ptCount val="17"/>
                <c:pt idx="0">
                  <c:v>0</c:v>
                </c:pt>
                <c:pt idx="1">
                  <c:v>9.2592592592592587E-3</c:v>
                </c:pt>
                <c:pt idx="2">
                  <c:v>2.3148148148148147E-2</c:v>
                </c:pt>
                <c:pt idx="3">
                  <c:v>6.4814814814814811E-2</c:v>
                </c:pt>
                <c:pt idx="4">
                  <c:v>5.5555555555555552E-2</c:v>
                </c:pt>
                <c:pt idx="5">
                  <c:v>0.11574074074074074</c:v>
                </c:pt>
                <c:pt idx="6">
                  <c:v>7.407407407407407E-2</c:v>
                </c:pt>
                <c:pt idx="7">
                  <c:v>0.15277777777777779</c:v>
                </c:pt>
                <c:pt idx="8">
                  <c:v>0.15740740740740741</c:v>
                </c:pt>
                <c:pt idx="9">
                  <c:v>0.15277777777777779</c:v>
                </c:pt>
                <c:pt idx="10">
                  <c:v>0.19907407407407407</c:v>
                </c:pt>
                <c:pt idx="11">
                  <c:v>0.16666666666666666</c:v>
                </c:pt>
                <c:pt idx="12">
                  <c:v>7.8703703703703706E-2</c:v>
                </c:pt>
                <c:pt idx="13">
                  <c:v>5.0925925925925923E-2</c:v>
                </c:pt>
                <c:pt idx="14">
                  <c:v>6.9444444444444448E-2</c:v>
                </c:pt>
                <c:pt idx="15">
                  <c:v>1.3888888888888888E-2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3-4620-97E7-49BDDE4BB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9164015"/>
        <c:axId val="1979178703"/>
      </c:barChart>
      <c:catAx>
        <c:axId val="197916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178703"/>
        <c:crosses val="autoZero"/>
        <c:auto val="1"/>
        <c:lblAlgn val="ctr"/>
        <c:lblOffset val="100"/>
        <c:noMultiLvlLbl val="0"/>
      </c:catAx>
      <c:valAx>
        <c:axId val="197917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THEORETICAL</a:t>
                </a:r>
                <a:r>
                  <a:rPr lang="en-US" baseline="0"/>
                  <a:t> PROBABILITY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16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GDP by Region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GDP by Region</a:t>
          </a:r>
        </a:p>
      </cx:txPr>
    </cx:title>
    <cx:plotArea>
      <cx:plotAreaRegion>
        <cx:series layoutId="treemap" uniqueId="{FBC912BB-3FB1-4369-9868-FE3C5FCFEB9E}">
          <cx:tx>
            <cx:txData>
              <cx:f>_xlchart.v1.1</cx:f>
              <cx:v>SumofGDP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GDP by Region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GDP by Region</a:t>
          </a:r>
        </a:p>
      </cx:txPr>
    </cx:title>
    <cx:plotArea>
      <cx:plotAreaRegion>
        <cx:series layoutId="treemap" uniqueId="{6B28F4EA-4B2D-43FE-B197-D9840E2F5DBE}">
          <cx:tx>
            <cx:txData>
              <cx:f>_xlchart.v1.4</cx:f>
              <cx:v>Sum of GDP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title pos="t" align="ctr" overlay="0">
      <cx:tx>
        <cx:txData>
          <cx:v>GDP by Region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GDP by Region</a:t>
          </a:r>
        </a:p>
      </cx:txPr>
    </cx:title>
    <cx:plotArea>
      <cx:plotAreaRegion>
        <cx:series layoutId="treemap" uniqueId="{6B28F4EA-4B2D-43FE-B197-D9840E2F5DBE}">
          <cx:tx>
            <cx:txData>
              <cx:f>_xlchart.v1.7</cx:f>
              <cx:v>Sum of GDP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 cap="flat" cmpd="sng" algn="ctr">
        <a:solidFill>
          <a:schemeClr val="phClr">
            <a:alpha val="75000"/>
          </a:schemeClr>
        </a:solidFill>
      </a:ln>
      <a:effectLst>
        <a:innerShdw blurRad="114300">
          <a:schemeClr val="phClr">
            <a:alpha val="70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 cap="flat" cmpd="sng" algn="ctr">
        <a:solidFill>
          <a:schemeClr val="phClr">
            <a:alpha val="75000"/>
          </a:schemeClr>
        </a:solidFill>
      </a:ln>
      <a:effectLst>
        <a:innerShdw blurRad="114300">
          <a:schemeClr val="phClr">
            <a:alpha val="70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7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 cap="flat" cmpd="sng" algn="ctr">
        <a:solidFill>
          <a:schemeClr val="phClr">
            <a:alpha val="75000"/>
          </a:schemeClr>
        </a:solidFill>
      </a:ln>
      <a:effectLst>
        <a:innerShdw blurRad="114300">
          <a:schemeClr val="phClr">
            <a:alpha val="70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 cap="flat" cmpd="sng" algn="ctr">
        <a:solidFill>
          <a:schemeClr val="phClr">
            <a:alpha val="75000"/>
          </a:schemeClr>
        </a:solidFill>
      </a:ln>
      <a:effectLst>
        <a:innerShdw blurRad="114300">
          <a:schemeClr val="phClr">
            <a:alpha val="70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453390</xdr:colOff>
      <xdr:row>1</xdr:row>
      <xdr:rowOff>38100</xdr:rowOff>
    </xdr:from>
    <xdr:to>
      <xdr:col>12</xdr:col>
      <xdr:colOff>297180</xdr:colOff>
      <xdr:row>20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745706C-1291-439E-9ECA-390C066449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71110" y="236220"/>
              <a:ext cx="5208270" cy="3794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605790</xdr:colOff>
      <xdr:row>1</xdr:row>
      <xdr:rowOff>45720</xdr:rowOff>
    </xdr:from>
    <xdr:to>
      <xdr:col>15</xdr:col>
      <xdr:colOff>160020</xdr:colOff>
      <xdr:row>22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D363C7A-A90D-4D0C-8D23-9AAE2F3AB3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26330" y="243840"/>
              <a:ext cx="7600950" cy="4168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228</xdr:row>
      <xdr:rowOff>129540</xdr:rowOff>
    </xdr:from>
    <xdr:to>
      <xdr:col>5</xdr:col>
      <xdr:colOff>236220</xdr:colOff>
      <xdr:row>248</xdr:row>
      <xdr:rowOff>144780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FF389E73-8198-4FD5-847F-1BD5C72B7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274320</xdr:colOff>
      <xdr:row>14</xdr:row>
      <xdr:rowOff>114300</xdr:rowOff>
    </xdr:from>
    <xdr:to>
      <xdr:col>5</xdr:col>
      <xdr:colOff>342900</xdr:colOff>
      <xdr:row>35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18FA0E-2959-451B-BCE0-ECA826190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624840</xdr:colOff>
      <xdr:row>14</xdr:row>
      <xdr:rowOff>83820</xdr:rowOff>
    </xdr:from>
    <xdr:to>
      <xdr:col>18</xdr:col>
      <xdr:colOff>571500</xdr:colOff>
      <xdr:row>36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1F18814-37E5-4514-9B63-00AF280409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54240" y="2857500"/>
              <a:ext cx="8740140" cy="4282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487680</xdr:colOff>
      <xdr:row>4</xdr:row>
      <xdr:rowOff>22860</xdr:rowOff>
    </xdr:from>
    <xdr:to>
      <xdr:col>18</xdr:col>
      <xdr:colOff>266700</xdr:colOff>
      <xdr:row>17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75F75C-FDEE-45E6-804C-208F1D774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476250</xdr:colOff>
      <xdr:row>23</xdr:row>
      <xdr:rowOff>45720</xdr:rowOff>
    </xdr:from>
    <xdr:to>
      <xdr:col>18</xdr:col>
      <xdr:colOff>441960</xdr:colOff>
      <xdr:row>36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81171B-C72C-4D29-BA55-4D4632A97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ughe\CTS1851C\New%20folder\ISM3139C\Final%20Exam%20addendum%20for%20bubble%20char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 data"/>
    </sheetNames>
    <sheetDataSet>
      <sheetData sheetId="0">
        <row r="1">
          <cell r="B1" t="str">
            <v>GDP per capita</v>
          </cell>
          <cell r="C1" t="str">
            <v>% Obese</v>
          </cell>
        </row>
        <row r="2">
          <cell r="B2">
            <v>2200</v>
          </cell>
          <cell r="C2">
            <v>0.19500000000000001</v>
          </cell>
          <cell r="D2">
            <v>9396411</v>
          </cell>
        </row>
        <row r="3">
          <cell r="B3">
            <v>4500</v>
          </cell>
          <cell r="C3">
            <v>0.17599999999999999</v>
          </cell>
          <cell r="D3">
            <v>3581655</v>
          </cell>
        </row>
        <row r="4">
          <cell r="B4">
            <v>7000</v>
          </cell>
          <cell r="C4">
            <v>0.217</v>
          </cell>
          <cell r="D4">
            <v>22303552</v>
          </cell>
        </row>
        <row r="5">
          <cell r="B5">
            <v>7600</v>
          </cell>
          <cell r="C5">
            <v>0.23200000000000001</v>
          </cell>
          <cell r="D5">
            <v>7385367</v>
          </cell>
        </row>
        <row r="6">
          <cell r="B6">
            <v>10600</v>
          </cell>
          <cell r="C6">
            <v>0.23300000000000001</v>
          </cell>
          <cell r="D6">
            <v>4494749</v>
          </cell>
        </row>
        <row r="7">
          <cell r="B7">
            <v>11100</v>
          </cell>
          <cell r="C7">
            <v>0.252</v>
          </cell>
          <cell r="D7">
            <v>38536869</v>
          </cell>
        </row>
        <row r="8">
          <cell r="B8">
            <v>13300</v>
          </cell>
          <cell r="C8">
            <v>0.25700000000000001</v>
          </cell>
          <cell r="D8">
            <v>5439448</v>
          </cell>
        </row>
        <row r="9">
          <cell r="B9">
            <v>13900</v>
          </cell>
          <cell r="C9">
            <v>0.24</v>
          </cell>
          <cell r="D9">
            <v>9981334</v>
          </cell>
        </row>
        <row r="10">
          <cell r="B10">
            <v>15700</v>
          </cell>
          <cell r="C10">
            <v>0.26800000000000002</v>
          </cell>
          <cell r="D10">
            <v>10235455</v>
          </cell>
        </row>
        <row r="11">
          <cell r="B11">
            <v>17700</v>
          </cell>
          <cell r="C11">
            <v>0.26600000000000001</v>
          </cell>
          <cell r="D11">
            <v>400214</v>
          </cell>
        </row>
        <row r="12">
          <cell r="B12">
            <v>18000</v>
          </cell>
          <cell r="C12">
            <v>0.20100000000000001</v>
          </cell>
          <cell r="D12">
            <v>10605870</v>
          </cell>
        </row>
        <row r="13">
          <cell r="B13">
            <v>19000</v>
          </cell>
          <cell r="C13">
            <v>0.29499999999999998</v>
          </cell>
          <cell r="D13">
            <v>71201</v>
          </cell>
        </row>
        <row r="14">
          <cell r="B14">
            <v>19000</v>
          </cell>
          <cell r="C14">
            <v>0.251</v>
          </cell>
          <cell r="D14">
            <v>2010347</v>
          </cell>
        </row>
        <row r="15">
          <cell r="B15">
            <v>20000</v>
          </cell>
          <cell r="C15">
            <v>0.22900000000000001</v>
          </cell>
          <cell r="D15">
            <v>10688058</v>
          </cell>
        </row>
        <row r="16">
          <cell r="B16">
            <v>22000</v>
          </cell>
          <cell r="C16">
            <v>0.23699999999999999</v>
          </cell>
          <cell r="D16">
            <v>40397842</v>
          </cell>
        </row>
        <row r="17">
          <cell r="B17">
            <v>26700</v>
          </cell>
          <cell r="C17">
            <v>0.21</v>
          </cell>
          <cell r="D17">
            <v>58133509</v>
          </cell>
        </row>
        <row r="18">
          <cell r="B18">
            <v>26800</v>
          </cell>
          <cell r="C18">
            <v>0.20499999999999999</v>
          </cell>
          <cell r="D18">
            <v>9016596</v>
          </cell>
        </row>
        <row r="19">
          <cell r="B19">
            <v>27400</v>
          </cell>
          <cell r="C19">
            <v>0.20599999999999999</v>
          </cell>
          <cell r="D19">
            <v>5231372</v>
          </cell>
        </row>
        <row r="20">
          <cell r="B20">
            <v>27600</v>
          </cell>
          <cell r="C20">
            <v>0.23899999999999999</v>
          </cell>
          <cell r="D20">
            <v>60876136</v>
          </cell>
        </row>
        <row r="21">
          <cell r="B21">
            <v>27600</v>
          </cell>
          <cell r="C21">
            <v>0.20100000000000001</v>
          </cell>
          <cell r="D21">
            <v>82422299</v>
          </cell>
        </row>
        <row r="22">
          <cell r="B22">
            <v>27700</v>
          </cell>
          <cell r="C22">
            <v>0.28100000000000003</v>
          </cell>
          <cell r="D22">
            <v>60609153</v>
          </cell>
        </row>
        <row r="23">
          <cell r="B23">
            <v>28600</v>
          </cell>
          <cell r="C23">
            <v>0.19800000000000001</v>
          </cell>
          <cell r="D23">
            <v>16491461</v>
          </cell>
        </row>
        <row r="24">
          <cell r="B24">
            <v>29100</v>
          </cell>
          <cell r="C24">
            <v>0.20200000000000001</v>
          </cell>
          <cell r="D24">
            <v>10379067</v>
          </cell>
        </row>
        <row r="25">
          <cell r="B25">
            <v>29600</v>
          </cell>
          <cell r="C25">
            <v>0.25600000000000001</v>
          </cell>
          <cell r="D25">
            <v>4062235</v>
          </cell>
        </row>
        <row r="26">
          <cell r="B26">
            <v>30000</v>
          </cell>
          <cell r="C26">
            <v>0.184</v>
          </cell>
          <cell r="D26">
            <v>8192880</v>
          </cell>
        </row>
        <row r="27">
          <cell r="B27">
            <v>30900</v>
          </cell>
          <cell r="C27">
            <v>0.22800000000000001</v>
          </cell>
          <cell r="D27">
            <v>299388</v>
          </cell>
        </row>
        <row r="28">
          <cell r="B28">
            <v>31100</v>
          </cell>
          <cell r="C28">
            <v>0.193</v>
          </cell>
          <cell r="D28">
            <v>5450661</v>
          </cell>
        </row>
        <row r="29">
          <cell r="B29">
            <v>32700</v>
          </cell>
          <cell r="C29">
            <v>0.19400000000000001</v>
          </cell>
          <cell r="D29">
            <v>7523934</v>
          </cell>
        </row>
        <row r="30">
          <cell r="B30">
            <v>37800</v>
          </cell>
          <cell r="C30">
            <v>0.23100000000000001</v>
          </cell>
          <cell r="D30">
            <v>4610820</v>
          </cell>
        </row>
        <row r="31">
          <cell r="B31">
            <v>55100</v>
          </cell>
          <cell r="C31">
            <v>0.23100000000000001</v>
          </cell>
          <cell r="D31">
            <v>474413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issa FitzGerald" refreshedDate="44173.394549074073" createdVersion="6" refreshedVersion="6" minRefreshableVersion="3" recordCount="226" xr:uid="{865928AA-407E-46BC-B1CA-8E4956781019}">
  <cacheSource type="worksheet">
    <worksheetSource name="Countries2"/>
  </cacheSource>
  <cacheFields count="21">
    <cacheField name="Country" numFmtId="0">
      <sharedItems count="226">
        <s v="Oman "/>
        <s v="Greenland "/>
        <s v="Anguilla "/>
        <s v="Jersey "/>
        <s v="Tuvalu "/>
        <s v="Nauru "/>
        <s v="Macau "/>
        <s v="Gibraltar "/>
        <s v="Monaco "/>
        <s v="Djibouti "/>
        <s v="Iceland "/>
        <s v="French Guiana "/>
        <s v="Suriname "/>
        <s v="New Caledonia "/>
        <s v="Papua New Guinea "/>
        <s v="Mauritania "/>
        <s v="Congo, Repub. of the "/>
        <s v="Brunei "/>
        <s v="United Arab Emirates "/>
        <s v="Solomon Islands "/>
        <s v="Botswana "/>
        <s v="Kuwait "/>
        <s v="Mongolia "/>
        <s v="Bahamas, The "/>
        <s v="French Polynesia "/>
        <s v="Namibia "/>
        <s v="Libya "/>
        <s v="Gabon "/>
        <s v="Qatar "/>
        <s v="Singapore "/>
        <s v="Saudi Arabia "/>
        <s v="Somalia "/>
        <s v="Faroe Islands "/>
        <s v="Andorra "/>
        <s v="Seychelles "/>
        <s v="Turks &amp; Caicos Is "/>
        <s v="Angola "/>
        <s v="Colombia "/>
        <s v="Guyana "/>
        <s v="Vanuatu "/>
        <s v="Chile "/>
        <s v="Bolivia "/>
        <s v="Jordan "/>
        <s v="Kiribati "/>
        <s v="Yemen "/>
        <s v="Bahrain "/>
        <s v="Belize "/>
        <s v="Chad "/>
        <s v="Egypt "/>
        <s v="Norway "/>
        <s v="Peru "/>
        <s v="Venezuela "/>
        <s v="Congo, Dem. Rep. "/>
        <s v="Bhutan "/>
        <s v="Central African Rep. "/>
        <s v="Algeria "/>
        <s v="Niger "/>
        <s v="Guinea "/>
        <s v="Turkmenistan "/>
        <s v="Laos "/>
        <s v="Mali "/>
        <s v="Cayman Islands "/>
        <s v="Liberia "/>
        <s v="Puerto Rico "/>
        <s v="Costa Rica "/>
        <s v="Tanzania "/>
        <s v="Equatorial Guinea "/>
        <s v="East Timor "/>
        <s v="Eritrea "/>
        <s v="Canada "/>
        <s v="Wallis and Futuna "/>
        <s v="Hong Kong "/>
        <s v="Madagascar "/>
        <s v="Mozambique "/>
        <s v="Malaysia "/>
        <s v="New Zealand "/>
        <s v="Micronesia, Fed. St. "/>
        <s v="Ecuador "/>
        <s v="Grenada "/>
        <s v="Sao Tome &amp; Principe "/>
        <s v="Sweden "/>
        <s v="Australia "/>
        <s v="Saint Lucia "/>
        <s v="Tajikistan "/>
        <s v="Dominica "/>
        <s v="Sudan "/>
        <s v="Brazil "/>
        <s v="Sierra Leone "/>
        <s v="Zambia "/>
        <s v="Finland "/>
        <s v="Kyrgyzstan "/>
        <s v="Russia "/>
        <s v="Panama "/>
        <s v="Uruguay "/>
        <s v="Paraguay "/>
        <s v="Cyprus "/>
        <s v="Kazakhstan "/>
        <s v="Kenya "/>
        <s v="Zimbabwe "/>
        <s v="Slovenia "/>
        <s v="Palau "/>
        <s v="Iran "/>
        <s v="Isle of Man "/>
        <s v="Guam "/>
        <s v="Honduras "/>
        <s v="Cape Verde "/>
        <s v="Cote d'Ivoire "/>
        <s v="Netherlands Antilles "/>
        <s v="American Samoa "/>
        <s v="Swaziland "/>
        <s v="Martinique "/>
        <s v="Switzerland "/>
        <s v="Aruba "/>
        <s v="Guinea-Bissau "/>
        <s v="Ethiopia "/>
        <s v="Uzbekistan "/>
        <s v="Lesotho "/>
        <s v="Fiji "/>
        <s v="Guadeloupe "/>
        <s v="Indonesia "/>
        <s v="Georgia "/>
        <s v="Virgin Islands "/>
        <s v="South Africa "/>
        <s v="Afghanistan "/>
        <s v="Japan "/>
        <s v="Argentina "/>
        <s v="Guatemala "/>
        <s v="Senegal "/>
        <s v="Cameroon "/>
        <s v="Saint Helena "/>
        <s v="Mexico "/>
        <s v="St Pierre &amp; Miquelon "/>
        <s v="N. Mariana Islands "/>
        <s v="Iraq "/>
        <s v="Maldives "/>
        <s v="Bosnia &amp; Herzegovina "/>
        <s v="Reunion "/>
        <s v="Sri Lanka "/>
        <s v="Burkina Faso "/>
        <s v="Trinidad &amp; Tobago "/>
        <s v="Burma "/>
        <s v="Ireland "/>
        <s v="China "/>
        <s v="Nicaragua "/>
        <s v="Estonia "/>
        <s v="Jamaica "/>
        <s v="Ghana "/>
        <s v="Israel "/>
        <s v="Lebanon "/>
        <s v="San Marino "/>
        <s v="Marshall Islands "/>
        <s v="West Bank "/>
        <s v="Austria "/>
        <s v="Korea, South "/>
        <s v="Cook Islands "/>
        <s v="Armenia "/>
        <s v="Tunisia "/>
        <s v="Saint Vincent and the Grenadines "/>
        <s v="Benin "/>
        <s v="Antigua &amp; Barbuda "/>
        <s v="Philippines "/>
        <s v="United States "/>
        <s v="Saint Kitts &amp; Nevis "/>
        <s v="Morocco "/>
        <s v="Azerbaijan "/>
        <s v="Vietnam "/>
        <s v="Montserrat "/>
        <s v="British Virgin Is. "/>
        <s v="Bermuda "/>
        <s v="Korea, North "/>
        <s v="Cambodia "/>
        <s v="Albania "/>
        <s v="Greece "/>
        <s v="Samoa "/>
        <s v="Nepal "/>
        <s v="Portugal "/>
        <s v="Macedonia "/>
        <s v="Dominican Republic "/>
        <s v="Luxembourg "/>
        <s v="Belgium "/>
        <s v="Malawi "/>
        <s v="United Kingdom "/>
        <s v="Tonga "/>
        <s v="Taiwan "/>
        <s v="Liechtenstein "/>
        <s v="Gambia, The "/>
        <s v="Syria "/>
        <s v="Uganda "/>
        <s v="Spain "/>
        <s v="Croatia "/>
        <s v="Netherlands "/>
        <s v="Italy "/>
        <s v="Pakistan "/>
        <s v="Malta "/>
        <s v="Haiti "/>
        <s v="Gaza Strip "/>
        <s v="Thailand "/>
        <s v="Belarus "/>
        <s v="Latvia "/>
        <s v="Slovakia "/>
        <s v="Turkey "/>
        <s v="Nigeria "/>
        <s v="El Salvador "/>
        <s v="Cuba "/>
        <s v="Serbia "/>
        <s v="France "/>
        <s v="Germany "/>
        <s v="Burundi "/>
        <s v="Comoros "/>
        <s v="Barbados "/>
        <s v="Czech Republic "/>
        <s v="Bulgaria "/>
        <s v="Rwanda "/>
        <s v="Romania "/>
        <s v="Lithuania "/>
        <s v="Poland "/>
        <s v="Togo "/>
        <s v="Mauritius "/>
        <s v="Hungary "/>
        <s v="Denmark "/>
        <s v="India "/>
        <s v="Moldova "/>
        <s v="Ukraine "/>
        <s v="Bangladesh "/>
        <s v="Mayotte "/>
        <s v="Guernsey "/>
      </sharedItems>
    </cacheField>
    <cacheField name="Region" numFmtId="0">
      <sharedItems count="11">
        <s v="Near East                          "/>
        <s v="Northern America                   "/>
        <s v="Latin Amer. &amp; Carib    "/>
        <s v="Western Europe                     "/>
        <s v="Oceania                            "/>
        <s v="Asia (Ex. Near East)         "/>
        <s v="Sub-Saharan Africa                 "/>
        <s v="Northern Africa                    "/>
        <s v="C.W. Of Ind. States "/>
        <s v="Eastern Europe                     "/>
        <s v="Eastern Europe                            "/>
      </sharedItems>
    </cacheField>
    <cacheField name="Population" numFmtId="0">
      <sharedItems containsSemiMixedTypes="0" containsString="0" containsNumber="1" containsInteger="1" minValue="7026" maxValue="1313973713"/>
    </cacheField>
    <cacheField name="Area sq. mi." numFmtId="0">
      <sharedItems containsSemiMixedTypes="0" containsString="0" containsNumber="1" containsInteger="1" minValue="2" maxValue="17075200"/>
    </cacheField>
    <cacheField name="Pop. Density per sq. mi. " numFmtId="164">
      <sharedItems containsSemiMixedTypes="0" containsString="0" containsNumber="1" minValue="0.03" maxValue="16271.5"/>
    </cacheField>
    <cacheField name="Coastline coast/area ratio" numFmtId="2">
      <sharedItems containsSemiMixedTypes="0" containsString="0" containsNumber="1" minValue="0" maxValue="870.66"/>
    </cacheField>
    <cacheField name="Net migration" numFmtId="0">
      <sharedItems containsString="0" containsBlank="1" containsNumber="1" minValue="-20.99" maxValue="23.06"/>
    </cacheField>
    <cacheField name="GDP $ per capita" numFmtId="1">
      <sharedItems containsSemiMixedTypes="0" containsString="0" containsNumber="1" containsInteger="1" minValue="500" maxValue="55100"/>
    </cacheField>
    <cacheField name="Infant Mortality per 1000 births" numFmtId="0">
      <sharedItems containsString="0" containsBlank="1" containsNumber="1" minValue="2.29" maxValue="191.19"/>
    </cacheField>
    <cacheField name="Literacy %" numFmtId="164">
      <sharedItems containsString="0" containsBlank="1" containsNumber="1" minValue="17.600000000000001" maxValue="100"/>
    </cacheField>
    <cacheField name="Phones per 1000" numFmtId="164">
      <sharedItems containsString="0" containsBlank="1" containsNumber="1" minValue="0.17" maxValue="1035.55"/>
    </cacheField>
    <cacheField name="Arable %" numFmtId="0">
      <sharedItems containsString="0" containsBlank="1" containsNumber="1" minValue="0" maxValue="62.11"/>
    </cacheField>
    <cacheField name="Crops %" numFmtId="0">
      <sharedItems containsString="0" containsBlank="1" containsNumber="1" minValue="0" maxValue="50.68"/>
    </cacheField>
    <cacheField name="Other %" numFmtId="0">
      <sharedItems containsString="0" containsBlank="1" containsNumber="1" minValue="33.33" maxValue="100"/>
    </cacheField>
    <cacheField name="Climate" numFmtId="0">
      <sharedItems containsString="0" containsBlank="1" containsNumber="1" minValue="1" maxValue="4"/>
    </cacheField>
    <cacheField name="Birthrate" numFmtId="0">
      <sharedItems containsString="0" containsBlank="1" containsNumber="1" minValue="7.29" maxValue="50.73"/>
    </cacheField>
    <cacheField name="Deathrate" numFmtId="0">
      <sharedItems containsString="0" containsBlank="1" containsNumber="1" minValue="2.29" maxValue="29.74"/>
    </cacheField>
    <cacheField name="Agriculture" numFmtId="0">
      <sharedItems containsString="0" containsBlank="1" containsNumber="1" minValue="0" maxValue="0.76900000000000002"/>
    </cacheField>
    <cacheField name="Industry" numFmtId="0">
      <sharedItems containsString="0" containsBlank="1" containsNumber="1" minValue="0.02" maxValue="0.90600000000000003"/>
    </cacheField>
    <cacheField name="Service" numFmtId="0">
      <sharedItems containsString="0" containsBlank="1" containsNumber="1" minValue="6.2E-2" maxValue="0.95399999999999996"/>
    </cacheField>
    <cacheField name="Calculated" numFmtId="0" formula="'GDP $ per capita'*Population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x v="0"/>
    <x v="0"/>
    <n v="3102229"/>
    <n v="212460"/>
    <n v="14.6"/>
    <n v="0.98"/>
    <n v="0.28000000000000003"/>
    <n v="13100"/>
    <n v="19.510000000000002"/>
    <n v="75.8"/>
    <n v="85.49"/>
    <n v="0"/>
    <n v="0.14000000000000001"/>
    <n v="99.74"/>
    <n v="1"/>
    <n v="36.24"/>
    <n v="3.81"/>
    <n v="2.7E-2"/>
    <n v="0.39"/>
    <n v="0.58299999999999996"/>
  </r>
  <r>
    <x v="1"/>
    <x v="1"/>
    <n v="56361"/>
    <n v="2166086"/>
    <n v="0.03"/>
    <n v="2.04"/>
    <n v="-8.3699999999999992"/>
    <n v="20000"/>
    <n v="15.82"/>
    <m/>
    <n v="448.89"/>
    <n v="0"/>
    <n v="0"/>
    <n v="100"/>
    <n v="1"/>
    <n v="15.93"/>
    <n v="7.84"/>
    <m/>
    <m/>
    <m/>
  </r>
  <r>
    <x v="2"/>
    <x v="2"/>
    <n v="13477"/>
    <n v="102"/>
    <n v="132.13"/>
    <n v="59.8"/>
    <n v="10.76"/>
    <n v="8600"/>
    <n v="21.03"/>
    <n v="95"/>
    <n v="460.04"/>
    <n v="0"/>
    <n v="0"/>
    <n v="100"/>
    <n v="2"/>
    <n v="14.17"/>
    <n v="5.34"/>
    <n v="0.04"/>
    <n v="0.18"/>
    <n v="0.78"/>
  </r>
  <r>
    <x v="3"/>
    <x v="3"/>
    <n v="91084"/>
    <n v="116"/>
    <n v="785.21"/>
    <n v="60.34"/>
    <n v="2.76"/>
    <n v="24800"/>
    <n v="5.24"/>
    <m/>
    <n v="811.34"/>
    <n v="0"/>
    <n v="0"/>
    <n v="100"/>
    <n v="3"/>
    <n v="9.3000000000000007"/>
    <n v="9.2799999999999994"/>
    <n v="0.05"/>
    <n v="0.02"/>
    <n v="0.93"/>
  </r>
  <r>
    <x v="4"/>
    <x v="4"/>
    <n v="11810"/>
    <n v="26"/>
    <n v="454.23"/>
    <n v="92.31"/>
    <n v="0"/>
    <n v="1100"/>
    <n v="20.03"/>
    <m/>
    <n v="59.27"/>
    <n v="0"/>
    <n v="0"/>
    <n v="100"/>
    <n v="2"/>
    <n v="22.18"/>
    <n v="7.11"/>
    <n v="0.16600000000000001"/>
    <n v="0.27200000000000002"/>
    <n v="0.56200000000000006"/>
  </r>
  <r>
    <x v="5"/>
    <x v="4"/>
    <n v="13287"/>
    <n v="21"/>
    <n v="632.71"/>
    <n v="142.86000000000001"/>
    <n v="0"/>
    <n v="5000"/>
    <n v="9.9499999999999993"/>
    <m/>
    <n v="143"/>
    <n v="0"/>
    <n v="0"/>
    <n v="100"/>
    <n v="2"/>
    <n v="24.76"/>
    <n v="6.7"/>
    <m/>
    <m/>
    <m/>
  </r>
  <r>
    <x v="6"/>
    <x v="5"/>
    <n v="453125"/>
    <n v="28"/>
    <n v="16183.04"/>
    <n v="146.43"/>
    <n v="4.8600000000000003"/>
    <n v="19400"/>
    <n v="4.3899999999999997"/>
    <n v="94.5"/>
    <n v="384.88"/>
    <n v="0"/>
    <n v="0"/>
    <n v="100"/>
    <n v="2"/>
    <n v="8.48"/>
    <n v="4.47"/>
    <n v="1E-3"/>
    <n v="7.1999999999999995E-2"/>
    <n v="0.92700000000000005"/>
  </r>
  <r>
    <x v="7"/>
    <x v="3"/>
    <n v="27928"/>
    <n v="7"/>
    <n v="3989.71"/>
    <n v="171.43"/>
    <n v="0"/>
    <n v="17500"/>
    <n v="5.13"/>
    <m/>
    <n v="877.69"/>
    <n v="0"/>
    <n v="0"/>
    <n v="100"/>
    <m/>
    <n v="10.74"/>
    <n v="9.31"/>
    <m/>
    <m/>
    <m/>
  </r>
  <r>
    <x v="8"/>
    <x v="3"/>
    <n v="32543"/>
    <n v="2"/>
    <n v="16271.5"/>
    <n v="205"/>
    <n v="7.75"/>
    <n v="27000"/>
    <n v="5.43"/>
    <n v="99"/>
    <n v="1035.55"/>
    <n v="0"/>
    <n v="0"/>
    <n v="100"/>
    <m/>
    <n v="9.19"/>
    <n v="12.91"/>
    <n v="0.17"/>
    <m/>
    <m/>
  </r>
  <r>
    <x v="9"/>
    <x v="6"/>
    <n v="486530"/>
    <n v="23000"/>
    <n v="21.15"/>
    <n v="1.37"/>
    <n v="0"/>
    <n v="1300"/>
    <n v="104.13"/>
    <n v="67.900000000000006"/>
    <n v="22.81"/>
    <n v="0.04"/>
    <n v="0"/>
    <n v="99.96"/>
    <n v="1"/>
    <n v="39.53"/>
    <n v="19.309999999999999"/>
    <n v="0.17899999999999999"/>
    <n v="0.22500000000000001"/>
    <n v="0.59599999999999997"/>
  </r>
  <r>
    <x v="10"/>
    <x v="3"/>
    <n v="299388"/>
    <n v="103000"/>
    <n v="2.91"/>
    <n v="4.83"/>
    <n v="2.38"/>
    <n v="30900"/>
    <n v="3.31"/>
    <n v="99.9"/>
    <n v="647.65"/>
    <n v="7.0000000000000007E-2"/>
    <n v="0"/>
    <n v="99.93"/>
    <n v="3"/>
    <n v="13.64"/>
    <n v="6.72"/>
    <n v="8.5999999999999993E-2"/>
    <n v="0.15"/>
    <n v="0.76500000000000001"/>
  </r>
  <r>
    <x v="11"/>
    <x v="2"/>
    <n v="199509"/>
    <n v="91000"/>
    <n v="2.19"/>
    <n v="0.42"/>
    <n v="6.27"/>
    <n v="8300"/>
    <n v="12.07"/>
    <n v="83"/>
    <n v="255.63"/>
    <n v="0.14000000000000001"/>
    <n v="0.05"/>
    <n v="99.81"/>
    <n v="2"/>
    <n v="20.46"/>
    <n v="4.88"/>
    <n v="6.6000000000000003E-2"/>
    <n v="0.156"/>
    <n v="0.77800000000000002"/>
  </r>
  <r>
    <x v="12"/>
    <x v="2"/>
    <n v="439117"/>
    <n v="163270"/>
    <n v="2.69"/>
    <n v="0.24"/>
    <n v="-8.81"/>
    <n v="4000"/>
    <n v="23.57"/>
    <n v="93"/>
    <n v="184.69"/>
    <n v="0.37"/>
    <n v="0.06"/>
    <n v="99.57"/>
    <n v="2"/>
    <n v="18.02"/>
    <n v="7.27"/>
    <n v="0.13"/>
    <n v="0.22"/>
    <n v="0.65"/>
  </r>
  <r>
    <x v="13"/>
    <x v="4"/>
    <n v="219246"/>
    <n v="19060"/>
    <n v="11.5"/>
    <n v="11.83"/>
    <n v="0"/>
    <n v="15000"/>
    <n v="7.72"/>
    <n v="91"/>
    <n v="252.23"/>
    <n v="0.38"/>
    <n v="0.33"/>
    <n v="99.29"/>
    <n v="2"/>
    <n v="18.11"/>
    <n v="5.69"/>
    <n v="0.15"/>
    <n v="8.7999999999999995E-2"/>
    <n v="0.76200000000000001"/>
  </r>
  <r>
    <x v="14"/>
    <x v="4"/>
    <n v="5670544"/>
    <n v="462840"/>
    <n v="12.25"/>
    <n v="1.1100000000000001"/>
    <n v="0"/>
    <n v="2200"/>
    <n v="51.45"/>
    <n v="64.599999999999994"/>
    <n v="10.93"/>
    <n v="0.46"/>
    <n v="1.44"/>
    <n v="98.1"/>
    <n v="2"/>
    <n v="29.36"/>
    <n v="7.25"/>
    <n v="0.35299999999999998"/>
    <n v="0.38100000000000001"/>
    <n v="0.26600000000000001"/>
  </r>
  <r>
    <x v="15"/>
    <x v="6"/>
    <n v="3177388"/>
    <n v="1030700"/>
    <n v="3.08"/>
    <n v="7.0000000000000007E-2"/>
    <n v="0"/>
    <n v="1800"/>
    <n v="70.89"/>
    <n v="41.7"/>
    <n v="12.9"/>
    <n v="0.48"/>
    <n v="0.01"/>
    <n v="99.51"/>
    <n v="1"/>
    <n v="40.99"/>
    <n v="12.16"/>
    <n v="0.25"/>
    <n v="0.28999999999999998"/>
    <n v="0.46"/>
  </r>
  <r>
    <x v="16"/>
    <x v="6"/>
    <n v="3702314"/>
    <n v="342000"/>
    <n v="10.83"/>
    <n v="0.05"/>
    <n v="-0.17"/>
    <n v="700"/>
    <n v="93.86"/>
    <n v="83.8"/>
    <n v="3.73"/>
    <n v="0.51"/>
    <n v="0.13"/>
    <n v="99.36"/>
    <n v="2"/>
    <n v="42.57"/>
    <n v="12.93"/>
    <n v="6.2E-2"/>
    <n v="0.56999999999999995"/>
    <n v="0.36899999999999999"/>
  </r>
  <r>
    <x v="17"/>
    <x v="5"/>
    <n v="379444"/>
    <n v="5770"/>
    <n v="65.760000000000005"/>
    <n v="2.79"/>
    <n v="3.59"/>
    <n v="18600"/>
    <n v="12.61"/>
    <n v="93.9"/>
    <n v="237.19"/>
    <n v="0.56999999999999995"/>
    <n v="0.76"/>
    <n v="98.67"/>
    <n v="2"/>
    <n v="18.79"/>
    <n v="3.45"/>
    <n v="3.5999999999999997E-2"/>
    <n v="0.56100000000000005"/>
    <n v="0.40300000000000002"/>
  </r>
  <r>
    <x v="18"/>
    <x v="0"/>
    <n v="2602713"/>
    <n v="82880"/>
    <n v="31.4"/>
    <n v="1.59"/>
    <n v="1.03"/>
    <n v="23200"/>
    <n v="14.51"/>
    <n v="77.900000000000006"/>
    <n v="475.27"/>
    <n v="0.6"/>
    <n v="2.25"/>
    <n v="97.15"/>
    <n v="1"/>
    <n v="18.96"/>
    <n v="4.4000000000000004"/>
    <n v="0.04"/>
    <n v="0.58499999999999996"/>
    <n v="0.375"/>
  </r>
  <r>
    <x v="19"/>
    <x v="4"/>
    <n v="552438"/>
    <n v="28450"/>
    <n v="19.420000000000002"/>
    <n v="18.670000000000002"/>
    <n v="0"/>
    <n v="1700"/>
    <n v="21.29"/>
    <m/>
    <n v="13.4"/>
    <n v="0.64"/>
    <n v="2"/>
    <n v="97.36"/>
    <n v="2"/>
    <n v="30.01"/>
    <n v="3.92"/>
    <n v="0.42"/>
    <n v="0.11"/>
    <n v="0.47"/>
  </r>
  <r>
    <x v="20"/>
    <x v="6"/>
    <n v="1639833"/>
    <n v="600370"/>
    <n v="2.73"/>
    <n v="0"/>
    <n v="0"/>
    <n v="9000"/>
    <n v="54.58"/>
    <n v="79.8"/>
    <n v="80.5"/>
    <n v="0.65"/>
    <n v="0.01"/>
    <n v="99.34"/>
    <n v="1"/>
    <n v="23.08"/>
    <n v="29.5"/>
    <n v="2.4E-2"/>
    <n v="0.46899999999999997"/>
    <n v="0.50700000000000001"/>
  </r>
  <r>
    <x v="21"/>
    <x v="0"/>
    <n v="2418393"/>
    <n v="17820"/>
    <n v="135.71"/>
    <n v="2.8"/>
    <n v="14.18"/>
    <n v="19000"/>
    <n v="9.9499999999999993"/>
    <n v="83.5"/>
    <n v="211.01"/>
    <n v="0.73"/>
    <n v="0.11"/>
    <n v="99.16"/>
    <n v="1"/>
    <n v="21.94"/>
    <n v="2.41"/>
    <n v="4.0000000000000001E-3"/>
    <n v="0.47899999999999998"/>
    <n v="0.51600000000000001"/>
  </r>
  <r>
    <x v="22"/>
    <x v="5"/>
    <n v="2832224"/>
    <n v="1564116"/>
    <n v="1.81"/>
    <n v="0"/>
    <n v="0"/>
    <n v="1800"/>
    <n v="53.79"/>
    <n v="97.8"/>
    <n v="55.08"/>
    <n v="0.77"/>
    <n v="0"/>
    <n v="99.23"/>
    <n v="1"/>
    <n v="21.59"/>
    <n v="6.95"/>
    <n v="0.20599999999999999"/>
    <n v="0.214"/>
    <n v="0.57999999999999996"/>
  </r>
  <r>
    <x v="23"/>
    <x v="2"/>
    <n v="303770"/>
    <n v="13940"/>
    <n v="21.79"/>
    <n v="25.41"/>
    <n v="-2.2000000000000002"/>
    <n v="16700"/>
    <n v="25.21"/>
    <n v="95.6"/>
    <n v="460.55"/>
    <n v="0.8"/>
    <n v="0.4"/>
    <n v="98.8"/>
    <n v="2"/>
    <n v="17.57"/>
    <n v="9.0500000000000007"/>
    <n v="0.03"/>
    <n v="7.0000000000000007E-2"/>
    <n v="0.9"/>
  </r>
  <r>
    <x v="24"/>
    <x v="4"/>
    <n v="274578"/>
    <n v="4167"/>
    <n v="65.89"/>
    <n v="60.6"/>
    <n v="2.94"/>
    <n v="17500"/>
    <n v="8.44"/>
    <n v="98"/>
    <n v="194.48"/>
    <n v="0.82"/>
    <n v="5.46"/>
    <n v="93.72"/>
    <n v="2"/>
    <n v="16.68"/>
    <n v="4.6900000000000004"/>
    <n v="3.1E-2"/>
    <n v="0.19"/>
    <n v="0.76900000000000002"/>
  </r>
  <r>
    <x v="25"/>
    <x v="6"/>
    <n v="2044147"/>
    <n v="825418"/>
    <n v="2.48"/>
    <n v="0.19"/>
    <n v="0"/>
    <n v="7200"/>
    <n v="48.98"/>
    <n v="84"/>
    <n v="62.57"/>
    <n v="0.99"/>
    <n v="0"/>
    <n v="99.01"/>
    <n v="1"/>
    <n v="24.32"/>
    <n v="18.86"/>
    <n v="9.7000000000000003E-2"/>
    <n v="0.315"/>
    <n v="0.58799999999999997"/>
  </r>
  <r>
    <x v="26"/>
    <x v="7"/>
    <n v="5900754"/>
    <n v="1759540"/>
    <n v="3.35"/>
    <n v="0.1"/>
    <n v="0"/>
    <n v="6400"/>
    <n v="24.6"/>
    <n v="82.6"/>
    <n v="127.1"/>
    <n v="1.03"/>
    <n v="0.19"/>
    <n v="98.78"/>
    <m/>
    <n v="26.49"/>
    <n v="3.48"/>
    <n v="7.5999999999999998E-2"/>
    <n v="0.499"/>
    <n v="0.42499999999999999"/>
  </r>
  <r>
    <x v="27"/>
    <x v="6"/>
    <n v="1424906"/>
    <n v="267667"/>
    <n v="5.32"/>
    <n v="0.33"/>
    <n v="0"/>
    <n v="5500"/>
    <n v="53.64"/>
    <n v="63.2"/>
    <n v="27.44"/>
    <n v="1.26"/>
    <n v="0.66"/>
    <n v="98.08"/>
    <n v="2"/>
    <n v="36.159999999999997"/>
    <n v="12.25"/>
    <n v="6.0999999999999999E-2"/>
    <n v="0.59199999999999997"/>
    <n v="0.34799999999999998"/>
  </r>
  <r>
    <x v="28"/>
    <x v="0"/>
    <n v="885359"/>
    <n v="11437"/>
    <n v="77.41"/>
    <n v="4.92"/>
    <n v="16.29"/>
    <n v="21500"/>
    <n v="18.61"/>
    <n v="82.5"/>
    <n v="232"/>
    <n v="1.64"/>
    <n v="0.27"/>
    <n v="98.09"/>
    <n v="1"/>
    <n v="15.56"/>
    <n v="4.72"/>
    <n v="2E-3"/>
    <n v="0.80100000000000005"/>
    <n v="0.19700000000000001"/>
  </r>
  <r>
    <x v="29"/>
    <x v="5"/>
    <n v="4492150"/>
    <n v="693"/>
    <n v="6482.18"/>
    <n v="27.85"/>
    <n v="11.53"/>
    <n v="23700"/>
    <n v="2.29"/>
    <n v="92.5"/>
    <n v="411.38"/>
    <n v="1.64"/>
    <n v="0"/>
    <n v="98.36"/>
    <n v="2"/>
    <n v="9.34"/>
    <n v="4.28"/>
    <n v="0"/>
    <n v="0.33900000000000002"/>
    <n v="0.66100000000000003"/>
  </r>
  <r>
    <x v="30"/>
    <x v="0"/>
    <n v="27019731"/>
    <n v="1960582"/>
    <n v="13.78"/>
    <n v="0.13"/>
    <n v="-2.71"/>
    <n v="11800"/>
    <n v="13.24"/>
    <n v="78.8"/>
    <n v="140.63999999999999"/>
    <n v="1.67"/>
    <n v="0.09"/>
    <n v="98.24"/>
    <n v="1"/>
    <n v="29.34"/>
    <n v="2.58"/>
    <n v="3.3000000000000002E-2"/>
    <n v="0.61299999999999999"/>
    <n v="0.35399999999999998"/>
  </r>
  <r>
    <x v="31"/>
    <x v="6"/>
    <n v="8863338"/>
    <n v="637657"/>
    <n v="13.9"/>
    <n v="0.47"/>
    <n v="5.37"/>
    <n v="500"/>
    <n v="116.7"/>
    <n v="37.799999999999997"/>
    <n v="11.28"/>
    <n v="1.67"/>
    <n v="0.04"/>
    <n v="98.29"/>
    <n v="1"/>
    <n v="45.13"/>
    <n v="16.63"/>
    <n v="0.65"/>
    <n v="0.1"/>
    <n v="0.25"/>
  </r>
  <r>
    <x v="32"/>
    <x v="3"/>
    <n v="47246"/>
    <n v="1399"/>
    <n v="33.770000000000003"/>
    <n v="79.84"/>
    <n v="1.41"/>
    <n v="22000"/>
    <n v="6.24"/>
    <m/>
    <n v="503.75"/>
    <n v="2.14"/>
    <n v="0"/>
    <n v="97.86"/>
    <m/>
    <n v="14.05"/>
    <n v="8.6999999999999993"/>
    <n v="0.27"/>
    <n v="0.11"/>
    <n v="0.62"/>
  </r>
  <r>
    <x v="33"/>
    <x v="3"/>
    <n v="71201"/>
    <n v="468"/>
    <n v="152.13999999999999"/>
    <n v="0"/>
    <n v="6.6"/>
    <n v="19000"/>
    <n v="4.05"/>
    <n v="100"/>
    <n v="497.18"/>
    <n v="2.2200000000000002"/>
    <n v="0"/>
    <n v="97.78"/>
    <n v="3"/>
    <n v="8.7100000000000009"/>
    <n v="6.25"/>
    <m/>
    <m/>
    <m/>
  </r>
  <r>
    <x v="34"/>
    <x v="6"/>
    <n v="81541"/>
    <n v="455"/>
    <n v="179.21"/>
    <n v="107.91"/>
    <n v="-5.69"/>
    <n v="7800"/>
    <n v="15.53"/>
    <n v="58"/>
    <n v="262.44"/>
    <n v="2.2200000000000002"/>
    <n v="13.33"/>
    <n v="84.45"/>
    <n v="2"/>
    <n v="16.03"/>
    <n v="6.29"/>
    <n v="3.2000000000000001E-2"/>
    <n v="0.30399999999999999"/>
    <n v="0.66500000000000004"/>
  </r>
  <r>
    <x v="35"/>
    <x v="2"/>
    <n v="21152"/>
    <n v="430"/>
    <n v="49.19"/>
    <n v="90.47"/>
    <n v="11.68"/>
    <n v="9600"/>
    <n v="15.67"/>
    <n v="98"/>
    <n v="269.48"/>
    <n v="2.33"/>
    <n v="0"/>
    <n v="97.67"/>
    <n v="2"/>
    <n v="21.84"/>
    <n v="4.21"/>
    <m/>
    <m/>
    <m/>
  </r>
  <r>
    <x v="36"/>
    <x v="6"/>
    <n v="12127071"/>
    <n v="1246700"/>
    <n v="9.73"/>
    <n v="0.13"/>
    <n v="0"/>
    <n v="1900"/>
    <n v="191.19"/>
    <n v="42"/>
    <n v="7.78"/>
    <n v="2.41"/>
    <n v="0.24"/>
    <n v="97.35"/>
    <m/>
    <n v="45.11"/>
    <n v="24.2"/>
    <n v="9.6000000000000002E-2"/>
    <n v="0.65800000000000003"/>
    <n v="0.246"/>
  </r>
  <r>
    <x v="37"/>
    <x v="2"/>
    <n v="43593035"/>
    <n v="1138910"/>
    <n v="38.28"/>
    <n v="0.28000000000000003"/>
    <n v="-0.31"/>
    <n v="6300"/>
    <n v="20.97"/>
    <n v="92.5"/>
    <n v="176.15"/>
    <n v="2.42"/>
    <n v="1.67"/>
    <n v="95.91"/>
    <n v="2"/>
    <n v="20.48"/>
    <n v="5.58"/>
    <n v="0.125"/>
    <n v="0.34200000000000003"/>
    <n v="0.53300000000000003"/>
  </r>
  <r>
    <x v="38"/>
    <x v="2"/>
    <n v="767245"/>
    <n v="214970"/>
    <n v="3.57"/>
    <n v="0.21"/>
    <n v="-2.0699999999999998"/>
    <n v="4000"/>
    <n v="33.26"/>
    <n v="98.8"/>
    <n v="143.5"/>
    <n v="2.44"/>
    <n v="0.15"/>
    <n v="97.41"/>
    <n v="2"/>
    <n v="18.28"/>
    <n v="8.2799999999999994"/>
    <n v="0.37"/>
    <n v="0.20300000000000001"/>
    <n v="0.42699999999999999"/>
  </r>
  <r>
    <x v="39"/>
    <x v="4"/>
    <n v="208869"/>
    <n v="12200"/>
    <n v="17.12"/>
    <n v="20.72"/>
    <n v="0"/>
    <n v="2900"/>
    <n v="55.16"/>
    <n v="53"/>
    <n v="32.56"/>
    <n v="2.46"/>
    <n v="7.38"/>
    <n v="90.16"/>
    <n v="2"/>
    <n v="22.72"/>
    <n v="7.82"/>
    <n v="0.26"/>
    <n v="0.12"/>
    <n v="0.62"/>
  </r>
  <r>
    <x v="40"/>
    <x v="2"/>
    <n v="16134219"/>
    <n v="756950"/>
    <n v="21.31"/>
    <n v="0.85"/>
    <n v="0"/>
    <n v="9900"/>
    <n v="8.8000000000000007"/>
    <n v="96.2"/>
    <n v="212.96"/>
    <n v="2.65"/>
    <n v="0.42"/>
    <n v="96.93"/>
    <n v="3"/>
    <n v="15.23"/>
    <n v="5.81"/>
    <n v="0.06"/>
    <n v="0.49299999999999999"/>
    <n v="0.44700000000000001"/>
  </r>
  <r>
    <x v="41"/>
    <x v="2"/>
    <n v="8989046"/>
    <n v="1098580"/>
    <n v="8.18"/>
    <n v="0"/>
    <n v="-1.32"/>
    <n v="2400"/>
    <n v="53.11"/>
    <n v="87.2"/>
    <n v="71.900000000000006"/>
    <n v="2.67"/>
    <n v="0.19"/>
    <n v="97.14"/>
    <n v="1.5"/>
    <n v="23.3"/>
    <n v="7.53"/>
    <n v="0.128"/>
    <n v="0.35199999999999998"/>
    <n v="0.52"/>
  </r>
  <r>
    <x v="42"/>
    <x v="0"/>
    <n v="5906760"/>
    <n v="92300"/>
    <n v="64"/>
    <n v="0.03"/>
    <n v="6.59"/>
    <n v="4300"/>
    <n v="17.350000000000001"/>
    <n v="91.3"/>
    <n v="104.51"/>
    <n v="2.67"/>
    <n v="1.83"/>
    <n v="95.5"/>
    <n v="1"/>
    <n v="21.25"/>
    <n v="2.65"/>
    <n v="3.3000000000000002E-2"/>
    <n v="0.28699999999999998"/>
    <n v="0.68"/>
  </r>
  <r>
    <x v="43"/>
    <x v="4"/>
    <n v="105432"/>
    <n v="811"/>
    <n v="130"/>
    <n v="140.94"/>
    <n v="0"/>
    <n v="800"/>
    <n v="48.52"/>
    <m/>
    <n v="42.68"/>
    <n v="2.74"/>
    <n v="50.68"/>
    <n v="46.58"/>
    <n v="2"/>
    <n v="30.65"/>
    <n v="8.26"/>
    <n v="8.8999999999999996E-2"/>
    <n v="0.24199999999999999"/>
    <n v="0.66800000000000004"/>
  </r>
  <r>
    <x v="44"/>
    <x v="0"/>
    <n v="21456188"/>
    <n v="527970"/>
    <n v="40.64"/>
    <n v="0.36"/>
    <n v="0"/>
    <n v="800"/>
    <n v="61.5"/>
    <n v="50.2"/>
    <n v="37.200000000000003"/>
    <n v="2.78"/>
    <n v="0.24"/>
    <n v="96.98"/>
    <n v="1"/>
    <n v="42.89"/>
    <n v="8.3000000000000007"/>
    <n v="0.13500000000000001"/>
    <n v="0.47199999999999998"/>
    <n v="0.39300000000000002"/>
  </r>
  <r>
    <x v="45"/>
    <x v="0"/>
    <n v="698585"/>
    <n v="665"/>
    <n v="1050.5"/>
    <n v="24.21"/>
    <n v="1.05"/>
    <n v="16900"/>
    <n v="17.27"/>
    <n v="89.1"/>
    <n v="281.27999999999997"/>
    <n v="2.82"/>
    <n v="5.63"/>
    <n v="91.55"/>
    <n v="1"/>
    <n v="17.8"/>
    <n v="4.1399999999999997"/>
    <n v="5.0000000000000001E-3"/>
    <n v="0.38700000000000001"/>
    <n v="0.60799999999999998"/>
  </r>
  <r>
    <x v="46"/>
    <x v="2"/>
    <n v="287730"/>
    <n v="22966"/>
    <n v="12.53"/>
    <n v="1.68"/>
    <n v="0"/>
    <n v="4900"/>
    <n v="25.69"/>
    <n v="94.1"/>
    <n v="115.73"/>
    <n v="2.85"/>
    <n v="1.71"/>
    <n v="95.44"/>
    <n v="2"/>
    <n v="28.84"/>
    <n v="5.72"/>
    <n v="0.14199999999999999"/>
    <n v="0.152"/>
    <n v="0.61199999999999999"/>
  </r>
  <r>
    <x v="47"/>
    <x v="6"/>
    <n v="9944201"/>
    <n v="1284000"/>
    <n v="7.74"/>
    <n v="0"/>
    <n v="-0.11"/>
    <n v="1200"/>
    <n v="93.82"/>
    <n v="47.5"/>
    <n v="1.31"/>
    <n v="2.86"/>
    <n v="0.02"/>
    <n v="97.12"/>
    <n v="2"/>
    <n v="45.73"/>
    <n v="16.38"/>
    <n v="0.33500000000000002"/>
    <n v="0.25900000000000001"/>
    <n v="0.40600000000000003"/>
  </r>
  <r>
    <x v="48"/>
    <x v="7"/>
    <n v="78887007"/>
    <n v="1001450"/>
    <n v="78.77"/>
    <n v="0.24"/>
    <n v="-0.22"/>
    <n v="4000"/>
    <n v="32.590000000000003"/>
    <n v="57.7"/>
    <n v="131.78"/>
    <n v="2.87"/>
    <n v="0.48"/>
    <n v="96.65"/>
    <n v="1"/>
    <n v="22.94"/>
    <n v="5.23"/>
    <n v="0.14899999999999999"/>
    <n v="0.35699999999999998"/>
    <n v="0.49299999999999999"/>
  </r>
  <r>
    <x v="49"/>
    <x v="3"/>
    <n v="4610820"/>
    <n v="323802"/>
    <n v="14.24"/>
    <n v="7.77"/>
    <n v="1.74"/>
    <n v="37800"/>
    <n v="3.7"/>
    <n v="100"/>
    <n v="461.74"/>
    <n v="2.87"/>
    <n v="0"/>
    <n v="97.13"/>
    <n v="3"/>
    <n v="11.46"/>
    <n v="9.4"/>
    <n v="2.1000000000000001E-2"/>
    <n v="0.41499999999999998"/>
    <n v="0.56399999999999995"/>
  </r>
  <r>
    <x v="50"/>
    <x v="2"/>
    <n v="28302603"/>
    <n v="1285220"/>
    <n v="22.02"/>
    <n v="0.19"/>
    <n v="-1.05"/>
    <n v="5100"/>
    <n v="31.94"/>
    <n v="90.9"/>
    <n v="79.52"/>
    <n v="2.89"/>
    <n v="0.4"/>
    <n v="96.71"/>
    <n v="1.5"/>
    <n v="20.48"/>
    <n v="6.23"/>
    <n v="0.08"/>
    <n v="0.27"/>
    <n v="0.65"/>
  </r>
  <r>
    <x v="51"/>
    <x v="2"/>
    <n v="25730435"/>
    <n v="912050"/>
    <n v="28.21"/>
    <n v="0.31"/>
    <n v="-0.04"/>
    <n v="4800"/>
    <n v="22.2"/>
    <n v="93.4"/>
    <n v="140.13"/>
    <n v="2.95"/>
    <n v="0.92"/>
    <n v="96.13"/>
    <n v="2"/>
    <n v="18.71"/>
    <n v="4.92"/>
    <n v="0.04"/>
    <n v="0.41899999999999998"/>
    <n v="0.54100000000000004"/>
  </r>
  <r>
    <x v="52"/>
    <x v="6"/>
    <n v="62660551"/>
    <n v="2345410"/>
    <n v="26.72"/>
    <n v="0"/>
    <n v="0"/>
    <n v="700"/>
    <n v="94.69"/>
    <n v="65.5"/>
    <n v="0.17"/>
    <n v="2.96"/>
    <n v="0.52"/>
    <n v="96.52"/>
    <n v="2"/>
    <n v="43.69"/>
    <n v="13.27"/>
    <n v="0.55000000000000004"/>
    <n v="0.11"/>
    <n v="0.34"/>
  </r>
  <r>
    <x v="53"/>
    <x v="5"/>
    <n v="2279723"/>
    <n v="47000"/>
    <n v="48.5"/>
    <n v="0"/>
    <n v="0"/>
    <n v="1300"/>
    <n v="100.44"/>
    <n v="42.2"/>
    <n v="14.34"/>
    <n v="3.09"/>
    <n v="0.43"/>
    <n v="96.48"/>
    <n v="2"/>
    <n v="33.65"/>
    <n v="12.7"/>
    <n v="0.25800000000000001"/>
    <n v="0.379"/>
    <n v="0.36299999999999999"/>
  </r>
  <r>
    <x v="54"/>
    <x v="6"/>
    <n v="4303356"/>
    <n v="622984"/>
    <n v="6.91"/>
    <n v="0"/>
    <n v="0"/>
    <n v="1100"/>
    <n v="91"/>
    <n v="51"/>
    <n v="2.3199999999999998"/>
    <n v="3.1"/>
    <n v="0.14000000000000001"/>
    <n v="96.76"/>
    <n v="2"/>
    <n v="33.909999999999997"/>
    <n v="18.649999999999999"/>
    <n v="0.55000000000000004"/>
    <n v="0.2"/>
    <n v="0.25"/>
  </r>
  <r>
    <x v="55"/>
    <x v="7"/>
    <n v="32930091"/>
    <n v="2381740"/>
    <n v="13.83"/>
    <n v="0.04"/>
    <n v="-0.39"/>
    <n v="6000"/>
    <n v="31"/>
    <n v="70"/>
    <n v="78.099999999999994"/>
    <n v="3.22"/>
    <n v="0.25"/>
    <n v="96.53"/>
    <n v="1"/>
    <n v="17.14"/>
    <n v="4.6100000000000003"/>
    <n v="0.10100000000000001"/>
    <n v="0.6"/>
    <n v="0.29799999999999999"/>
  </r>
  <r>
    <x v="56"/>
    <x v="6"/>
    <n v="12525094"/>
    <n v="1267000"/>
    <n v="9.89"/>
    <n v="0"/>
    <n v="-0.67"/>
    <n v="800"/>
    <n v="121.69"/>
    <n v="17.600000000000001"/>
    <n v="1.92"/>
    <n v="3.54"/>
    <n v="0.01"/>
    <n v="96.45"/>
    <n v="1"/>
    <n v="50.73"/>
    <n v="20.91"/>
    <n v="0.39"/>
    <n v="0.17"/>
    <n v="0.44"/>
  </r>
  <r>
    <x v="57"/>
    <x v="6"/>
    <n v="9690222"/>
    <n v="245857"/>
    <n v="39.409999999999997"/>
    <n v="0.13"/>
    <n v="-3.06"/>
    <n v="2100"/>
    <n v="90.37"/>
    <n v="35.9"/>
    <n v="2.7"/>
    <n v="3.63"/>
    <n v="2.58"/>
    <n v="93.79"/>
    <n v="2"/>
    <n v="41.76"/>
    <n v="15.48"/>
    <n v="0.23699999999999999"/>
    <n v="0.36199999999999999"/>
    <n v="0.40100000000000002"/>
  </r>
  <r>
    <x v="58"/>
    <x v="8"/>
    <n v="5042920"/>
    <n v="488100"/>
    <n v="10.33"/>
    <n v="0"/>
    <n v="-0.86"/>
    <n v="5800"/>
    <n v="73.08"/>
    <n v="98"/>
    <n v="74.58"/>
    <n v="3.72"/>
    <n v="0.14000000000000001"/>
    <n v="96.14"/>
    <n v="1"/>
    <n v="27.61"/>
    <n v="8.6"/>
    <n v="0.20899999999999999"/>
    <n v="0.38"/>
    <n v="0.41099999999999998"/>
  </r>
  <r>
    <x v="59"/>
    <x v="5"/>
    <n v="6368481"/>
    <n v="236800"/>
    <n v="26.89"/>
    <n v="0"/>
    <n v="0"/>
    <n v="1700"/>
    <n v="85.22"/>
    <n v="66.400000000000006"/>
    <n v="14.14"/>
    <n v="3.8"/>
    <n v="0.35"/>
    <n v="95.85"/>
    <n v="2"/>
    <n v="35.49"/>
    <n v="11.55"/>
    <n v="0.45500000000000002"/>
    <n v="0.28699999999999998"/>
    <n v="0.25800000000000001"/>
  </r>
  <r>
    <x v="60"/>
    <x v="6"/>
    <n v="11716829"/>
    <n v="1240000"/>
    <n v="9.4499999999999993"/>
    <n v="0"/>
    <n v="-0.33"/>
    <n v="900"/>
    <n v="116.79"/>
    <n v="46.4"/>
    <n v="6.4"/>
    <n v="3.82"/>
    <n v="0.03"/>
    <n v="96.15"/>
    <n v="2"/>
    <n v="49.82"/>
    <n v="16.89"/>
    <n v="0.45"/>
    <n v="0.17"/>
    <n v="0.38"/>
  </r>
  <r>
    <x v="61"/>
    <x v="2"/>
    <n v="45436"/>
    <n v="262"/>
    <n v="173.42"/>
    <n v="61.07"/>
    <n v="18.75"/>
    <n v="35000"/>
    <n v="8.19"/>
    <n v="98"/>
    <n v="836.34"/>
    <n v="3.85"/>
    <n v="0"/>
    <n v="96.15"/>
    <n v="2"/>
    <n v="12.74"/>
    <n v="4.8899999999999997"/>
    <n v="1.4E-2"/>
    <n v="3.2000000000000001E-2"/>
    <n v="0.95399999999999996"/>
  </r>
  <r>
    <x v="62"/>
    <x v="6"/>
    <n v="3042004"/>
    <n v="111370"/>
    <n v="27.31"/>
    <n v="0.52"/>
    <n v="0"/>
    <n v="1000"/>
    <n v="128.87"/>
    <n v="57.5"/>
    <n v="2.27"/>
    <n v="3.95"/>
    <n v="2.2799999999999998"/>
    <n v="93.77"/>
    <n v="2"/>
    <n v="44.77"/>
    <n v="23.1"/>
    <n v="0.76900000000000002"/>
    <n v="5.3999999999999999E-2"/>
    <n v="0.17699999999999999"/>
  </r>
  <r>
    <x v="63"/>
    <x v="2"/>
    <n v="3927188"/>
    <n v="13790"/>
    <n v="284.79000000000002"/>
    <n v="3.63"/>
    <n v="-1.46"/>
    <n v="16800"/>
    <n v="8.24"/>
    <n v="94.1"/>
    <n v="283.13"/>
    <n v="3.95"/>
    <n v="5.52"/>
    <n v="90.53"/>
    <n v="2"/>
    <n v="12.77"/>
    <n v="7.65"/>
    <n v="0.01"/>
    <n v="0.45"/>
    <n v="0.54"/>
  </r>
  <r>
    <x v="64"/>
    <x v="2"/>
    <n v="4075261"/>
    <n v="51100"/>
    <n v="79.75"/>
    <n v="2.52"/>
    <n v="0.51"/>
    <n v="9100"/>
    <n v="9.9499999999999993"/>
    <n v="96"/>
    <n v="340.71"/>
    <n v="4.41"/>
    <n v="5.88"/>
    <n v="89.71"/>
    <n v="2"/>
    <n v="18.32"/>
    <n v="4.3600000000000003"/>
    <n v="8.7999999999999995E-2"/>
    <n v="0.29899999999999999"/>
    <n v="0.61399999999999999"/>
  </r>
  <r>
    <x v="65"/>
    <x v="6"/>
    <n v="37445392"/>
    <n v="945087"/>
    <n v="39.619999999999997"/>
    <n v="0.15"/>
    <n v="-2.06"/>
    <n v="600"/>
    <n v="98.54"/>
    <n v="78.2"/>
    <n v="3.96"/>
    <n v="4.5199999999999996"/>
    <n v="1.08"/>
    <n v="94.4"/>
    <m/>
    <n v="37.71"/>
    <n v="16.39"/>
    <n v="0.432"/>
    <n v="0.17199999999999999"/>
    <n v="0.39600000000000002"/>
  </r>
  <r>
    <x v="66"/>
    <x v="6"/>
    <n v="540109"/>
    <n v="28051"/>
    <n v="19.25"/>
    <n v="1.06"/>
    <n v="0"/>
    <n v="2700"/>
    <n v="85.13"/>
    <n v="85.7"/>
    <n v="18.510000000000002"/>
    <n v="4.63"/>
    <n v="3.57"/>
    <n v="91.8"/>
    <n v="2"/>
    <n v="35.590000000000003"/>
    <n v="15.06"/>
    <n v="0.03"/>
    <n v="0.90600000000000003"/>
    <n v="6.2E-2"/>
  </r>
  <r>
    <x v="67"/>
    <x v="5"/>
    <n v="1062777"/>
    <n v="15007"/>
    <n v="70.819999999999993"/>
    <n v="4.7"/>
    <n v="0"/>
    <n v="500"/>
    <n v="47.41"/>
    <n v="58.6"/>
    <m/>
    <n v="4.71"/>
    <n v="0.67"/>
    <n v="94.62"/>
    <n v="2"/>
    <n v="26.99"/>
    <n v="6.24"/>
    <n v="8.5000000000000006E-2"/>
    <n v="0.23100000000000001"/>
    <n v="0.68400000000000005"/>
  </r>
  <r>
    <x v="68"/>
    <x v="6"/>
    <n v="4786994"/>
    <n v="121320"/>
    <n v="39.46"/>
    <n v="1.84"/>
    <n v="0"/>
    <n v="700"/>
    <n v="74.87"/>
    <n v="58.6"/>
    <n v="7.88"/>
    <n v="4.95"/>
    <n v="0.03"/>
    <n v="95.02"/>
    <n v="1.5"/>
    <n v="34.33"/>
    <n v="9.6"/>
    <n v="0.10199999999999999"/>
    <n v="0.254"/>
    <n v="0.64300000000000002"/>
  </r>
  <r>
    <x v="69"/>
    <x v="1"/>
    <n v="33098932"/>
    <n v="9984670"/>
    <n v="3.31"/>
    <n v="2.02"/>
    <n v="5.96"/>
    <n v="29800"/>
    <n v="4.75"/>
    <n v="97"/>
    <n v="552.16"/>
    <n v="4.96"/>
    <n v="0.02"/>
    <n v="95.02"/>
    <m/>
    <n v="10.78"/>
    <n v="7.8"/>
    <n v="2.1999999999999999E-2"/>
    <n v="0.29399999999999998"/>
    <n v="0.68400000000000005"/>
  </r>
  <r>
    <x v="70"/>
    <x v="4"/>
    <n v="16025"/>
    <n v="274"/>
    <n v="58.49"/>
    <n v="47.08"/>
    <m/>
    <n v="3700"/>
    <m/>
    <n v="50"/>
    <n v="118.56"/>
    <n v="5"/>
    <n v="25"/>
    <n v="70"/>
    <n v="2"/>
    <m/>
    <m/>
    <m/>
    <m/>
    <m/>
  </r>
  <r>
    <x v="71"/>
    <x v="5"/>
    <n v="6940432"/>
    <n v="1092"/>
    <n v="6355.71"/>
    <n v="67.12"/>
    <n v="5.24"/>
    <n v="28800"/>
    <n v="2.97"/>
    <n v="93.5"/>
    <n v="546.74"/>
    <n v="5.05"/>
    <n v="1.01"/>
    <n v="93.94"/>
    <n v="2"/>
    <n v="7.29"/>
    <n v="6.29"/>
    <n v="1E-3"/>
    <n v="9.1999999999999998E-2"/>
    <n v="0.90600000000000003"/>
  </r>
  <r>
    <x v="72"/>
    <x v="6"/>
    <n v="18595469"/>
    <n v="587040"/>
    <n v="31.68"/>
    <n v="0.82"/>
    <n v="0"/>
    <n v="800"/>
    <n v="76.83"/>
    <n v="68.900000000000006"/>
    <n v="3.6"/>
    <n v="5.07"/>
    <n v="1.03"/>
    <n v="93.91"/>
    <n v="2"/>
    <n v="41.41"/>
    <n v="11.11"/>
    <n v="0.27600000000000002"/>
    <n v="0.16500000000000001"/>
    <n v="0.55900000000000005"/>
  </r>
  <r>
    <x v="73"/>
    <x v="6"/>
    <n v="19686505"/>
    <n v="801590"/>
    <n v="24.56"/>
    <n v="0.31"/>
    <n v="0"/>
    <n v="1200"/>
    <n v="130.79"/>
    <n v="47.8"/>
    <n v="3.54"/>
    <n v="5.0999999999999996"/>
    <n v="0.3"/>
    <n v="94.6"/>
    <n v="2"/>
    <n v="35.18"/>
    <n v="21.35"/>
    <n v="0.26200000000000001"/>
    <n v="0.34799999999999998"/>
    <n v="0.39"/>
  </r>
  <r>
    <x v="74"/>
    <x v="5"/>
    <n v="24385858"/>
    <n v="329750"/>
    <n v="73.95"/>
    <n v="1.42"/>
    <n v="0"/>
    <n v="9000"/>
    <n v="17.7"/>
    <n v="88.7"/>
    <n v="179.04"/>
    <n v="5.48"/>
    <n v="17.61"/>
    <n v="76.91"/>
    <n v="2"/>
    <n v="22.86"/>
    <n v="5.05"/>
    <n v="8.4000000000000005E-2"/>
    <n v="0.48"/>
    <n v="0.436"/>
  </r>
  <r>
    <x v="75"/>
    <x v="4"/>
    <n v="4076140"/>
    <n v="268680"/>
    <n v="15.17"/>
    <n v="5.63"/>
    <n v="4.05"/>
    <n v="21600"/>
    <n v="5.85"/>
    <n v="99"/>
    <n v="441.72"/>
    <n v="5.6"/>
    <n v="6.99"/>
    <n v="87.41"/>
    <n v="3"/>
    <n v="13.76"/>
    <n v="7.53"/>
    <n v="4.2999999999999997E-2"/>
    <n v="0.27300000000000002"/>
    <n v="0.68400000000000005"/>
  </r>
  <r>
    <x v="76"/>
    <x v="4"/>
    <n v="108004"/>
    <n v="702"/>
    <n v="153.85"/>
    <n v="870.66"/>
    <n v="-20.99"/>
    <n v="2000"/>
    <n v="30.21"/>
    <n v="89"/>
    <n v="114.81"/>
    <n v="5.71"/>
    <n v="45.71"/>
    <n v="48.58"/>
    <n v="2"/>
    <n v="24.68"/>
    <n v="4.75"/>
    <n v="0.28899999999999998"/>
    <n v="0.152"/>
    <n v="0.55900000000000005"/>
  </r>
  <r>
    <x v="77"/>
    <x v="2"/>
    <n v="13547510"/>
    <n v="283560"/>
    <n v="47.78"/>
    <n v="0.79"/>
    <n v="-8.58"/>
    <n v="3300"/>
    <n v="23.66"/>
    <n v="92.5"/>
    <n v="125.6"/>
    <n v="5.85"/>
    <n v="4.93"/>
    <n v="89.22"/>
    <n v="2"/>
    <n v="22.29"/>
    <n v="4.2300000000000004"/>
    <n v="7.0000000000000007E-2"/>
    <n v="0.312"/>
    <n v="0.61799999999999999"/>
  </r>
  <r>
    <x v="78"/>
    <x v="2"/>
    <n v="89703"/>
    <n v="344"/>
    <n v="260.76"/>
    <n v="35.17"/>
    <n v="-13.92"/>
    <n v="5000"/>
    <n v="14.62"/>
    <n v="98"/>
    <n v="364.54"/>
    <n v="5.88"/>
    <n v="29.41"/>
    <n v="64.709999999999994"/>
    <n v="2"/>
    <n v="22.08"/>
    <n v="6.88"/>
    <n v="5.3999999999999999E-2"/>
    <n v="0.18"/>
    <n v="0.76600000000000001"/>
  </r>
  <r>
    <x v="79"/>
    <x v="6"/>
    <n v="193413"/>
    <n v="1001"/>
    <n v="193.22"/>
    <n v="20.88"/>
    <n v="-2.72"/>
    <n v="1200"/>
    <n v="43.11"/>
    <n v="79.3"/>
    <n v="36.19"/>
    <n v="6.25"/>
    <n v="48.96"/>
    <n v="44.79"/>
    <n v="2"/>
    <n v="40.25"/>
    <n v="6.47"/>
    <n v="0.16700000000000001"/>
    <n v="0.14799999999999999"/>
    <n v="0.68400000000000005"/>
  </r>
  <r>
    <x v="80"/>
    <x v="3"/>
    <n v="9016596"/>
    <n v="449964"/>
    <n v="20.04"/>
    <n v="0.72"/>
    <n v="1.67"/>
    <n v="26800"/>
    <n v="2.77"/>
    <n v="99"/>
    <n v="715.01"/>
    <n v="6.54"/>
    <n v="0.01"/>
    <n v="93.45"/>
    <n v="3"/>
    <n v="10.27"/>
    <n v="10.31"/>
    <n v="1.0999999999999999E-2"/>
    <n v="0.28199999999999997"/>
    <n v="0.70699999999999996"/>
  </r>
  <r>
    <x v="81"/>
    <x v="4"/>
    <n v="20264082"/>
    <n v="7686850"/>
    <n v="2.64"/>
    <n v="0.34"/>
    <n v="3.98"/>
    <n v="29000"/>
    <n v="4.6900000000000004"/>
    <n v="100"/>
    <n v="565.53"/>
    <n v="6.55"/>
    <n v="0.04"/>
    <n v="93.41"/>
    <n v="1"/>
    <n v="12.14"/>
    <n v="7.51"/>
    <n v="3.7999999999999999E-2"/>
    <n v="0.26200000000000001"/>
    <n v="0.7"/>
  </r>
  <r>
    <x v="82"/>
    <x v="2"/>
    <n v="168458"/>
    <n v="616"/>
    <n v="273.47000000000003"/>
    <n v="25.65"/>
    <n v="-2.67"/>
    <n v="5400"/>
    <n v="13.53"/>
    <n v="67"/>
    <n v="303.33999999999997"/>
    <n v="6.56"/>
    <n v="22.95"/>
    <n v="70.489999999999995"/>
    <n v="2"/>
    <n v="19.68"/>
    <n v="5.08"/>
    <n v="7.0000000000000007E-2"/>
    <n v="0.2"/>
    <n v="0.73"/>
  </r>
  <r>
    <x v="83"/>
    <x v="8"/>
    <n v="7320815"/>
    <n v="143100"/>
    <n v="51.16"/>
    <n v="0"/>
    <n v="-2.86"/>
    <n v="1000"/>
    <n v="110.76"/>
    <n v="99.4"/>
    <n v="33.49"/>
    <n v="6.61"/>
    <n v="0.92"/>
    <n v="92.47"/>
    <n v="2"/>
    <n v="32.65"/>
    <n v="8.25"/>
    <n v="0.23400000000000001"/>
    <n v="0.28599999999999998"/>
    <n v="0.48"/>
  </r>
  <r>
    <x v="84"/>
    <x v="2"/>
    <n v="68910"/>
    <n v="754"/>
    <n v="91.39"/>
    <n v="19.63"/>
    <n v="-13.87"/>
    <n v="5400"/>
    <n v="14.15"/>
    <n v="94"/>
    <n v="304.75"/>
    <n v="6.67"/>
    <n v="20"/>
    <n v="73.33"/>
    <n v="2"/>
    <n v="15.27"/>
    <n v="6.73"/>
    <n v="0.17699999999999999"/>
    <n v="0.32800000000000001"/>
    <n v="0.495"/>
  </r>
  <r>
    <x v="85"/>
    <x v="6"/>
    <n v="41236378"/>
    <n v="2505810"/>
    <n v="16.46"/>
    <n v="0.03"/>
    <n v="-0.02"/>
    <n v="1900"/>
    <n v="62.5"/>
    <n v="61.1"/>
    <n v="16.25"/>
    <n v="6.83"/>
    <n v="0.18"/>
    <n v="92.99"/>
    <n v="2"/>
    <n v="34.53"/>
    <n v="8.9700000000000006"/>
    <n v="0.38700000000000001"/>
    <n v="0.20300000000000001"/>
    <n v="0.41"/>
  </r>
  <r>
    <x v="86"/>
    <x v="2"/>
    <n v="188078227"/>
    <n v="8511965"/>
    <n v="22.1"/>
    <n v="0.09"/>
    <n v="-0.03"/>
    <n v="7600"/>
    <n v="29.61"/>
    <n v="86.4"/>
    <n v="225.34"/>
    <n v="6.96"/>
    <n v="0.9"/>
    <n v="92.15"/>
    <n v="2"/>
    <n v="16.559999999999999"/>
    <n v="6.17"/>
    <n v="8.4000000000000005E-2"/>
    <n v="0.4"/>
    <n v="0.51600000000000001"/>
  </r>
  <r>
    <x v="87"/>
    <x v="6"/>
    <n v="6005250"/>
    <n v="71740"/>
    <n v="83.71"/>
    <n v="0.56000000000000005"/>
    <n v="0"/>
    <n v="500"/>
    <n v="143.63999999999999"/>
    <n v="31.4"/>
    <n v="4"/>
    <n v="6.98"/>
    <n v="0.89"/>
    <n v="92.13"/>
    <n v="2"/>
    <n v="45.76"/>
    <n v="23.03"/>
    <n v="0.49"/>
    <n v="0.31"/>
    <n v="0.21"/>
  </r>
  <r>
    <x v="88"/>
    <x v="6"/>
    <n v="11502010"/>
    <n v="752614"/>
    <n v="15.28"/>
    <n v="0"/>
    <n v="0"/>
    <n v="800"/>
    <n v="88.29"/>
    <n v="80.599999999999994"/>
    <n v="8.23"/>
    <n v="7.08"/>
    <n v="0.03"/>
    <n v="92.9"/>
    <n v="2"/>
    <n v="41"/>
    <n v="19.93"/>
    <n v="0.22"/>
    <n v="0.28999999999999998"/>
    <n v="0.48899999999999999"/>
  </r>
  <r>
    <x v="89"/>
    <x v="3"/>
    <n v="5231372"/>
    <n v="338145"/>
    <n v="15.47"/>
    <n v="0.37"/>
    <n v="0.95"/>
    <n v="27400"/>
    <n v="3.57"/>
    <n v="100"/>
    <n v="405.25"/>
    <n v="7.19"/>
    <n v="0.03"/>
    <n v="92.78"/>
    <n v="3"/>
    <n v="10.45"/>
    <n v="9.86"/>
    <n v="2.8000000000000001E-2"/>
    <n v="0.29499999999999998"/>
    <n v="0.67600000000000005"/>
  </r>
  <r>
    <x v="90"/>
    <x v="8"/>
    <n v="5213898"/>
    <n v="198500"/>
    <n v="26.27"/>
    <n v="0"/>
    <n v="-2.4500000000000002"/>
    <n v="1600"/>
    <n v="35.64"/>
    <n v="97"/>
    <n v="84.04"/>
    <n v="7.3"/>
    <n v="0.35"/>
    <n v="92.35"/>
    <n v="2.5"/>
    <n v="22.8"/>
    <n v="7.08"/>
    <n v="0.35299999999999998"/>
    <n v="0.20799999999999999"/>
    <n v="0.439"/>
  </r>
  <r>
    <x v="91"/>
    <x v="8"/>
    <n v="142893540"/>
    <n v="17075200"/>
    <n v="8.3699999999999992"/>
    <n v="0.22"/>
    <n v="1.02"/>
    <n v="8900"/>
    <n v="15.39"/>
    <n v="99.6"/>
    <n v="280.63"/>
    <n v="7.33"/>
    <n v="0.11"/>
    <n v="92.56"/>
    <m/>
    <n v="9.9499999999999993"/>
    <n v="14.65"/>
    <n v="5.3999999999999999E-2"/>
    <n v="0.371"/>
    <n v="0.57499999999999996"/>
  </r>
  <r>
    <x v="92"/>
    <x v="2"/>
    <n v="3191319"/>
    <n v="78200"/>
    <n v="40.81"/>
    <n v="3.18"/>
    <n v="-0.91"/>
    <n v="6300"/>
    <n v="20.47"/>
    <n v="92.6"/>
    <n v="137.91"/>
    <n v="7.36"/>
    <n v="1.98"/>
    <n v="90.66"/>
    <n v="2"/>
    <n v="21.74"/>
    <n v="5.36"/>
    <n v="6.8000000000000005E-2"/>
    <n v="0.156"/>
    <n v="0.77600000000000002"/>
  </r>
  <r>
    <x v="93"/>
    <x v="2"/>
    <n v="3431932"/>
    <n v="176220"/>
    <n v="19.48"/>
    <n v="0.37"/>
    <n v="-0.32"/>
    <n v="12800"/>
    <n v="11.95"/>
    <n v="98"/>
    <n v="291.38"/>
    <n v="7.43"/>
    <n v="0.23"/>
    <n v="92.34"/>
    <n v="3"/>
    <n v="13.91"/>
    <n v="9.0500000000000007"/>
    <n v="9.2999999999999999E-2"/>
    <n v="0.311"/>
    <n v="0.59599999999999997"/>
  </r>
  <r>
    <x v="94"/>
    <x v="2"/>
    <n v="6506464"/>
    <n v="406750"/>
    <n v="16"/>
    <n v="0"/>
    <n v="-0.08"/>
    <n v="4700"/>
    <n v="25.63"/>
    <n v="94"/>
    <n v="49.23"/>
    <n v="7.6"/>
    <n v="0.23"/>
    <n v="92.17"/>
    <n v="2"/>
    <n v="29.1"/>
    <n v="4.49"/>
    <n v="0.224"/>
    <n v="0.20699999999999999"/>
    <n v="0.56899999999999995"/>
  </r>
  <r>
    <x v="95"/>
    <x v="0"/>
    <n v="784301"/>
    <n v="9250"/>
    <n v="84.79"/>
    <n v="7.01"/>
    <n v="0.43"/>
    <n v="19200"/>
    <n v="7.18"/>
    <n v="97.6"/>
    <m/>
    <n v="7.79"/>
    <n v="4.4400000000000004"/>
    <n v="87.77"/>
    <n v="3"/>
    <n v="12.56"/>
    <n v="7.68"/>
    <n v="3.6999999999999998E-2"/>
    <n v="0.19800000000000001"/>
    <n v="0.76500000000000001"/>
  </r>
  <r>
    <x v="96"/>
    <x v="8"/>
    <n v="15233244"/>
    <n v="2717300"/>
    <n v="5.61"/>
    <n v="0"/>
    <n v="-3.35"/>
    <n v="6300"/>
    <n v="29.21"/>
    <n v="98.4"/>
    <n v="164.11"/>
    <n v="7.98"/>
    <n v="0.05"/>
    <n v="91.97"/>
    <n v="4"/>
    <n v="16"/>
    <n v="9.42"/>
    <n v="6.7000000000000004E-2"/>
    <n v="0.38600000000000001"/>
    <n v="0.54700000000000004"/>
  </r>
  <r>
    <x v="97"/>
    <x v="6"/>
    <n v="34707817"/>
    <n v="582650"/>
    <n v="59.57"/>
    <n v="0.09"/>
    <n v="-0.1"/>
    <n v="1000"/>
    <n v="61.47"/>
    <n v="85.1"/>
    <n v="8.1199999999999992"/>
    <n v="8.08"/>
    <n v="0.98"/>
    <n v="90.94"/>
    <n v="1.5"/>
    <n v="39.72"/>
    <n v="14.02"/>
    <n v="0.16300000000000001"/>
    <n v="0.188"/>
    <n v="0.65100000000000002"/>
  </r>
  <r>
    <x v="98"/>
    <x v="6"/>
    <n v="12236805"/>
    <n v="390580"/>
    <n v="31.33"/>
    <n v="0"/>
    <n v="0"/>
    <n v="1900"/>
    <n v="67.69"/>
    <n v="90.7"/>
    <n v="26.8"/>
    <n v="8.32"/>
    <n v="0.34"/>
    <n v="91.34"/>
    <n v="2"/>
    <n v="28.01"/>
    <n v="21.84"/>
    <n v="0.17899999999999999"/>
    <n v="0.24299999999999999"/>
    <n v="0.57899999999999996"/>
  </r>
  <r>
    <x v="99"/>
    <x v="9"/>
    <n v="2010347"/>
    <n v="20273"/>
    <n v="99.16"/>
    <n v="0.23"/>
    <n v="1.1200000000000001"/>
    <n v="19000"/>
    <n v="4.45"/>
    <n v="99.7"/>
    <n v="406.1"/>
    <n v="8.6"/>
    <n v="1.49"/>
    <n v="89.91"/>
    <m/>
    <n v="8.98"/>
    <n v="10.31"/>
    <n v="2.8000000000000001E-2"/>
    <n v="0.36899999999999999"/>
    <n v="0.60299999999999998"/>
  </r>
  <r>
    <x v="100"/>
    <x v="4"/>
    <n v="20579"/>
    <n v="458"/>
    <n v="44.93"/>
    <n v="331.66"/>
    <n v="2.85"/>
    <n v="9000"/>
    <n v="14.84"/>
    <n v="92"/>
    <n v="325.57"/>
    <n v="8.6999999999999993"/>
    <n v="4.3499999999999996"/>
    <n v="86.95"/>
    <n v="2"/>
    <n v="18.03"/>
    <n v="6.8"/>
    <n v="6.2E-2"/>
    <n v="0.12"/>
    <n v="0.81799999999999995"/>
  </r>
  <r>
    <x v="101"/>
    <x v="5"/>
    <n v="68688433"/>
    <n v="1648000"/>
    <n v="41.68"/>
    <n v="0.15"/>
    <n v="-0.84"/>
    <n v="7000"/>
    <n v="41.58"/>
    <n v="79.400000000000006"/>
    <n v="276.41000000000003"/>
    <n v="8.7200000000000006"/>
    <n v="1.39"/>
    <n v="89.89"/>
    <n v="1"/>
    <n v="17"/>
    <n v="5.55"/>
    <n v="0.11600000000000001"/>
    <n v="0.42399999999999999"/>
    <n v="0.46"/>
  </r>
  <r>
    <x v="102"/>
    <x v="3"/>
    <n v="75441"/>
    <n v="572"/>
    <n v="131.88999999999999"/>
    <n v="27.97"/>
    <n v="5.36"/>
    <n v="21000"/>
    <n v="5.93"/>
    <m/>
    <n v="676.02"/>
    <n v="9"/>
    <n v="0"/>
    <n v="91"/>
    <n v="3"/>
    <n v="11.05"/>
    <n v="11.19"/>
    <n v="0.01"/>
    <n v="0.13"/>
    <n v="0.86"/>
  </r>
  <r>
    <x v="103"/>
    <x v="4"/>
    <n v="171019"/>
    <n v="541"/>
    <n v="316.12"/>
    <n v="23.2"/>
    <n v="0"/>
    <n v="21000"/>
    <n v="6.94"/>
    <n v="99"/>
    <n v="491.96"/>
    <n v="9.09"/>
    <n v="16.36"/>
    <n v="74.55"/>
    <n v="2"/>
    <n v="18.79"/>
    <n v="4.4800000000000004"/>
    <m/>
    <m/>
    <m/>
  </r>
  <r>
    <x v="104"/>
    <x v="2"/>
    <n v="7326496"/>
    <n v="112090"/>
    <n v="65.36"/>
    <n v="0.73"/>
    <n v="-1.99"/>
    <n v="2600"/>
    <n v="29.32"/>
    <n v="76.2"/>
    <n v="67.48"/>
    <n v="9.5500000000000007"/>
    <n v="3.22"/>
    <n v="87.23"/>
    <n v="2"/>
    <n v="28.24"/>
    <n v="5.28"/>
    <n v="0.13900000000000001"/>
    <n v="0.312"/>
    <n v="0.54900000000000004"/>
  </r>
  <r>
    <x v="105"/>
    <x v="6"/>
    <n v="420979"/>
    <n v="4033"/>
    <n v="104.38"/>
    <n v="23.93"/>
    <n v="-12.07"/>
    <n v="1400"/>
    <n v="47.77"/>
    <n v="76.599999999999994"/>
    <n v="169.6"/>
    <n v="9.68"/>
    <n v="0.5"/>
    <n v="89.82"/>
    <n v="3"/>
    <n v="24.87"/>
    <n v="6.55"/>
    <n v="0.121"/>
    <n v="0.219"/>
    <n v="0.66"/>
  </r>
  <r>
    <x v="106"/>
    <x v="6"/>
    <n v="17654843"/>
    <n v="322460"/>
    <n v="54.75"/>
    <n v="0.16"/>
    <n v="-7.0000000000000007E-2"/>
    <n v="1400"/>
    <n v="90.83"/>
    <n v="50.9"/>
    <n v="14.61"/>
    <n v="9.75"/>
    <n v="13.84"/>
    <n v="76.41"/>
    <n v="2"/>
    <n v="35.11"/>
    <n v="14.84"/>
    <n v="0.27900000000000003"/>
    <n v="0.17100000000000001"/>
    <n v="0.55000000000000004"/>
  </r>
  <r>
    <x v="107"/>
    <x v="2"/>
    <n v="221736"/>
    <n v="960"/>
    <n v="230.98"/>
    <n v="37.92"/>
    <n v="-0.41"/>
    <n v="11400"/>
    <n v="10.029999999999999"/>
    <n v="96.7"/>
    <n v="365.3"/>
    <n v="10"/>
    <n v="0"/>
    <n v="90"/>
    <n v="2"/>
    <n v="14.78"/>
    <n v="6.45"/>
    <n v="0.01"/>
    <n v="0.15"/>
    <n v="0.84"/>
  </r>
  <r>
    <x v="108"/>
    <x v="4"/>
    <n v="57794"/>
    <n v="199"/>
    <n v="290.42"/>
    <n v="58.29"/>
    <n v="-20.71"/>
    <n v="8000"/>
    <n v="9.27"/>
    <n v="97"/>
    <n v="259.54000000000002"/>
    <n v="10"/>
    <n v="15"/>
    <n v="75"/>
    <n v="2"/>
    <n v="22.46"/>
    <n v="3.27"/>
    <m/>
    <m/>
    <m/>
  </r>
  <r>
    <x v="109"/>
    <x v="6"/>
    <n v="1136334"/>
    <n v="17363"/>
    <n v="65.45"/>
    <n v="0"/>
    <n v="0"/>
    <n v="4900"/>
    <n v="69.27"/>
    <n v="81.599999999999994"/>
    <n v="30.8"/>
    <n v="10.35"/>
    <n v="0.7"/>
    <n v="88.95"/>
    <n v="2.5"/>
    <n v="27.41"/>
    <n v="29.74"/>
    <n v="0.11899999999999999"/>
    <n v="0.51500000000000001"/>
    <n v="0.36599999999999999"/>
  </r>
  <r>
    <x v="110"/>
    <x v="2"/>
    <n v="436131"/>
    <n v="1100"/>
    <n v="396.48"/>
    <n v="31.82"/>
    <n v="-0.05"/>
    <n v="14400"/>
    <n v="7.09"/>
    <n v="97.7"/>
    <n v="394.38"/>
    <n v="10.38"/>
    <n v="9.43"/>
    <n v="80.19"/>
    <n v="2"/>
    <n v="13.74"/>
    <n v="6.48"/>
    <n v="0.06"/>
    <n v="0.11"/>
    <n v="0.83"/>
  </r>
  <r>
    <x v="111"/>
    <x v="3"/>
    <n v="7523934"/>
    <n v="41290"/>
    <n v="182.22"/>
    <n v="0"/>
    <n v="4.05"/>
    <n v="32700"/>
    <n v="4.3899999999999997"/>
    <n v="99"/>
    <n v="680.89"/>
    <n v="10.42"/>
    <n v="0.61"/>
    <n v="88.97"/>
    <n v="3"/>
    <n v="9.7100000000000009"/>
    <n v="8.49"/>
    <n v="1.4999999999999999E-2"/>
    <n v="0.34"/>
    <n v="0.64500000000000002"/>
  </r>
  <r>
    <x v="112"/>
    <x v="2"/>
    <n v="71891"/>
    <n v="193"/>
    <n v="372.49"/>
    <n v="35.49"/>
    <n v="0"/>
    <n v="28000"/>
    <n v="5.89"/>
    <n v="97"/>
    <n v="516.05999999999995"/>
    <n v="10.53"/>
    <n v="0"/>
    <n v="89.47"/>
    <n v="2"/>
    <n v="11.03"/>
    <n v="6.68"/>
    <n v="4.0000000000000001E-3"/>
    <n v="0.33300000000000002"/>
    <n v="0.66300000000000003"/>
  </r>
  <r>
    <x v="113"/>
    <x v="6"/>
    <n v="1442029"/>
    <n v="36120"/>
    <n v="39.92"/>
    <n v="0.97"/>
    <n v="-1.57"/>
    <n v="800"/>
    <n v="107.17"/>
    <n v="42.4"/>
    <n v="7.35"/>
    <n v="10.67"/>
    <n v="8.82"/>
    <n v="80.510000000000005"/>
    <n v="2"/>
    <n v="37.22"/>
    <n v="16.53"/>
    <n v="0.62"/>
    <n v="0.12"/>
    <n v="0.26"/>
  </r>
  <r>
    <x v="114"/>
    <x v="6"/>
    <n v="74777981"/>
    <n v="1127127"/>
    <n v="66.34"/>
    <n v="0"/>
    <n v="0"/>
    <n v="700"/>
    <n v="95.32"/>
    <n v="42.7"/>
    <n v="8.16"/>
    <n v="10.71"/>
    <n v="0.75"/>
    <n v="88.54"/>
    <n v="2"/>
    <n v="37.979999999999997"/>
    <n v="14.86"/>
    <n v="0.47499999999999998"/>
    <n v="9.9000000000000005E-2"/>
    <n v="0.42599999999999999"/>
  </r>
  <r>
    <x v="115"/>
    <x v="8"/>
    <n v="27307134"/>
    <n v="447400"/>
    <n v="61.04"/>
    <n v="0"/>
    <n v="-1.72"/>
    <n v="1700"/>
    <n v="71.099999999999994"/>
    <n v="99.3"/>
    <n v="62.88"/>
    <n v="10.83"/>
    <n v="0.83"/>
    <n v="88.34"/>
    <n v="1"/>
    <n v="26.36"/>
    <n v="7.84"/>
    <n v="0.34200000000000003"/>
    <n v="0.22900000000000001"/>
    <n v="0.43"/>
  </r>
  <r>
    <x v="116"/>
    <x v="6"/>
    <n v="2022331"/>
    <n v="30355"/>
    <n v="66.62"/>
    <n v="0"/>
    <n v="-0.74"/>
    <n v="3000"/>
    <n v="84.23"/>
    <n v="84.8"/>
    <n v="23.73"/>
    <n v="10.87"/>
    <n v="0.13"/>
    <n v="89"/>
    <n v="3"/>
    <n v="24.75"/>
    <n v="28.71"/>
    <n v="0.16300000000000001"/>
    <n v="0.443"/>
    <n v="0.39400000000000002"/>
  </r>
  <r>
    <x v="117"/>
    <x v="4"/>
    <n v="905949"/>
    <n v="18270"/>
    <n v="49.59"/>
    <n v="6.18"/>
    <n v="-3.14"/>
    <n v="5800"/>
    <n v="12.62"/>
    <n v="93.7"/>
    <n v="112.59"/>
    <n v="10.95"/>
    <n v="4.6500000000000004"/>
    <n v="84.4"/>
    <n v="2"/>
    <n v="22.55"/>
    <n v="5.65"/>
    <n v="8.8999999999999996E-2"/>
    <n v="0.13500000000000001"/>
    <n v="0.77600000000000002"/>
  </r>
  <r>
    <x v="118"/>
    <x v="2"/>
    <n v="452776"/>
    <n v="1780"/>
    <n v="254.37"/>
    <n v="17.190000000000001"/>
    <n v="-0.15"/>
    <n v="8000"/>
    <n v="8.6"/>
    <n v="90"/>
    <n v="463.81"/>
    <n v="11.24"/>
    <n v="3.55"/>
    <n v="85.21"/>
    <n v="2"/>
    <n v="15.05"/>
    <n v="6.09"/>
    <n v="0.15"/>
    <n v="0.17"/>
    <n v="0.68"/>
  </r>
  <r>
    <x v="119"/>
    <x v="5"/>
    <n v="245452739"/>
    <n v="1919440"/>
    <n v="127.88"/>
    <n v="2.85"/>
    <n v="0"/>
    <n v="3200"/>
    <n v="35.6"/>
    <n v="87.9"/>
    <n v="52.03"/>
    <n v="11.32"/>
    <n v="7.23"/>
    <n v="81.45"/>
    <n v="2"/>
    <n v="20.34"/>
    <n v="6.25"/>
    <n v="0.13400000000000001"/>
    <n v="0.45800000000000002"/>
    <n v="0.40799999999999997"/>
  </r>
  <r>
    <x v="120"/>
    <x v="8"/>
    <n v="4661473"/>
    <n v="69700"/>
    <n v="66.88"/>
    <n v="0.44"/>
    <n v="-4.7"/>
    <n v="2500"/>
    <n v="18.59"/>
    <n v="99"/>
    <n v="146.56"/>
    <n v="11.44"/>
    <n v="3.86"/>
    <n v="84.7"/>
    <n v="3"/>
    <n v="10.41"/>
    <n v="9.23"/>
    <n v="0.17199999999999999"/>
    <n v="0.27500000000000002"/>
    <n v="0.55300000000000005"/>
  </r>
  <r>
    <x v="121"/>
    <x v="2"/>
    <n v="108605"/>
    <n v="1910"/>
    <n v="56.86"/>
    <n v="9.84"/>
    <n v="-8.94"/>
    <n v="17200"/>
    <n v="8.0299999999999994"/>
    <m/>
    <n v="652.82000000000005"/>
    <n v="11.76"/>
    <n v="2.94"/>
    <n v="85.3"/>
    <n v="2"/>
    <n v="13.96"/>
    <n v="6.43"/>
    <n v="0.01"/>
    <n v="0.19"/>
    <n v="0.8"/>
  </r>
  <r>
    <x v="122"/>
    <x v="6"/>
    <n v="44187637"/>
    <n v="1219912"/>
    <n v="36.22"/>
    <n v="0.23"/>
    <n v="-0.28999999999999998"/>
    <n v="10700"/>
    <n v="61.81"/>
    <n v="86.4"/>
    <n v="107.02"/>
    <n v="12.08"/>
    <n v="0.79"/>
    <n v="87.13"/>
    <n v="1"/>
    <n v="18.2"/>
    <n v="22"/>
    <n v="2.5000000000000001E-2"/>
    <n v="0.30299999999999999"/>
    <n v="0.67100000000000004"/>
  </r>
  <r>
    <x v="123"/>
    <x v="5"/>
    <n v="31056997"/>
    <n v="647500"/>
    <n v="47.96"/>
    <n v="0"/>
    <n v="23.06"/>
    <n v="700"/>
    <n v="163.07"/>
    <n v="36"/>
    <n v="3.22"/>
    <n v="12.13"/>
    <n v="0.22"/>
    <n v="87.65"/>
    <n v="1"/>
    <n v="46.6"/>
    <n v="20.34"/>
    <n v="0.38"/>
    <n v="0.24"/>
    <n v="0.38"/>
  </r>
  <r>
    <x v="124"/>
    <x v="5"/>
    <n v="127463611"/>
    <n v="377835"/>
    <n v="337.35"/>
    <n v="7.87"/>
    <n v="0"/>
    <n v="28200"/>
    <n v="3.26"/>
    <n v="99"/>
    <n v="461.15"/>
    <n v="12.19"/>
    <n v="0.96"/>
    <n v="86.85"/>
    <n v="3"/>
    <n v="9.3699999999999992"/>
    <n v="9.16"/>
    <n v="1.7000000000000001E-2"/>
    <n v="0.25800000000000001"/>
    <n v="0.72499999999999998"/>
  </r>
  <r>
    <x v="125"/>
    <x v="2"/>
    <n v="39921833"/>
    <n v="2766890"/>
    <n v="14.43"/>
    <n v="0.18"/>
    <n v="0.61"/>
    <n v="11200"/>
    <n v="15.18"/>
    <n v="97.1"/>
    <n v="220.43"/>
    <n v="12.31"/>
    <n v="0.48"/>
    <n v="87.21"/>
    <n v="3"/>
    <n v="16.73"/>
    <n v="7.55"/>
    <n v="9.5000000000000001E-2"/>
    <n v="0.35799999999999998"/>
    <n v="0.54700000000000004"/>
  </r>
  <r>
    <x v="126"/>
    <x v="2"/>
    <n v="12293545"/>
    <n v="108890"/>
    <n v="112.9"/>
    <n v="0.37"/>
    <n v="-1.67"/>
    <n v="4100"/>
    <n v="35.93"/>
    <n v="70.599999999999994"/>
    <n v="92.09"/>
    <n v="12.54"/>
    <n v="5.03"/>
    <n v="82.43"/>
    <n v="2"/>
    <n v="29.88"/>
    <n v="5.2"/>
    <n v="0.22700000000000001"/>
    <n v="0.188"/>
    <n v="0.58499999999999996"/>
  </r>
  <r>
    <x v="127"/>
    <x v="6"/>
    <n v="11987121"/>
    <n v="196190"/>
    <n v="61.1"/>
    <n v="0.27"/>
    <n v="0.2"/>
    <n v="1600"/>
    <n v="55.51"/>
    <n v="40.200000000000003"/>
    <n v="22.24"/>
    <n v="12.78"/>
    <n v="0.21"/>
    <n v="87.01"/>
    <n v="2"/>
    <n v="32.78"/>
    <n v="9.42"/>
    <n v="0.17199999999999999"/>
    <n v="0.20899999999999999"/>
    <n v="0.61899999999999999"/>
  </r>
  <r>
    <x v="128"/>
    <x v="6"/>
    <n v="17340702"/>
    <n v="475440"/>
    <n v="36.47"/>
    <n v="0.08"/>
    <n v="0"/>
    <n v="1800"/>
    <n v="68.260000000000005"/>
    <n v="79"/>
    <n v="5.73"/>
    <n v="12.81"/>
    <n v="2.58"/>
    <n v="84.61"/>
    <n v="1.5"/>
    <n v="33.89"/>
    <n v="13.47"/>
    <n v="0.44800000000000001"/>
    <n v="0.17"/>
    <n v="0.38200000000000001"/>
  </r>
  <r>
    <x v="129"/>
    <x v="6"/>
    <n v="7502"/>
    <n v="413"/>
    <n v="18.16"/>
    <n v="14.53"/>
    <n v="0"/>
    <n v="2500"/>
    <n v="19"/>
    <n v="97"/>
    <n v="293.26"/>
    <n v="12.9"/>
    <n v="0"/>
    <n v="87.1"/>
    <m/>
    <n v="12.13"/>
    <n v="6.53"/>
    <m/>
    <m/>
    <m/>
  </r>
  <r>
    <x v="130"/>
    <x v="2"/>
    <n v="107449525"/>
    <n v="1972550"/>
    <n v="54.47"/>
    <n v="0.47"/>
    <n v="-4.87"/>
    <n v="9000"/>
    <n v="20.91"/>
    <n v="92.2"/>
    <n v="181.59"/>
    <n v="12.99"/>
    <n v="1.31"/>
    <n v="85.7"/>
    <n v="1.5"/>
    <n v="20.69"/>
    <n v="4.74"/>
    <n v="3.7999999999999999E-2"/>
    <n v="0.25900000000000001"/>
    <n v="0.70199999999999996"/>
  </r>
  <r>
    <x v="131"/>
    <x v="1"/>
    <n v="7026"/>
    <n v="242"/>
    <n v="29.03"/>
    <n v="49.59"/>
    <n v="-4.8600000000000003"/>
    <n v="6900"/>
    <n v="7.54"/>
    <n v="99"/>
    <n v="683.18"/>
    <n v="13.04"/>
    <n v="0"/>
    <n v="86.96"/>
    <m/>
    <n v="13.52"/>
    <n v="6.83"/>
    <m/>
    <m/>
    <m/>
  </r>
  <r>
    <x v="132"/>
    <x v="4"/>
    <n v="82459"/>
    <n v="477"/>
    <n v="172.87"/>
    <n v="310.69"/>
    <n v="9.61"/>
    <n v="12500"/>
    <n v="7.11"/>
    <n v="97"/>
    <n v="254.67"/>
    <n v="13.04"/>
    <n v="4.3499999999999996"/>
    <n v="82.61"/>
    <n v="2"/>
    <n v="19.43"/>
    <n v="2.29"/>
    <m/>
    <m/>
    <m/>
  </r>
  <r>
    <x v="133"/>
    <x v="0"/>
    <n v="26783383"/>
    <n v="437072"/>
    <n v="61.28"/>
    <n v="0.01"/>
    <n v="0"/>
    <n v="1500"/>
    <n v="50.25"/>
    <n v="40.4"/>
    <n v="38.61"/>
    <n v="13.15"/>
    <n v="0.78"/>
    <n v="86.07"/>
    <n v="1"/>
    <n v="31.98"/>
    <n v="5.37"/>
    <n v="7.2999999999999995E-2"/>
    <n v="0.66600000000000004"/>
    <n v="0.26100000000000001"/>
  </r>
  <r>
    <x v="134"/>
    <x v="5"/>
    <n v="359008"/>
    <n v="300"/>
    <n v="1196.69"/>
    <n v="214.67"/>
    <n v="0"/>
    <n v="3900"/>
    <n v="56.52"/>
    <n v="97.2"/>
    <n v="89.97"/>
    <n v="13.33"/>
    <n v="16.670000000000002"/>
    <n v="70"/>
    <n v="2"/>
    <n v="34.81"/>
    <n v="7.06"/>
    <n v="0.2"/>
    <n v="0.18"/>
    <n v="0.62"/>
  </r>
  <r>
    <x v="135"/>
    <x v="9"/>
    <n v="4498976"/>
    <n v="51129"/>
    <n v="87.99"/>
    <n v="0.04"/>
    <n v="0.31"/>
    <n v="6100"/>
    <n v="21.05"/>
    <m/>
    <n v="215.36"/>
    <n v="13.6"/>
    <n v="2.96"/>
    <n v="83.44"/>
    <n v="4"/>
    <n v="8.77"/>
    <n v="8.27"/>
    <n v="0.14199999999999999"/>
    <n v="0.308"/>
    <n v="0.55000000000000004"/>
  </r>
  <r>
    <x v="136"/>
    <x v="6"/>
    <n v="787584"/>
    <n v="2517"/>
    <n v="312.91000000000003"/>
    <n v="8.2200000000000006"/>
    <n v="0"/>
    <n v="5800"/>
    <n v="7.78"/>
    <n v="88.9"/>
    <n v="380.91"/>
    <n v="13.6"/>
    <n v="1.2"/>
    <n v="85.2"/>
    <n v="2"/>
    <n v="18.899999999999999"/>
    <n v="5.49"/>
    <n v="0.08"/>
    <n v="0.19"/>
    <n v="0.73"/>
  </r>
  <r>
    <x v="137"/>
    <x v="5"/>
    <n v="20222240"/>
    <n v="65610"/>
    <n v="308.22000000000003"/>
    <n v="2.04"/>
    <n v="-1.31"/>
    <n v="3700"/>
    <n v="14.35"/>
    <n v="92.3"/>
    <n v="61.52"/>
    <n v="13.86"/>
    <n v="15.7"/>
    <n v="70.44"/>
    <n v="2"/>
    <n v="15.51"/>
    <n v="6.52"/>
    <n v="0.17799999999999999"/>
    <n v="0.27600000000000002"/>
    <n v="0.54500000000000004"/>
  </r>
  <r>
    <x v="138"/>
    <x v="6"/>
    <n v="13902972"/>
    <n v="274200"/>
    <n v="50.7"/>
    <n v="0"/>
    <n v="0"/>
    <n v="1100"/>
    <n v="97.57"/>
    <n v="26.6"/>
    <n v="7.01"/>
    <n v="14.43"/>
    <n v="0.19"/>
    <n v="85.38"/>
    <n v="2"/>
    <n v="45.62"/>
    <n v="15.6"/>
    <n v="0.32200000000000001"/>
    <n v="0.19600000000000001"/>
    <n v="0.48199999999999998"/>
  </r>
  <r>
    <x v="139"/>
    <x v="2"/>
    <n v="1065842"/>
    <n v="5128"/>
    <n v="207.85"/>
    <n v="7.06"/>
    <n v="-10.83"/>
    <n v="9500"/>
    <n v="24.31"/>
    <n v="98.6"/>
    <n v="303.52"/>
    <n v="14.62"/>
    <n v="9.16"/>
    <n v="76.22"/>
    <n v="2"/>
    <n v="12.9"/>
    <n v="10.57"/>
    <n v="7.0000000000000001E-3"/>
    <n v="0.56999999999999995"/>
    <n v="0.42299999999999999"/>
  </r>
  <r>
    <x v="140"/>
    <x v="5"/>
    <n v="47382633"/>
    <n v="678500"/>
    <n v="69.83"/>
    <n v="0.28000000000000003"/>
    <n v="-1.8"/>
    <n v="1800"/>
    <n v="67.239999999999995"/>
    <n v="85.3"/>
    <n v="10.050000000000001"/>
    <n v="15.19"/>
    <n v="0.97"/>
    <n v="83.84"/>
    <n v="2"/>
    <n v="17.91"/>
    <n v="9.83"/>
    <n v="0.56399999999999995"/>
    <n v="8.2000000000000003E-2"/>
    <n v="0.35299999999999998"/>
  </r>
  <r>
    <x v="141"/>
    <x v="3"/>
    <n v="4062235"/>
    <n v="70280"/>
    <n v="57.8"/>
    <n v="2.06"/>
    <n v="4.99"/>
    <n v="29600"/>
    <n v="5.39"/>
    <n v="98"/>
    <n v="500.46"/>
    <n v="15.2"/>
    <n v="0.03"/>
    <n v="84.77"/>
    <n v="3"/>
    <n v="14.45"/>
    <n v="7.82"/>
    <n v="0.05"/>
    <n v="0.46"/>
    <n v="0.49"/>
  </r>
  <r>
    <x v="142"/>
    <x v="5"/>
    <n v="1313973713"/>
    <n v="9596960"/>
    <n v="136.91999999999999"/>
    <n v="0.15"/>
    <n v="-0.4"/>
    <n v="5000"/>
    <n v="24.18"/>
    <n v="90.9"/>
    <n v="266.7"/>
    <n v="15.4"/>
    <n v="1.25"/>
    <n v="83.35"/>
    <n v="1.5"/>
    <n v="13.25"/>
    <n v="6.97"/>
    <n v="0.125"/>
    <n v="0.47299999999999998"/>
    <n v="0.40300000000000002"/>
  </r>
  <r>
    <x v="143"/>
    <x v="2"/>
    <n v="5570129"/>
    <n v="129494"/>
    <n v="43.01"/>
    <n v="0.7"/>
    <n v="-1.22"/>
    <n v="2300"/>
    <n v="29.11"/>
    <n v="67.5"/>
    <n v="39.659999999999997"/>
    <n v="15.94"/>
    <n v="1.94"/>
    <n v="82.12"/>
    <n v="2"/>
    <n v="24.51"/>
    <n v="4.45"/>
    <n v="0.16500000000000001"/>
    <n v="0.27500000000000002"/>
    <n v="0.56000000000000005"/>
  </r>
  <r>
    <x v="144"/>
    <x v="10"/>
    <n v="1324333"/>
    <n v="45226"/>
    <n v="29.28"/>
    <n v="8.39"/>
    <n v="-3.16"/>
    <n v="12300"/>
    <n v="7.87"/>
    <n v="99.8"/>
    <n v="333.75"/>
    <n v="16.04"/>
    <n v="0.45"/>
    <n v="83.51"/>
    <n v="3"/>
    <n v="10.039999999999999"/>
    <n v="13.25"/>
    <n v="0.04"/>
    <n v="0.29399999999999998"/>
    <n v="0.66600000000000004"/>
  </r>
  <r>
    <x v="145"/>
    <x v="2"/>
    <n v="2758124"/>
    <n v="10991"/>
    <n v="250.94"/>
    <n v="9.3000000000000007"/>
    <n v="-4.92"/>
    <n v="3900"/>
    <n v="12.36"/>
    <n v="87.9"/>
    <n v="124"/>
    <n v="16.07"/>
    <n v="10.16"/>
    <n v="73.77"/>
    <n v="2"/>
    <n v="20.82"/>
    <n v="6.52"/>
    <n v="4.9000000000000002E-2"/>
    <n v="0.33700000000000002"/>
    <n v="0.61499999999999999"/>
  </r>
  <r>
    <x v="146"/>
    <x v="6"/>
    <n v="22409572"/>
    <n v="239460"/>
    <n v="93.58"/>
    <n v="0.23"/>
    <n v="-0.64"/>
    <n v="2200"/>
    <n v="51.43"/>
    <n v="74.8"/>
    <n v="14.35"/>
    <n v="16.260000000000002"/>
    <n v="9.67"/>
    <n v="74.069999999999993"/>
    <n v="2"/>
    <n v="30.52"/>
    <n v="9.7200000000000006"/>
    <n v="0.36599999999999999"/>
    <n v="0.246"/>
    <n v="0.38700000000000001"/>
  </r>
  <r>
    <x v="147"/>
    <x v="0"/>
    <n v="6352117"/>
    <n v="20770"/>
    <n v="305.83"/>
    <n v="1.31"/>
    <n v="0.68"/>
    <n v="19800"/>
    <n v="7.03"/>
    <n v="95.4"/>
    <n v="462.26"/>
    <n v="16.39"/>
    <n v="4.17"/>
    <n v="79.44"/>
    <n v="3"/>
    <n v="17.97"/>
    <n v="6.18"/>
    <n v="2.5999999999999999E-2"/>
    <n v="0.317"/>
    <n v="0.65700000000000003"/>
  </r>
  <r>
    <x v="148"/>
    <x v="0"/>
    <n v="3874050"/>
    <n v="10400"/>
    <n v="372.5"/>
    <n v="2.16"/>
    <n v="0"/>
    <n v="4800"/>
    <n v="24.52"/>
    <n v="87.4"/>
    <n v="255.55"/>
    <n v="16.62"/>
    <n v="13.98"/>
    <n v="69.400000000000006"/>
    <m/>
    <n v="18.52"/>
    <n v="6.21"/>
    <n v="0.12"/>
    <n v="0.21"/>
    <n v="0.67"/>
  </r>
  <r>
    <x v="149"/>
    <x v="3"/>
    <n v="29251"/>
    <n v="61"/>
    <n v="479.52"/>
    <n v="0"/>
    <n v="10.98"/>
    <n v="34600"/>
    <n v="5.73"/>
    <n v="96"/>
    <n v="704.25"/>
    <n v="16.670000000000002"/>
    <n v="0"/>
    <n v="83.33"/>
    <m/>
    <n v="10.02"/>
    <n v="8.17"/>
    <m/>
    <m/>
    <m/>
  </r>
  <r>
    <x v="150"/>
    <x v="4"/>
    <n v="60422"/>
    <n v="11854"/>
    <n v="5.0999999999999996"/>
    <n v="3.12"/>
    <n v="-6.04"/>
    <n v="1600"/>
    <n v="29.45"/>
    <n v="93.7"/>
    <n v="91.19"/>
    <n v="16.670000000000002"/>
    <n v="38.89"/>
    <n v="44.44"/>
    <n v="2"/>
    <n v="33.049999999999997"/>
    <n v="4.78"/>
    <n v="0.317"/>
    <n v="0.14899999999999999"/>
    <n v="0.53400000000000003"/>
  </r>
  <r>
    <x v="151"/>
    <x v="0"/>
    <n v="2460492"/>
    <n v="5860"/>
    <n v="419.88"/>
    <n v="0"/>
    <n v="2.98"/>
    <n v="800"/>
    <n v="19.62"/>
    <m/>
    <n v="145.21"/>
    <n v="16.899999999999999"/>
    <n v="18.97"/>
    <n v="64.13"/>
    <n v="3"/>
    <n v="31.67"/>
    <n v="3.92"/>
    <n v="0.09"/>
    <n v="0.28000000000000003"/>
    <n v="0.63"/>
  </r>
  <r>
    <x v="152"/>
    <x v="3"/>
    <n v="8192880"/>
    <n v="83870"/>
    <n v="97.69"/>
    <n v="0"/>
    <n v="2"/>
    <n v="30000"/>
    <n v="4.66"/>
    <n v="98"/>
    <n v="452.22"/>
    <n v="16.91"/>
    <n v="0.86"/>
    <n v="82.23"/>
    <n v="3"/>
    <n v="8.74"/>
    <n v="9.76"/>
    <n v="1.7999999999999999E-2"/>
    <n v="0.30399999999999999"/>
    <n v="0.67800000000000005"/>
  </r>
  <r>
    <x v="153"/>
    <x v="5"/>
    <n v="48846823"/>
    <n v="98480"/>
    <n v="496.01"/>
    <n v="2.4500000000000002"/>
    <n v="0"/>
    <n v="17800"/>
    <n v="7.05"/>
    <n v="97.9"/>
    <n v="486.11"/>
    <n v="17.18"/>
    <n v="1.95"/>
    <n v="80.87"/>
    <n v="3"/>
    <n v="10"/>
    <n v="5.85"/>
    <n v="3.3000000000000002E-2"/>
    <n v="0.40300000000000002"/>
    <n v="0.56299999999999994"/>
  </r>
  <r>
    <x v="154"/>
    <x v="4"/>
    <n v="21388"/>
    <n v="240"/>
    <n v="89.12"/>
    <n v="50"/>
    <m/>
    <n v="5000"/>
    <m/>
    <n v="95"/>
    <n v="289.88"/>
    <n v="17.39"/>
    <n v="13.04"/>
    <n v="69.569999999999993"/>
    <n v="2"/>
    <n v="21"/>
    <m/>
    <n v="0.151"/>
    <n v="9.6000000000000002E-2"/>
    <n v="0.753"/>
  </r>
  <r>
    <x v="155"/>
    <x v="8"/>
    <n v="2976372"/>
    <n v="29800"/>
    <n v="99.88"/>
    <n v="0"/>
    <n v="-6.47"/>
    <n v="3500"/>
    <n v="23.28"/>
    <n v="98.6"/>
    <n v="195.71"/>
    <n v="17.55"/>
    <n v="2.2999999999999998"/>
    <n v="80.150000000000006"/>
    <n v="4"/>
    <n v="12.07"/>
    <n v="8.23"/>
    <n v="0.23899999999999999"/>
    <n v="0.34300000000000003"/>
    <n v="0.41799999999999998"/>
  </r>
  <r>
    <x v="156"/>
    <x v="7"/>
    <n v="10175014"/>
    <n v="163610"/>
    <n v="62.19"/>
    <n v="0.7"/>
    <n v="-0.56999999999999995"/>
    <n v="6900"/>
    <n v="24.77"/>
    <n v="74.2"/>
    <n v="123.59"/>
    <n v="17.86"/>
    <n v="13.74"/>
    <n v="68.400000000000006"/>
    <n v="3"/>
    <n v="15.52"/>
    <n v="5.13"/>
    <n v="0.13200000000000001"/>
    <n v="0.318"/>
    <n v="0.55000000000000004"/>
  </r>
  <r>
    <x v="157"/>
    <x v="2"/>
    <n v="117848"/>
    <n v="389"/>
    <n v="302.95"/>
    <n v="21.59"/>
    <n v="-7.64"/>
    <n v="2900"/>
    <n v="14.78"/>
    <n v="96"/>
    <n v="190.92"/>
    <n v="17.95"/>
    <n v="17.95"/>
    <n v="64.099999999999994"/>
    <n v="2"/>
    <n v="16.18"/>
    <n v="5.98"/>
    <n v="0.1"/>
    <n v="0.26"/>
    <n v="0.64"/>
  </r>
  <r>
    <x v="158"/>
    <x v="6"/>
    <n v="7862944"/>
    <n v="112620"/>
    <n v="69.819999999999993"/>
    <n v="0.11"/>
    <n v="0"/>
    <n v="1100"/>
    <n v="85"/>
    <n v="40.9"/>
    <n v="9.6999999999999993"/>
    <n v="18.079999999999998"/>
    <n v="2.4"/>
    <n v="79.52"/>
    <n v="2"/>
    <n v="38.85"/>
    <n v="12.22"/>
    <n v="0.316"/>
    <n v="0.13800000000000001"/>
    <n v="0.54600000000000004"/>
  </r>
  <r>
    <x v="159"/>
    <x v="2"/>
    <n v="69108"/>
    <n v="443"/>
    <n v="156"/>
    <n v="34.54"/>
    <n v="-6.15"/>
    <n v="11000"/>
    <n v="19.46"/>
    <n v="89"/>
    <n v="549.86"/>
    <n v="18.18"/>
    <n v="4.55"/>
    <n v="77.27"/>
    <n v="2"/>
    <n v="16.93"/>
    <n v="5.37"/>
    <n v="3.7999999999999999E-2"/>
    <n v="0.22"/>
    <n v="0.74299999999999999"/>
  </r>
  <r>
    <x v="160"/>
    <x v="5"/>
    <n v="89468677"/>
    <n v="300000"/>
    <n v="298.23"/>
    <n v="12.1"/>
    <n v="-1.5"/>
    <n v="4600"/>
    <n v="23.51"/>
    <n v="92.6"/>
    <n v="38.42"/>
    <n v="18.95"/>
    <n v="16.77"/>
    <n v="64.28"/>
    <n v="2"/>
    <n v="24.89"/>
    <n v="5.41"/>
    <n v="0.14399999999999999"/>
    <n v="0.32600000000000001"/>
    <n v="0.53"/>
  </r>
  <r>
    <x v="161"/>
    <x v="1"/>
    <n v="298444215"/>
    <n v="9631420"/>
    <n v="30.99"/>
    <n v="0.21"/>
    <n v="3.41"/>
    <n v="37800"/>
    <n v="6.5"/>
    <n v="97"/>
    <n v="897.99"/>
    <n v="19.13"/>
    <n v="0.22"/>
    <n v="80.650000000000006"/>
    <n v="3"/>
    <n v="14.14"/>
    <n v="8.26"/>
    <n v="0.01"/>
    <n v="0.20399999999999999"/>
    <n v="0.78700000000000003"/>
  </r>
  <r>
    <x v="162"/>
    <x v="2"/>
    <n v="39129"/>
    <n v="261"/>
    <n v="149.91999999999999"/>
    <n v="51.72"/>
    <n v="-7.11"/>
    <n v="8800"/>
    <n v="14.49"/>
    <n v="97"/>
    <n v="638.91"/>
    <n v="19.440000000000001"/>
    <n v="2.78"/>
    <n v="77.78"/>
    <n v="2"/>
    <n v="18.02"/>
    <n v="8.33"/>
    <n v="3.5000000000000003E-2"/>
    <n v="0.25800000000000001"/>
    <n v="0.70699999999999996"/>
  </r>
  <r>
    <x v="163"/>
    <x v="7"/>
    <n v="33241259"/>
    <n v="446550"/>
    <n v="74.44"/>
    <n v="0.41"/>
    <n v="-0.98"/>
    <n v="4000"/>
    <n v="41.62"/>
    <n v="51.7"/>
    <n v="40.35"/>
    <n v="19.61"/>
    <n v="2.17"/>
    <n v="78.22"/>
    <m/>
    <n v="21.98"/>
    <n v="5.58"/>
    <n v="0.217"/>
    <n v="0.35699999999999998"/>
    <n v="0.42599999999999999"/>
  </r>
  <r>
    <x v="164"/>
    <x v="8"/>
    <n v="7961619"/>
    <n v="86600"/>
    <n v="91.94"/>
    <n v="0"/>
    <n v="-4.9000000000000004"/>
    <n v="3400"/>
    <n v="81.739999999999995"/>
    <n v="97"/>
    <n v="137.08000000000001"/>
    <n v="19.63"/>
    <n v="2.71"/>
    <n v="77.66"/>
    <n v="1"/>
    <n v="20.74"/>
    <n v="9.75"/>
    <n v="0.14099999999999999"/>
    <n v="0.45700000000000002"/>
    <n v="0.40200000000000002"/>
  </r>
  <r>
    <x v="165"/>
    <x v="5"/>
    <n v="84402966"/>
    <n v="329560"/>
    <n v="256.11"/>
    <n v="1.05"/>
    <n v="-0.45"/>
    <n v="2500"/>
    <n v="25.95"/>
    <n v="90.3"/>
    <n v="187.73"/>
    <n v="19.97"/>
    <n v="5.95"/>
    <n v="74.08"/>
    <n v="2"/>
    <n v="16.86"/>
    <n v="6.22"/>
    <n v="0.20899999999999999"/>
    <n v="0.41"/>
    <n v="0.38100000000000001"/>
  </r>
  <r>
    <x v="166"/>
    <x v="2"/>
    <n v="9439"/>
    <n v="102"/>
    <n v="92.54"/>
    <n v="39.22"/>
    <n v="0"/>
    <n v="3400"/>
    <n v="7.35"/>
    <n v="97"/>
    <m/>
    <n v="20"/>
    <n v="0"/>
    <n v="80"/>
    <n v="2"/>
    <n v="17.59"/>
    <n v="7.1"/>
    <m/>
    <m/>
    <m/>
  </r>
  <r>
    <x v="167"/>
    <x v="2"/>
    <n v="23098"/>
    <n v="153"/>
    <n v="150.97"/>
    <n v="52.29"/>
    <n v="10.01"/>
    <n v="16000"/>
    <n v="18.05"/>
    <n v="97.8"/>
    <n v="506.54"/>
    <n v="20"/>
    <n v="6.67"/>
    <n v="73.33"/>
    <n v="2"/>
    <n v="14.89"/>
    <n v="4.42"/>
    <n v="1.7999999999999999E-2"/>
    <n v="6.2E-2"/>
    <n v="0.92"/>
  </r>
  <r>
    <x v="168"/>
    <x v="1"/>
    <n v="65773"/>
    <n v="53"/>
    <n v="1241"/>
    <n v="194.34"/>
    <n v="2.4900000000000002"/>
    <n v="36000"/>
    <n v="8.5299999999999994"/>
    <n v="98"/>
    <n v="851.41"/>
    <n v="20"/>
    <n v="0"/>
    <n v="80"/>
    <n v="2"/>
    <n v="11.4"/>
    <n v="7.74"/>
    <n v="0.01"/>
    <n v="0.1"/>
    <n v="0.89"/>
  </r>
  <r>
    <x v="169"/>
    <x v="5"/>
    <n v="23113019"/>
    <n v="120540"/>
    <n v="191.75"/>
    <n v="2.0699999999999998"/>
    <n v="0"/>
    <n v="1300"/>
    <n v="24.04"/>
    <n v="99"/>
    <n v="42.4"/>
    <n v="20.76"/>
    <n v="2.4900000000000002"/>
    <n v="76.75"/>
    <n v="3"/>
    <n v="15.54"/>
    <n v="7.13"/>
    <n v="0.3"/>
    <n v="0.34"/>
    <n v="0.36"/>
  </r>
  <r>
    <x v="170"/>
    <x v="5"/>
    <n v="13881427"/>
    <n v="181040"/>
    <n v="76.680000000000007"/>
    <n v="0.24"/>
    <n v="0"/>
    <n v="1900"/>
    <n v="71.48"/>
    <n v="69.400000000000006"/>
    <n v="2.62"/>
    <n v="20.96"/>
    <n v="0.61"/>
    <n v="78.430000000000007"/>
    <n v="2"/>
    <n v="26.9"/>
    <n v="9.06"/>
    <n v="0.35"/>
    <n v="0.3"/>
    <n v="0.35"/>
  </r>
  <r>
    <x v="171"/>
    <x v="9"/>
    <n v="3581655"/>
    <n v="28748"/>
    <n v="124.59"/>
    <n v="1.26"/>
    <n v="-4.93"/>
    <n v="4500"/>
    <n v="21.52"/>
    <n v="86.5"/>
    <n v="71.2"/>
    <n v="21.09"/>
    <n v="4.42"/>
    <n v="74.489999999999995"/>
    <n v="3"/>
    <n v="15.11"/>
    <n v="5.22"/>
    <n v="0.23200000000000001"/>
    <n v="0.188"/>
    <n v="0.57899999999999996"/>
  </r>
  <r>
    <x v="172"/>
    <x v="3"/>
    <n v="10688058"/>
    <n v="131940"/>
    <n v="81.010000000000005"/>
    <n v="10.37"/>
    <n v="2.35"/>
    <n v="20000"/>
    <n v="5.53"/>
    <n v="97.5"/>
    <n v="589.72"/>
    <n v="21.1"/>
    <n v="8.7799999999999994"/>
    <n v="70.12"/>
    <n v="3"/>
    <n v="9.68"/>
    <n v="10.24"/>
    <n v="5.3999999999999999E-2"/>
    <n v="0.21299999999999999"/>
    <n v="0.73299999999999998"/>
  </r>
  <r>
    <x v="173"/>
    <x v="4"/>
    <n v="176908"/>
    <n v="2944"/>
    <n v="60.09"/>
    <n v="13.69"/>
    <n v="-11.7"/>
    <n v="5600"/>
    <n v="27.71"/>
    <n v="99.7"/>
    <n v="75.180000000000007"/>
    <n v="21.2"/>
    <n v="24.38"/>
    <n v="54.42"/>
    <n v="2"/>
    <n v="16.43"/>
    <n v="6.62"/>
    <n v="0.114"/>
    <n v="0.58399999999999996"/>
    <n v="0.30199999999999999"/>
  </r>
  <r>
    <x v="174"/>
    <x v="5"/>
    <n v="28287147"/>
    <n v="147181"/>
    <n v="192.19"/>
    <n v="0"/>
    <n v="0"/>
    <n v="1400"/>
    <n v="66.98"/>
    <n v="45.2"/>
    <n v="15.86"/>
    <n v="21.68"/>
    <n v="0.64"/>
    <n v="77.680000000000007"/>
    <m/>
    <n v="30.98"/>
    <n v="9.31"/>
    <n v="0.38"/>
    <n v="0.21"/>
    <n v="0.41"/>
  </r>
  <r>
    <x v="175"/>
    <x v="3"/>
    <n v="10605870"/>
    <n v="92391"/>
    <n v="114.79"/>
    <n v="1.94"/>
    <n v="3.57"/>
    <n v="18000"/>
    <n v="5.05"/>
    <n v="93.3"/>
    <n v="399.21"/>
    <n v="21.75"/>
    <n v="7.81"/>
    <n v="70.44"/>
    <n v="3"/>
    <n v="10.72"/>
    <n v="10.5"/>
    <n v="5.2999999999999999E-2"/>
    <n v="0.27400000000000002"/>
    <n v="0.67300000000000004"/>
  </r>
  <r>
    <x v="176"/>
    <x v="9"/>
    <n v="2050554"/>
    <n v="25333"/>
    <n v="80.94"/>
    <n v="0"/>
    <n v="-1.45"/>
    <n v="6700"/>
    <n v="10.09"/>
    <m/>
    <n v="260.02999999999997"/>
    <n v="22.26"/>
    <n v="1.81"/>
    <n v="75.930000000000007"/>
    <n v="3"/>
    <n v="12.02"/>
    <n v="8.77"/>
    <n v="0.11799999999999999"/>
    <n v="0.31900000000000001"/>
    <n v="0.56299999999999994"/>
  </r>
  <r>
    <x v="177"/>
    <x v="2"/>
    <n v="9183984"/>
    <n v="48730"/>
    <n v="188.47"/>
    <n v="2.64"/>
    <n v="-3.22"/>
    <n v="6000"/>
    <n v="32.380000000000003"/>
    <n v="84.7"/>
    <n v="97.4"/>
    <n v="22.65"/>
    <n v="10.33"/>
    <n v="67.02"/>
    <n v="2"/>
    <n v="23.22"/>
    <n v="5.73"/>
    <n v="0.112"/>
    <n v="0.30599999999999999"/>
    <n v="0.58199999999999996"/>
  </r>
  <r>
    <x v="178"/>
    <x v="3"/>
    <n v="474413"/>
    <n v="2586"/>
    <n v="183.45"/>
    <n v="0"/>
    <n v="8.9700000000000006"/>
    <n v="55100"/>
    <n v="4.8099999999999996"/>
    <n v="100"/>
    <n v="515.37"/>
    <n v="23.28"/>
    <n v="0.4"/>
    <n v="76.319999999999993"/>
    <m/>
    <n v="11.94"/>
    <n v="8.41"/>
    <n v="0.01"/>
    <n v="0.13"/>
    <n v="0.86"/>
  </r>
  <r>
    <x v="179"/>
    <x v="3"/>
    <n v="10379067"/>
    <n v="30528"/>
    <n v="339.99"/>
    <n v="0.22"/>
    <n v="1.23"/>
    <n v="29100"/>
    <n v="4.68"/>
    <n v="98"/>
    <n v="462.57"/>
    <n v="23.28"/>
    <n v="0.4"/>
    <n v="76.319999999999993"/>
    <n v="3"/>
    <n v="10.38"/>
    <n v="10.27"/>
    <n v="0.01"/>
    <n v="0.24"/>
    <n v="0.749"/>
  </r>
  <r>
    <x v="180"/>
    <x v="6"/>
    <n v="13013926"/>
    <n v="118480"/>
    <n v="109.84"/>
    <n v="0"/>
    <n v="0"/>
    <n v="600"/>
    <n v="103.32"/>
    <n v="62.7"/>
    <n v="7.89"/>
    <n v="23.38"/>
    <n v="1.49"/>
    <n v="75.13"/>
    <n v="2"/>
    <n v="43.13"/>
    <n v="19.329999999999998"/>
    <n v="0.34200000000000003"/>
    <n v="0.158"/>
    <n v="0.499"/>
  </r>
  <r>
    <x v="181"/>
    <x v="3"/>
    <n v="60609153"/>
    <n v="244820"/>
    <n v="247.57"/>
    <n v="5.08"/>
    <n v="2.19"/>
    <n v="27700"/>
    <n v="5.16"/>
    <n v="99"/>
    <n v="543.53"/>
    <n v="23.46"/>
    <n v="0.21"/>
    <n v="76.33"/>
    <n v="3"/>
    <n v="10.71"/>
    <n v="10.130000000000001"/>
    <n v="5.0000000000000001E-3"/>
    <n v="0.23699999999999999"/>
    <n v="0.75800000000000001"/>
  </r>
  <r>
    <x v="182"/>
    <x v="4"/>
    <n v="114689"/>
    <n v="748"/>
    <n v="153.33000000000001"/>
    <n v="56.02"/>
    <n v="0"/>
    <n v="2200"/>
    <n v="12.62"/>
    <n v="98.5"/>
    <n v="97.66"/>
    <n v="23.61"/>
    <n v="43.06"/>
    <n v="33.33"/>
    <n v="2"/>
    <n v="25.37"/>
    <n v="5.28"/>
    <n v="0.23"/>
    <n v="0.27"/>
    <n v="0.5"/>
  </r>
  <r>
    <x v="183"/>
    <x v="5"/>
    <n v="23036087"/>
    <n v="35980"/>
    <n v="640.25"/>
    <n v="4.3499999999999996"/>
    <n v="0"/>
    <n v="23400"/>
    <n v="6.4"/>
    <n v="96.1"/>
    <n v="591.03"/>
    <n v="24"/>
    <n v="1"/>
    <n v="75"/>
    <n v="2"/>
    <n v="12.56"/>
    <n v="6.48"/>
    <n v="1.7999999999999999E-2"/>
    <n v="0.25900000000000001"/>
    <n v="0.72299999999999998"/>
  </r>
  <r>
    <x v="184"/>
    <x v="3"/>
    <n v="33987"/>
    <n v="160"/>
    <n v="212.42"/>
    <n v="0"/>
    <n v="4.8499999999999996"/>
    <n v="25000"/>
    <n v="4.7"/>
    <n v="100"/>
    <n v="585.52"/>
    <n v="25"/>
    <n v="0"/>
    <n v="75"/>
    <n v="4"/>
    <n v="10.210000000000001"/>
    <n v="7.18"/>
    <n v="0.06"/>
    <n v="0.39"/>
    <n v="0.55000000000000004"/>
  </r>
  <r>
    <x v="185"/>
    <x v="6"/>
    <n v="1641564"/>
    <n v="11300"/>
    <n v="145.27000000000001"/>
    <n v="0.71"/>
    <n v="1.57"/>
    <n v="1700"/>
    <n v="72.02"/>
    <n v="40.1"/>
    <n v="26.8"/>
    <n v="25"/>
    <n v="0.5"/>
    <n v="74.5"/>
    <n v="2"/>
    <n v="39.369999999999997"/>
    <n v="12.25"/>
    <n v="0.308"/>
    <n v="0.14199999999999999"/>
    <n v="0.54900000000000004"/>
  </r>
  <r>
    <x v="186"/>
    <x v="0"/>
    <n v="18881361"/>
    <n v="185180"/>
    <n v="101.96"/>
    <n v="0.1"/>
    <n v="0"/>
    <n v="3300"/>
    <n v="29.53"/>
    <n v="76.900000000000006"/>
    <n v="153.75"/>
    <n v="25.22"/>
    <n v="4.43"/>
    <n v="70.349999999999994"/>
    <n v="1"/>
    <n v="27.76"/>
    <n v="4.8099999999999996"/>
    <n v="0.249"/>
    <n v="0.23"/>
    <n v="0.51900000000000002"/>
  </r>
  <r>
    <x v="187"/>
    <x v="6"/>
    <n v="28195754"/>
    <n v="236040"/>
    <n v="119.45"/>
    <n v="0"/>
    <n v="0"/>
    <n v="1400"/>
    <n v="67.83"/>
    <n v="69.900000000000006"/>
    <n v="3.58"/>
    <n v="25.88"/>
    <n v="10.65"/>
    <n v="63.47"/>
    <n v="2"/>
    <n v="47.35"/>
    <n v="12.24"/>
    <n v="0.311"/>
    <n v="0.222"/>
    <n v="0.46899999999999997"/>
  </r>
  <r>
    <x v="188"/>
    <x v="3"/>
    <n v="40397842"/>
    <n v="504782"/>
    <n v="80.03"/>
    <n v="0.98"/>
    <n v="0.99"/>
    <n v="22000"/>
    <n v="4.42"/>
    <n v="97.9"/>
    <n v="453.54"/>
    <n v="26.07"/>
    <n v="9.8699999999999992"/>
    <n v="64.06"/>
    <n v="3"/>
    <n v="10.06"/>
    <n v="9.7200000000000006"/>
    <n v="0.04"/>
    <n v="0.29499999999999998"/>
    <n v="0.66500000000000004"/>
  </r>
  <r>
    <x v="189"/>
    <x v="9"/>
    <n v="4494749"/>
    <n v="56542"/>
    <n v="79.489999999999995"/>
    <n v="10.32"/>
    <n v="1.58"/>
    <n v="10600"/>
    <n v="6.84"/>
    <n v="98.5"/>
    <n v="420.38"/>
    <n v="26.09"/>
    <n v="2.27"/>
    <n v="71.650000000000006"/>
    <m/>
    <n v="9.61"/>
    <n v="11.48"/>
    <n v="7.0000000000000007E-2"/>
    <n v="0.308"/>
    <n v="0.622"/>
  </r>
  <r>
    <x v="190"/>
    <x v="3"/>
    <n v="16491461"/>
    <n v="41526"/>
    <n v="397.14"/>
    <n v="1.0900000000000001"/>
    <n v="2.91"/>
    <n v="28600"/>
    <n v="5.04"/>
    <n v="99"/>
    <n v="460.84"/>
    <n v="26.71"/>
    <n v="0.97"/>
    <n v="72.319999999999993"/>
    <n v="3"/>
    <n v="10.9"/>
    <n v="8.68"/>
    <n v="2.1000000000000001E-2"/>
    <n v="0.24399999999999999"/>
    <n v="0.73599999999999999"/>
  </r>
  <r>
    <x v="191"/>
    <x v="3"/>
    <n v="58133509"/>
    <n v="301230"/>
    <n v="192.99"/>
    <n v="2.52"/>
    <n v="2.0699999999999998"/>
    <n v="26700"/>
    <n v="5.94"/>
    <n v="98.6"/>
    <n v="430.89"/>
    <n v="27.79"/>
    <n v="9.5299999999999994"/>
    <n v="62.68"/>
    <m/>
    <n v="8.7200000000000006"/>
    <n v="10.4"/>
    <n v="2.1000000000000001E-2"/>
    <n v="0.29099999999999998"/>
    <n v="0.68799999999999994"/>
  </r>
  <r>
    <x v="192"/>
    <x v="5"/>
    <n v="165803560"/>
    <n v="803940"/>
    <n v="206.24"/>
    <n v="0.13"/>
    <n v="-2.77"/>
    <n v="2100"/>
    <n v="72.44"/>
    <n v="45.7"/>
    <n v="31.83"/>
    <n v="27.87"/>
    <n v="0.87"/>
    <n v="71.260000000000005"/>
    <n v="1"/>
    <n v="29.74"/>
    <n v="8.23"/>
    <n v="0.216"/>
    <n v="0.251"/>
    <n v="0.53300000000000003"/>
  </r>
  <r>
    <x v="193"/>
    <x v="3"/>
    <n v="400214"/>
    <n v="316"/>
    <n v="1266.5"/>
    <n v="62.28"/>
    <n v="2.0699999999999998"/>
    <n v="17700"/>
    <n v="3.89"/>
    <n v="92.8"/>
    <n v="504.98"/>
    <n v="28.13"/>
    <n v="3.13"/>
    <n v="68.739999999999995"/>
    <m/>
    <n v="10.220000000000001"/>
    <n v="8.1"/>
    <n v="0.03"/>
    <n v="0.23"/>
    <n v="0.74"/>
  </r>
  <r>
    <x v="194"/>
    <x v="2"/>
    <n v="8308504"/>
    <n v="27750"/>
    <n v="299.41000000000003"/>
    <n v="6.38"/>
    <n v="-3.4"/>
    <n v="1600"/>
    <n v="73.45"/>
    <n v="52.9"/>
    <n v="16.850000000000001"/>
    <n v="28.3"/>
    <n v="11.61"/>
    <n v="60.09"/>
    <n v="2"/>
    <n v="36.44"/>
    <n v="12.17"/>
    <n v="0.28000000000000003"/>
    <n v="0.2"/>
    <n v="0.52"/>
  </r>
  <r>
    <x v="195"/>
    <x v="0"/>
    <n v="1428757"/>
    <n v="360"/>
    <n v="3968.77"/>
    <n v="11.11"/>
    <n v="1.6"/>
    <n v="600"/>
    <n v="22.93"/>
    <m/>
    <n v="244.27"/>
    <n v="28.95"/>
    <n v="21.05"/>
    <n v="50"/>
    <n v="3"/>
    <n v="39.450000000000003"/>
    <n v="3.8"/>
    <n v="0.03"/>
    <n v="0.28299999999999997"/>
    <n v="0.68700000000000006"/>
  </r>
  <r>
    <x v="196"/>
    <x v="5"/>
    <n v="64631595"/>
    <n v="514000"/>
    <n v="125.74"/>
    <n v="0.63"/>
    <n v="0"/>
    <n v="7400"/>
    <n v="20.48"/>
    <n v="92.6"/>
    <n v="108.85"/>
    <n v="29.36"/>
    <n v="6.46"/>
    <n v="64.180000000000007"/>
    <n v="2"/>
    <n v="13.87"/>
    <n v="7.04"/>
    <n v="9.9000000000000005E-2"/>
    <n v="0.441"/>
    <n v="0.46"/>
  </r>
  <r>
    <x v="197"/>
    <x v="8"/>
    <n v="10293011"/>
    <n v="207600"/>
    <n v="49.58"/>
    <n v="0"/>
    <n v="2.54"/>
    <n v="6100"/>
    <n v="13.37"/>
    <n v="99.6"/>
    <n v="319.08"/>
    <n v="29.55"/>
    <n v="0.6"/>
    <n v="69.849999999999994"/>
    <n v="4"/>
    <n v="11.16"/>
    <n v="14.02"/>
    <n v="9.2999999999999999E-2"/>
    <n v="0.316"/>
    <n v="0.59099999999999997"/>
  </r>
  <r>
    <x v="198"/>
    <x v="10"/>
    <n v="2274735"/>
    <n v="64589"/>
    <n v="35.22"/>
    <n v="0.82"/>
    <n v="-2.23"/>
    <n v="10200"/>
    <n v="9.5500000000000007"/>
    <n v="99.8"/>
    <n v="321.36"/>
    <n v="29.67"/>
    <n v="0.47"/>
    <n v="69.86"/>
    <n v="3"/>
    <n v="9.24"/>
    <n v="13.66"/>
    <n v="0.04"/>
    <n v="0.26100000000000001"/>
    <n v="0.69899999999999995"/>
  </r>
  <r>
    <x v="199"/>
    <x v="9"/>
    <n v="5439448"/>
    <n v="48845"/>
    <n v="111.36"/>
    <n v="0"/>
    <n v="0.3"/>
    <n v="13300"/>
    <n v="7.41"/>
    <m/>
    <n v="220.06"/>
    <n v="30.16"/>
    <n v="2.62"/>
    <n v="67.22"/>
    <n v="3"/>
    <n v="10.65"/>
    <n v="9.4499999999999993"/>
    <n v="3.5000000000000003E-2"/>
    <n v="0.29399999999999998"/>
    <n v="0.67200000000000004"/>
  </r>
  <r>
    <x v="200"/>
    <x v="0"/>
    <n v="70413958"/>
    <n v="780580"/>
    <n v="90.21"/>
    <n v="0.92"/>
    <n v="0"/>
    <n v="6700"/>
    <n v="41.04"/>
    <n v="86.5"/>
    <n v="269.52"/>
    <n v="30.93"/>
    <n v="3.31"/>
    <n v="65.760000000000005"/>
    <n v="3"/>
    <n v="16.62"/>
    <n v="5.97"/>
    <n v="0.11700000000000001"/>
    <n v="0.29799999999999999"/>
    <n v="0.58499999999999996"/>
  </r>
  <r>
    <x v="201"/>
    <x v="6"/>
    <n v="131859731"/>
    <n v="923768"/>
    <n v="142.74"/>
    <n v="0.09"/>
    <n v="0.26"/>
    <n v="900"/>
    <n v="98.8"/>
    <n v="68"/>
    <n v="9.2799999999999994"/>
    <n v="31.29"/>
    <n v="2.96"/>
    <n v="65.75"/>
    <n v="1.5"/>
    <n v="40.43"/>
    <n v="16.940000000000001"/>
    <n v="0.26900000000000002"/>
    <n v="0.48699999999999999"/>
    <n v="0.24399999999999999"/>
  </r>
  <r>
    <x v="202"/>
    <x v="2"/>
    <n v="6822378"/>
    <n v="21040"/>
    <n v="324.26"/>
    <n v="1.46"/>
    <n v="-3.74"/>
    <n v="4800"/>
    <n v="25.1"/>
    <n v="80.2"/>
    <n v="142.4"/>
    <n v="31.85"/>
    <n v="12.07"/>
    <n v="56.08"/>
    <n v="2"/>
    <n v="26.61"/>
    <n v="5.78"/>
    <n v="9.9000000000000005E-2"/>
    <n v="0.30199999999999999"/>
    <n v="0.59899999999999998"/>
  </r>
  <r>
    <x v="203"/>
    <x v="2"/>
    <n v="11382820"/>
    <n v="110860"/>
    <n v="102.68"/>
    <n v="3.37"/>
    <n v="-1.58"/>
    <n v="2900"/>
    <n v="6.33"/>
    <n v="97"/>
    <n v="74.67"/>
    <n v="33.049999999999997"/>
    <n v="7.6"/>
    <n v="59.35"/>
    <n v="2"/>
    <n v="11.89"/>
    <n v="7.22"/>
    <n v="5.5E-2"/>
    <n v="0.26100000000000001"/>
    <n v="0.68400000000000005"/>
  </r>
  <r>
    <x v="204"/>
    <x v="9"/>
    <n v="9396411"/>
    <n v="88361"/>
    <n v="106.34"/>
    <n v="0"/>
    <n v="-1.33"/>
    <n v="2200"/>
    <n v="12.89"/>
    <n v="93"/>
    <n v="285.79000000000002"/>
    <n v="33.35"/>
    <n v="3.2"/>
    <n v="63.45"/>
    <m/>
    <m/>
    <m/>
    <n v="0.16600000000000001"/>
    <n v="0.255"/>
    <n v="0.57899999999999996"/>
  </r>
  <r>
    <x v="205"/>
    <x v="3"/>
    <n v="60876136"/>
    <n v="547030"/>
    <n v="111.28"/>
    <n v="0.63"/>
    <n v="0.66"/>
    <n v="27600"/>
    <n v="4.26"/>
    <n v="99"/>
    <n v="586.44000000000005"/>
    <n v="33.53"/>
    <n v="2.0699999999999998"/>
    <n v="64.400000000000006"/>
    <n v="4"/>
    <n v="11.99"/>
    <n v="9.14"/>
    <n v="2.1999999999999999E-2"/>
    <n v="0.214"/>
    <n v="0.76400000000000001"/>
  </r>
  <r>
    <x v="206"/>
    <x v="3"/>
    <n v="82422299"/>
    <n v="357021"/>
    <n v="230.86"/>
    <n v="0.67"/>
    <n v="2.1800000000000002"/>
    <n v="27600"/>
    <n v="4.16"/>
    <n v="99"/>
    <n v="667.85"/>
    <n v="33.85"/>
    <n v="0.59"/>
    <n v="65.56"/>
    <n v="3"/>
    <n v="8.25"/>
    <n v="10.62"/>
    <n v="8.9999999999999993E-3"/>
    <n v="0.29599999999999999"/>
    <n v="0.69499999999999995"/>
  </r>
  <r>
    <x v="207"/>
    <x v="6"/>
    <n v="8090068"/>
    <n v="27830"/>
    <n v="290.7"/>
    <n v="0"/>
    <n v="-0.06"/>
    <n v="600"/>
    <n v="69.290000000000006"/>
    <n v="51.6"/>
    <n v="3.42"/>
    <n v="35.049999999999997"/>
    <n v="14.02"/>
    <n v="50.93"/>
    <n v="2"/>
    <n v="42.22"/>
    <n v="13.46"/>
    <n v="0.46300000000000002"/>
    <n v="0.20300000000000001"/>
    <n v="0.33400000000000002"/>
  </r>
  <r>
    <x v="208"/>
    <x v="6"/>
    <n v="690948"/>
    <n v="2170"/>
    <n v="318.41000000000003"/>
    <n v="15.67"/>
    <n v="0"/>
    <n v="700"/>
    <n v="74.930000000000007"/>
    <n v="56.5"/>
    <n v="24.46"/>
    <n v="35.869999999999997"/>
    <n v="23.32"/>
    <n v="40.81"/>
    <n v="2"/>
    <n v="36.93"/>
    <n v="8.1999999999999993"/>
    <n v="0.4"/>
    <n v="0.04"/>
    <n v="0.56000000000000005"/>
  </r>
  <r>
    <x v="209"/>
    <x v="2"/>
    <n v="279912"/>
    <n v="431"/>
    <n v="649.45000000000005"/>
    <n v="22.51"/>
    <n v="-0.31"/>
    <n v="15700"/>
    <n v="12.5"/>
    <n v="97.4"/>
    <n v="481.94"/>
    <n v="37.21"/>
    <n v="2.33"/>
    <n v="60.46"/>
    <n v="2"/>
    <n v="12.71"/>
    <n v="8.67"/>
    <n v="0.06"/>
    <n v="0.16"/>
    <n v="0.78"/>
  </r>
  <r>
    <x v="210"/>
    <x v="9"/>
    <n v="10235455"/>
    <n v="78866"/>
    <n v="129.78"/>
    <n v="0"/>
    <n v="0.97"/>
    <n v="15700"/>
    <n v="3.93"/>
    <n v="99.9"/>
    <n v="314.33"/>
    <n v="39.799999999999997"/>
    <n v="3.05"/>
    <n v="57.15"/>
    <n v="3"/>
    <n v="9.02"/>
    <n v="10.59"/>
    <n v="3.4000000000000002E-2"/>
    <n v="0.39300000000000002"/>
    <n v="0.57299999999999995"/>
  </r>
  <r>
    <x v="211"/>
    <x v="9"/>
    <n v="7385367"/>
    <n v="110910"/>
    <n v="66.59"/>
    <n v="0.32"/>
    <n v="-4.58"/>
    <n v="7600"/>
    <n v="20.55"/>
    <n v="98.6"/>
    <n v="336.27"/>
    <n v="40.020000000000003"/>
    <n v="1.92"/>
    <n v="58.06"/>
    <n v="3"/>
    <n v="9.65"/>
    <n v="14.27"/>
    <n v="9.2999999999999999E-2"/>
    <n v="0.30399999999999999"/>
    <n v="0.60299999999999998"/>
  </r>
  <r>
    <x v="212"/>
    <x v="6"/>
    <n v="8648248"/>
    <n v="26338"/>
    <n v="328.36"/>
    <n v="0"/>
    <n v="0"/>
    <n v="1300"/>
    <n v="91.23"/>
    <n v="70.400000000000006"/>
    <n v="2.66"/>
    <n v="40.54"/>
    <n v="12.16"/>
    <n v="47.3"/>
    <n v="3"/>
    <n v="40.369999999999997"/>
    <n v="16.09"/>
    <n v="0.40100000000000002"/>
    <n v="0.22900000000000001"/>
    <n v="0.37"/>
  </r>
  <r>
    <x v="213"/>
    <x v="9"/>
    <n v="22303552"/>
    <n v="237500"/>
    <n v="93.91"/>
    <n v="0.09"/>
    <n v="-0.13"/>
    <n v="7000"/>
    <n v="26.43"/>
    <n v="98.4"/>
    <n v="196.87"/>
    <n v="40.82"/>
    <n v="2.25"/>
    <n v="56.93"/>
    <n v="3"/>
    <n v="10.7"/>
    <n v="11.77"/>
    <n v="0.10100000000000001"/>
    <n v="0.35"/>
    <n v="0.54900000000000004"/>
  </r>
  <r>
    <x v="214"/>
    <x v="10"/>
    <n v="3585906"/>
    <n v="65200"/>
    <n v="55"/>
    <n v="0.14000000000000001"/>
    <n v="-0.71"/>
    <n v="11400"/>
    <n v="6.89"/>
    <n v="99.6"/>
    <n v="223.4"/>
    <n v="45.22"/>
    <n v="0.91"/>
    <n v="53.87"/>
    <m/>
    <n v="8.75"/>
    <n v="10.98"/>
    <n v="5.5E-2"/>
    <n v="0.32500000000000001"/>
    <n v="0.62"/>
  </r>
  <r>
    <x v="215"/>
    <x v="9"/>
    <n v="38536869"/>
    <n v="312685"/>
    <n v="123.25"/>
    <n v="0.16"/>
    <n v="-0.49"/>
    <n v="11100"/>
    <n v="8.51"/>
    <n v="99.8"/>
    <n v="306.27999999999997"/>
    <n v="45.91"/>
    <n v="1.1200000000000001"/>
    <n v="52.97"/>
    <n v="3"/>
    <n v="9.85"/>
    <n v="9.89"/>
    <n v="0.05"/>
    <n v="0.311"/>
    <n v="0.64"/>
  </r>
  <r>
    <x v="216"/>
    <x v="6"/>
    <n v="5548702"/>
    <n v="56785"/>
    <n v="97.71"/>
    <n v="0.1"/>
    <n v="0"/>
    <n v="1500"/>
    <n v="66.61"/>
    <n v="60.9"/>
    <n v="10.56"/>
    <n v="46.15"/>
    <n v="2.21"/>
    <n v="51.64"/>
    <n v="2"/>
    <n v="37.01"/>
    <n v="9.83"/>
    <n v="0.39500000000000002"/>
    <n v="0.20399999999999999"/>
    <n v="0.40100000000000002"/>
  </r>
  <r>
    <x v="217"/>
    <x v="6"/>
    <n v="1240827"/>
    <n v="2040"/>
    <n v="608.25"/>
    <n v="8.68"/>
    <n v="-0.9"/>
    <n v="11400"/>
    <n v="15.03"/>
    <n v="85.6"/>
    <n v="289.32"/>
    <n v="49.26"/>
    <n v="2.96"/>
    <n v="47.78"/>
    <n v="2"/>
    <n v="15.43"/>
    <n v="6.86"/>
    <n v="5.8999999999999997E-2"/>
    <n v="0.29799999999999999"/>
    <n v="0.64300000000000002"/>
  </r>
  <r>
    <x v="218"/>
    <x v="9"/>
    <n v="9981334"/>
    <n v="93030"/>
    <n v="107.29"/>
    <n v="0"/>
    <n v="0.86"/>
    <n v="13900"/>
    <n v="8.57"/>
    <n v="99.4"/>
    <n v="336.23"/>
    <n v="50.09"/>
    <n v="2.06"/>
    <n v="47.85"/>
    <n v="3"/>
    <n v="9.7200000000000006"/>
    <n v="13.11"/>
    <n v="3.6999999999999998E-2"/>
    <n v="0.312"/>
    <n v="0.65100000000000002"/>
  </r>
  <r>
    <x v="219"/>
    <x v="3"/>
    <n v="5450661"/>
    <n v="43094"/>
    <n v="126.48"/>
    <n v="16.97"/>
    <n v="2.48"/>
    <n v="31100"/>
    <n v="4.5599999999999996"/>
    <n v="100"/>
    <n v="614.6"/>
    <n v="54.02"/>
    <n v="0.19"/>
    <n v="45.79"/>
    <n v="3"/>
    <n v="11.13"/>
    <n v="10.36"/>
    <n v="1.7999999999999999E-2"/>
    <n v="0.246"/>
    <n v="0.73499999999999999"/>
  </r>
  <r>
    <x v="220"/>
    <x v="5"/>
    <n v="1095351995"/>
    <n v="3287590"/>
    <n v="333.18"/>
    <n v="0.21"/>
    <n v="-7.0000000000000007E-2"/>
    <n v="2900"/>
    <n v="56.29"/>
    <n v="59.5"/>
    <n v="45.42"/>
    <n v="54.4"/>
    <n v="2.74"/>
    <n v="42.86"/>
    <n v="2.5"/>
    <n v="22.01"/>
    <n v="8.18"/>
    <n v="0.186"/>
    <n v="0.27600000000000002"/>
    <n v="0.53800000000000003"/>
  </r>
  <r>
    <x v="221"/>
    <x v="8"/>
    <n v="4466706"/>
    <n v="33843"/>
    <n v="131.97999999999999"/>
    <n v="0"/>
    <n v="-0.26"/>
    <n v="1800"/>
    <n v="40.42"/>
    <n v="99.1"/>
    <n v="208.07"/>
    <n v="55.3"/>
    <n v="10.79"/>
    <n v="33.909999999999997"/>
    <m/>
    <n v="15.7"/>
    <n v="12.64"/>
    <n v="0.21299999999999999"/>
    <n v="0.23300000000000001"/>
    <n v="0.55500000000000005"/>
  </r>
  <r>
    <x v="222"/>
    <x v="8"/>
    <n v="46710816"/>
    <n v="603700"/>
    <n v="77.37"/>
    <n v="0.46"/>
    <n v="-0.39"/>
    <n v="5400"/>
    <n v="20.34"/>
    <n v="99.7"/>
    <n v="259.94"/>
    <n v="56.21"/>
    <n v="1.61"/>
    <n v="42.18"/>
    <n v="3"/>
    <n v="8.82"/>
    <n v="14.39"/>
    <n v="0.187"/>
    <n v="0.45200000000000001"/>
    <n v="0.36099999999999999"/>
  </r>
  <r>
    <x v="223"/>
    <x v="5"/>
    <n v="147365352"/>
    <n v="144000"/>
    <n v="1023.37"/>
    <n v="0.4"/>
    <n v="-0.71"/>
    <n v="1900"/>
    <n v="62.6"/>
    <n v="43.1"/>
    <n v="7.26"/>
    <n v="62.11"/>
    <n v="3.07"/>
    <n v="34.82"/>
    <n v="2"/>
    <n v="29.8"/>
    <n v="8.27"/>
    <n v="0.19900000000000001"/>
    <n v="0.19800000000000001"/>
    <n v="0.60299999999999998"/>
  </r>
  <r>
    <x v="224"/>
    <x v="6"/>
    <n v="201234"/>
    <n v="374"/>
    <n v="538.05999999999995"/>
    <n v="49.52"/>
    <n v="6.78"/>
    <n v="2600"/>
    <n v="62.4"/>
    <m/>
    <n v="49.69"/>
    <m/>
    <m/>
    <m/>
    <n v="2"/>
    <n v="40.950000000000003"/>
    <n v="7.7"/>
    <m/>
    <m/>
    <m/>
  </r>
  <r>
    <x v="225"/>
    <x v="3"/>
    <n v="65409"/>
    <n v="78"/>
    <n v="838.58"/>
    <n v="64.099999999999994"/>
    <n v="3.84"/>
    <n v="20000"/>
    <n v="4.71"/>
    <m/>
    <n v="842.39"/>
    <m/>
    <m/>
    <m/>
    <n v="3"/>
    <n v="8.81"/>
    <n v="10.01"/>
    <n v="0.03"/>
    <n v="0.1"/>
    <n v="0.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AA1A16-FE84-4532-A87C-3078900C3953}" name="PivotTable4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/>
  <pivotFields count="21">
    <pivotField showAll="0"/>
    <pivotField axis="axisRow" showAll="0">
      <items count="12">
        <item x="5"/>
        <item x="8"/>
        <item x="9"/>
        <item x="10"/>
        <item x="2"/>
        <item x="0"/>
        <item x="7"/>
        <item x="1"/>
        <item x="4"/>
        <item x="6"/>
        <item x="3"/>
        <item t="default"/>
      </items>
    </pivotField>
    <pivotField dataField="1" showAll="0"/>
    <pivotField showAll="0"/>
    <pivotField numFmtId="164" showAll="0"/>
    <pivotField numFmtId="2"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Populatio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A33817-A297-4F0A-A3EE-428F869DEA4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41" firstHeaderRow="1" firstDataRow="1" firstDataCol="1"/>
  <pivotFields count="21">
    <pivotField axis="axisRow" showAll="0">
      <items count="227">
        <item x="123"/>
        <item x="171"/>
        <item x="55"/>
        <item x="108"/>
        <item x="33"/>
        <item x="36"/>
        <item x="2"/>
        <item x="159"/>
        <item x="125"/>
        <item x="155"/>
        <item x="112"/>
        <item x="81"/>
        <item x="152"/>
        <item x="164"/>
        <item x="23"/>
        <item x="45"/>
        <item x="223"/>
        <item x="209"/>
        <item x="197"/>
        <item x="179"/>
        <item x="46"/>
        <item x="158"/>
        <item x="168"/>
        <item x="53"/>
        <item x="41"/>
        <item x="135"/>
        <item x="20"/>
        <item x="86"/>
        <item x="167"/>
        <item x="17"/>
        <item x="211"/>
        <item x="138"/>
        <item x="140"/>
        <item x="207"/>
        <item x="170"/>
        <item x="128"/>
        <item x="69"/>
        <item x="105"/>
        <item x="61"/>
        <item x="54"/>
        <item x="47"/>
        <item x="40"/>
        <item x="142"/>
        <item x="37"/>
        <item x="208"/>
        <item x="52"/>
        <item x="16"/>
        <item x="154"/>
        <item x="64"/>
        <item x="106"/>
        <item x="189"/>
        <item x="203"/>
        <item x="95"/>
        <item x="210"/>
        <item x="219"/>
        <item x="9"/>
        <item x="84"/>
        <item x="177"/>
        <item x="67"/>
        <item x="77"/>
        <item x="48"/>
        <item x="202"/>
        <item x="66"/>
        <item x="68"/>
        <item x="144"/>
        <item x="114"/>
        <item x="32"/>
        <item x="117"/>
        <item x="89"/>
        <item x="205"/>
        <item x="11"/>
        <item x="24"/>
        <item x="27"/>
        <item x="185"/>
        <item x="195"/>
        <item x="120"/>
        <item x="206"/>
        <item x="146"/>
        <item x="7"/>
        <item x="172"/>
        <item x="1"/>
        <item x="78"/>
        <item x="118"/>
        <item x="103"/>
        <item x="126"/>
        <item x="225"/>
        <item x="57"/>
        <item x="113"/>
        <item x="38"/>
        <item x="194"/>
        <item x="104"/>
        <item x="71"/>
        <item x="218"/>
        <item x="10"/>
        <item x="220"/>
        <item x="119"/>
        <item x="101"/>
        <item x="133"/>
        <item x="141"/>
        <item x="102"/>
        <item x="147"/>
        <item x="191"/>
        <item x="145"/>
        <item x="124"/>
        <item x="3"/>
        <item x="42"/>
        <item x="96"/>
        <item x="97"/>
        <item x="43"/>
        <item x="169"/>
        <item x="153"/>
        <item x="21"/>
        <item x="90"/>
        <item x="59"/>
        <item x="198"/>
        <item x="148"/>
        <item x="116"/>
        <item x="62"/>
        <item x="26"/>
        <item x="184"/>
        <item x="214"/>
        <item x="178"/>
        <item x="6"/>
        <item x="176"/>
        <item x="72"/>
        <item x="180"/>
        <item x="74"/>
        <item x="134"/>
        <item x="60"/>
        <item x="193"/>
        <item x="150"/>
        <item x="110"/>
        <item x="15"/>
        <item x="217"/>
        <item x="224"/>
        <item x="130"/>
        <item x="76"/>
        <item x="221"/>
        <item x="8"/>
        <item x="22"/>
        <item x="166"/>
        <item x="163"/>
        <item x="73"/>
        <item x="132"/>
        <item x="25"/>
        <item x="5"/>
        <item x="174"/>
        <item x="190"/>
        <item x="107"/>
        <item x="13"/>
        <item x="75"/>
        <item x="143"/>
        <item x="56"/>
        <item x="201"/>
        <item x="49"/>
        <item x="0"/>
        <item x="192"/>
        <item x="100"/>
        <item x="92"/>
        <item x="14"/>
        <item x="94"/>
        <item x="50"/>
        <item x="160"/>
        <item x="215"/>
        <item x="175"/>
        <item x="63"/>
        <item x="28"/>
        <item x="136"/>
        <item x="213"/>
        <item x="91"/>
        <item x="212"/>
        <item x="129"/>
        <item x="162"/>
        <item x="82"/>
        <item x="157"/>
        <item x="173"/>
        <item x="149"/>
        <item x="79"/>
        <item x="30"/>
        <item x="127"/>
        <item x="204"/>
        <item x="34"/>
        <item x="87"/>
        <item x="29"/>
        <item x="199"/>
        <item x="99"/>
        <item x="19"/>
        <item x="31"/>
        <item x="122"/>
        <item x="188"/>
        <item x="137"/>
        <item x="131"/>
        <item x="85"/>
        <item x="12"/>
        <item x="109"/>
        <item x="80"/>
        <item x="111"/>
        <item x="186"/>
        <item x="183"/>
        <item x="83"/>
        <item x="65"/>
        <item x="196"/>
        <item x="216"/>
        <item x="182"/>
        <item x="139"/>
        <item x="156"/>
        <item x="200"/>
        <item x="58"/>
        <item x="35"/>
        <item x="4"/>
        <item x="187"/>
        <item x="222"/>
        <item x="18"/>
        <item x="181"/>
        <item x="161"/>
        <item x="93"/>
        <item x="115"/>
        <item x="39"/>
        <item x="51"/>
        <item x="165"/>
        <item x="121"/>
        <item x="70"/>
        <item x="151"/>
        <item x="44"/>
        <item x="88"/>
        <item x="98"/>
        <item t="default"/>
      </items>
    </pivotField>
    <pivotField axis="axisRow" showAll="0">
      <items count="12">
        <item x="5"/>
        <item x="8"/>
        <item x="9"/>
        <item x="10"/>
        <item x="2"/>
        <item x="0"/>
        <item x="7"/>
        <item x="1"/>
        <item x="4"/>
        <item x="6"/>
        <item x="3"/>
        <item t="default"/>
      </items>
    </pivotField>
    <pivotField showAll="0"/>
    <pivotField showAll="0"/>
    <pivotField numFmtId="164" showAll="0"/>
    <pivotField numFmtId="2"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2">
    <field x="1"/>
    <field x="0"/>
  </rowFields>
  <rowItems count="238">
    <i>
      <x/>
    </i>
    <i r="1">
      <x/>
    </i>
    <i r="1">
      <x v="16"/>
    </i>
    <i r="1">
      <x v="23"/>
    </i>
    <i r="1">
      <x v="29"/>
    </i>
    <i r="1">
      <x v="32"/>
    </i>
    <i r="1">
      <x v="34"/>
    </i>
    <i r="1">
      <x v="42"/>
    </i>
    <i r="1">
      <x v="58"/>
    </i>
    <i r="1">
      <x v="91"/>
    </i>
    <i r="1">
      <x v="94"/>
    </i>
    <i r="1">
      <x v="95"/>
    </i>
    <i r="1">
      <x v="96"/>
    </i>
    <i r="1">
      <x v="103"/>
    </i>
    <i r="1">
      <x v="109"/>
    </i>
    <i r="1">
      <x v="110"/>
    </i>
    <i r="1">
      <x v="113"/>
    </i>
    <i r="1">
      <x v="122"/>
    </i>
    <i r="1">
      <x v="126"/>
    </i>
    <i r="1">
      <x v="127"/>
    </i>
    <i r="1">
      <x v="139"/>
    </i>
    <i r="1">
      <x v="146"/>
    </i>
    <i r="1">
      <x v="156"/>
    </i>
    <i r="1">
      <x v="162"/>
    </i>
    <i r="1">
      <x v="183"/>
    </i>
    <i r="1">
      <x v="190"/>
    </i>
    <i r="1">
      <x v="198"/>
    </i>
    <i r="1">
      <x v="201"/>
    </i>
    <i r="1">
      <x v="219"/>
    </i>
    <i>
      <x v="1"/>
    </i>
    <i r="1">
      <x v="9"/>
    </i>
    <i r="1">
      <x v="13"/>
    </i>
    <i r="1">
      <x v="18"/>
    </i>
    <i r="1">
      <x v="75"/>
    </i>
    <i r="1">
      <x v="106"/>
    </i>
    <i r="1">
      <x v="112"/>
    </i>
    <i r="1">
      <x v="137"/>
    </i>
    <i r="1">
      <x v="169"/>
    </i>
    <i r="1">
      <x v="199"/>
    </i>
    <i r="1">
      <x v="207"/>
    </i>
    <i r="1">
      <x v="211"/>
    </i>
    <i r="1">
      <x v="216"/>
    </i>
    <i>
      <x v="2"/>
    </i>
    <i r="1">
      <x v="1"/>
    </i>
    <i r="1">
      <x v="25"/>
    </i>
    <i r="1">
      <x v="30"/>
    </i>
    <i r="1">
      <x v="50"/>
    </i>
    <i r="1">
      <x v="53"/>
    </i>
    <i r="1">
      <x v="92"/>
    </i>
    <i r="1">
      <x v="123"/>
    </i>
    <i r="1">
      <x v="163"/>
    </i>
    <i r="1">
      <x v="168"/>
    </i>
    <i r="1">
      <x v="180"/>
    </i>
    <i r="1">
      <x v="184"/>
    </i>
    <i r="1">
      <x v="185"/>
    </i>
    <i>
      <x v="3"/>
    </i>
    <i r="1">
      <x v="64"/>
    </i>
    <i r="1">
      <x v="114"/>
    </i>
    <i r="1">
      <x v="120"/>
    </i>
    <i>
      <x v="4"/>
    </i>
    <i r="1">
      <x v="6"/>
    </i>
    <i r="1">
      <x v="7"/>
    </i>
    <i r="1">
      <x v="8"/>
    </i>
    <i r="1">
      <x v="10"/>
    </i>
    <i r="1">
      <x v="14"/>
    </i>
    <i r="1">
      <x v="17"/>
    </i>
    <i r="1">
      <x v="20"/>
    </i>
    <i r="1">
      <x v="24"/>
    </i>
    <i r="1">
      <x v="27"/>
    </i>
    <i r="1">
      <x v="28"/>
    </i>
    <i r="1">
      <x v="38"/>
    </i>
    <i r="1">
      <x v="41"/>
    </i>
    <i r="1">
      <x v="43"/>
    </i>
    <i r="1">
      <x v="48"/>
    </i>
    <i r="1">
      <x v="51"/>
    </i>
    <i r="1">
      <x v="56"/>
    </i>
    <i r="1">
      <x v="57"/>
    </i>
    <i r="1">
      <x v="59"/>
    </i>
    <i r="1">
      <x v="61"/>
    </i>
    <i r="1">
      <x v="70"/>
    </i>
    <i r="1">
      <x v="81"/>
    </i>
    <i r="1">
      <x v="82"/>
    </i>
    <i r="1">
      <x v="84"/>
    </i>
    <i r="1">
      <x v="88"/>
    </i>
    <i r="1">
      <x v="89"/>
    </i>
    <i r="1">
      <x v="90"/>
    </i>
    <i r="1">
      <x v="102"/>
    </i>
    <i r="1">
      <x v="131"/>
    </i>
    <i r="1">
      <x v="135"/>
    </i>
    <i r="1">
      <x v="140"/>
    </i>
    <i r="1">
      <x v="148"/>
    </i>
    <i r="1">
      <x v="151"/>
    </i>
    <i r="1">
      <x v="158"/>
    </i>
    <i r="1">
      <x v="160"/>
    </i>
    <i r="1">
      <x v="161"/>
    </i>
    <i r="1">
      <x v="165"/>
    </i>
    <i r="1">
      <x v="172"/>
    </i>
    <i r="1">
      <x v="173"/>
    </i>
    <i r="1">
      <x v="174"/>
    </i>
    <i r="1">
      <x v="193"/>
    </i>
    <i r="1">
      <x v="204"/>
    </i>
    <i r="1">
      <x v="208"/>
    </i>
    <i r="1">
      <x v="215"/>
    </i>
    <i r="1">
      <x v="218"/>
    </i>
    <i r="1">
      <x v="220"/>
    </i>
    <i>
      <x v="5"/>
    </i>
    <i r="1">
      <x v="15"/>
    </i>
    <i r="1">
      <x v="52"/>
    </i>
    <i r="1">
      <x v="74"/>
    </i>
    <i r="1">
      <x v="97"/>
    </i>
    <i r="1">
      <x v="100"/>
    </i>
    <i r="1">
      <x v="105"/>
    </i>
    <i r="1">
      <x v="111"/>
    </i>
    <i r="1">
      <x v="115"/>
    </i>
    <i r="1">
      <x v="155"/>
    </i>
    <i r="1">
      <x v="166"/>
    </i>
    <i r="1">
      <x v="178"/>
    </i>
    <i r="1">
      <x v="197"/>
    </i>
    <i r="1">
      <x v="206"/>
    </i>
    <i r="1">
      <x v="212"/>
    </i>
    <i r="1">
      <x v="222"/>
    </i>
    <i r="1">
      <x v="223"/>
    </i>
    <i>
      <x v="6"/>
    </i>
    <i r="1">
      <x v="2"/>
    </i>
    <i r="1">
      <x v="60"/>
    </i>
    <i r="1">
      <x v="118"/>
    </i>
    <i r="1">
      <x v="141"/>
    </i>
    <i r="1">
      <x v="205"/>
    </i>
    <i>
      <x v="7"/>
    </i>
    <i r="1">
      <x v="22"/>
    </i>
    <i r="1">
      <x v="36"/>
    </i>
    <i r="1">
      <x v="80"/>
    </i>
    <i r="1">
      <x v="191"/>
    </i>
    <i r="1">
      <x v="214"/>
    </i>
    <i>
      <x v="8"/>
    </i>
    <i r="1">
      <x v="3"/>
    </i>
    <i r="1">
      <x v="11"/>
    </i>
    <i r="1">
      <x v="47"/>
    </i>
    <i r="1">
      <x v="67"/>
    </i>
    <i r="1">
      <x v="71"/>
    </i>
    <i r="1">
      <x v="83"/>
    </i>
    <i r="1">
      <x v="108"/>
    </i>
    <i r="1">
      <x v="130"/>
    </i>
    <i r="1">
      <x v="136"/>
    </i>
    <i r="1">
      <x v="143"/>
    </i>
    <i r="1">
      <x v="145"/>
    </i>
    <i r="1">
      <x v="149"/>
    </i>
    <i r="1">
      <x v="150"/>
    </i>
    <i r="1">
      <x v="157"/>
    </i>
    <i r="1">
      <x v="159"/>
    </i>
    <i r="1">
      <x v="175"/>
    </i>
    <i r="1">
      <x v="186"/>
    </i>
    <i r="1">
      <x v="203"/>
    </i>
    <i r="1">
      <x v="209"/>
    </i>
    <i r="1">
      <x v="217"/>
    </i>
    <i r="1">
      <x v="221"/>
    </i>
    <i>
      <x v="9"/>
    </i>
    <i r="1">
      <x v="5"/>
    </i>
    <i r="1">
      <x v="21"/>
    </i>
    <i r="1">
      <x v="26"/>
    </i>
    <i r="1">
      <x v="31"/>
    </i>
    <i r="1">
      <x v="33"/>
    </i>
    <i r="1">
      <x v="35"/>
    </i>
    <i r="1">
      <x v="37"/>
    </i>
    <i r="1">
      <x v="39"/>
    </i>
    <i r="1">
      <x v="40"/>
    </i>
    <i r="1">
      <x v="44"/>
    </i>
    <i r="1">
      <x v="45"/>
    </i>
    <i r="1">
      <x v="46"/>
    </i>
    <i r="1">
      <x v="49"/>
    </i>
    <i r="1">
      <x v="55"/>
    </i>
    <i r="1">
      <x v="62"/>
    </i>
    <i r="1">
      <x v="63"/>
    </i>
    <i r="1">
      <x v="65"/>
    </i>
    <i r="1">
      <x v="72"/>
    </i>
    <i r="1">
      <x v="73"/>
    </i>
    <i r="1">
      <x v="77"/>
    </i>
    <i r="1">
      <x v="86"/>
    </i>
    <i r="1">
      <x v="87"/>
    </i>
    <i r="1">
      <x v="107"/>
    </i>
    <i r="1">
      <x v="116"/>
    </i>
    <i r="1">
      <x v="117"/>
    </i>
    <i r="1">
      <x v="124"/>
    </i>
    <i r="1">
      <x v="125"/>
    </i>
    <i r="1">
      <x v="128"/>
    </i>
    <i r="1">
      <x v="132"/>
    </i>
    <i r="1">
      <x v="133"/>
    </i>
    <i r="1">
      <x v="134"/>
    </i>
    <i r="1">
      <x v="142"/>
    </i>
    <i r="1">
      <x v="144"/>
    </i>
    <i r="1">
      <x v="152"/>
    </i>
    <i r="1">
      <x v="153"/>
    </i>
    <i r="1">
      <x v="167"/>
    </i>
    <i r="1">
      <x v="170"/>
    </i>
    <i r="1">
      <x v="171"/>
    </i>
    <i r="1">
      <x v="177"/>
    </i>
    <i r="1">
      <x v="179"/>
    </i>
    <i r="1">
      <x v="181"/>
    </i>
    <i r="1">
      <x v="182"/>
    </i>
    <i r="1">
      <x v="187"/>
    </i>
    <i r="1">
      <x v="188"/>
    </i>
    <i r="1">
      <x v="192"/>
    </i>
    <i r="1">
      <x v="194"/>
    </i>
    <i r="1">
      <x v="200"/>
    </i>
    <i r="1">
      <x v="202"/>
    </i>
    <i r="1">
      <x v="210"/>
    </i>
    <i r="1">
      <x v="224"/>
    </i>
    <i r="1">
      <x v="225"/>
    </i>
    <i>
      <x v="10"/>
    </i>
    <i r="1">
      <x v="4"/>
    </i>
    <i r="1">
      <x v="12"/>
    </i>
    <i r="1">
      <x v="19"/>
    </i>
    <i r="1">
      <x v="54"/>
    </i>
    <i r="1">
      <x v="66"/>
    </i>
    <i r="1">
      <x v="68"/>
    </i>
    <i r="1">
      <x v="69"/>
    </i>
    <i r="1">
      <x v="76"/>
    </i>
    <i r="1">
      <x v="78"/>
    </i>
    <i r="1">
      <x v="79"/>
    </i>
    <i r="1">
      <x v="85"/>
    </i>
    <i r="1">
      <x v="93"/>
    </i>
    <i r="1">
      <x v="98"/>
    </i>
    <i r="1">
      <x v="99"/>
    </i>
    <i r="1">
      <x v="101"/>
    </i>
    <i r="1">
      <x v="104"/>
    </i>
    <i r="1">
      <x v="119"/>
    </i>
    <i r="1">
      <x v="121"/>
    </i>
    <i r="1">
      <x v="129"/>
    </i>
    <i r="1">
      <x v="138"/>
    </i>
    <i r="1">
      <x v="147"/>
    </i>
    <i r="1">
      <x v="154"/>
    </i>
    <i r="1">
      <x v="164"/>
    </i>
    <i r="1">
      <x v="176"/>
    </i>
    <i r="1">
      <x v="189"/>
    </i>
    <i r="1">
      <x v="195"/>
    </i>
    <i r="1">
      <x v="196"/>
    </i>
    <i r="1">
      <x v="213"/>
    </i>
    <i t="grand">
      <x/>
    </i>
  </rowItems>
  <colItems count="1">
    <i/>
  </colItems>
  <dataFields count="1">
    <dataField name="Sum of GDP" fld="20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49A73E-E095-4D66-83B9-9E3D4F8B0CD0}" name="PivotTable4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30" firstHeaderRow="1" firstDataRow="1" firstDataCol="1"/>
  <pivotFields count="21">
    <pivotField axis="axisRow" showAll="0">
      <items count="227">
        <item x="123"/>
        <item x="171"/>
        <item x="55"/>
        <item x="108"/>
        <item x="33"/>
        <item x="36"/>
        <item x="2"/>
        <item x="159"/>
        <item x="125"/>
        <item x="155"/>
        <item x="112"/>
        <item x="81"/>
        <item x="152"/>
        <item x="164"/>
        <item x="23"/>
        <item x="45"/>
        <item x="223"/>
        <item x="209"/>
        <item x="197"/>
        <item x="179"/>
        <item x="46"/>
        <item x="158"/>
        <item x="168"/>
        <item x="53"/>
        <item x="41"/>
        <item x="135"/>
        <item x="20"/>
        <item x="86"/>
        <item x="167"/>
        <item x="17"/>
        <item x="211"/>
        <item x="138"/>
        <item x="140"/>
        <item x="207"/>
        <item x="170"/>
        <item x="128"/>
        <item x="69"/>
        <item x="105"/>
        <item x="61"/>
        <item x="54"/>
        <item x="47"/>
        <item x="40"/>
        <item x="142"/>
        <item x="37"/>
        <item x="208"/>
        <item x="52"/>
        <item x="16"/>
        <item x="154"/>
        <item x="64"/>
        <item x="106"/>
        <item x="189"/>
        <item x="203"/>
        <item x="95"/>
        <item x="210"/>
        <item x="219"/>
        <item x="9"/>
        <item x="84"/>
        <item x="177"/>
        <item x="67"/>
        <item x="77"/>
        <item x="48"/>
        <item x="202"/>
        <item x="66"/>
        <item x="68"/>
        <item x="144"/>
        <item x="114"/>
        <item x="32"/>
        <item x="117"/>
        <item x="89"/>
        <item x="205"/>
        <item x="11"/>
        <item x="24"/>
        <item x="27"/>
        <item x="185"/>
        <item x="195"/>
        <item x="120"/>
        <item x="206"/>
        <item x="146"/>
        <item x="7"/>
        <item x="172"/>
        <item x="1"/>
        <item x="78"/>
        <item x="118"/>
        <item x="103"/>
        <item x="126"/>
        <item x="225"/>
        <item x="57"/>
        <item x="113"/>
        <item x="38"/>
        <item x="194"/>
        <item x="104"/>
        <item x="71"/>
        <item x="218"/>
        <item x="10"/>
        <item x="220"/>
        <item x="119"/>
        <item x="101"/>
        <item x="133"/>
        <item x="141"/>
        <item x="102"/>
        <item x="147"/>
        <item x="191"/>
        <item x="145"/>
        <item x="124"/>
        <item x="3"/>
        <item x="42"/>
        <item x="96"/>
        <item x="97"/>
        <item x="43"/>
        <item x="169"/>
        <item x="153"/>
        <item x="21"/>
        <item x="90"/>
        <item x="59"/>
        <item x="198"/>
        <item x="148"/>
        <item x="116"/>
        <item x="62"/>
        <item x="26"/>
        <item x="184"/>
        <item x="214"/>
        <item x="178"/>
        <item x="6"/>
        <item x="176"/>
        <item x="72"/>
        <item x="180"/>
        <item x="74"/>
        <item x="134"/>
        <item x="60"/>
        <item x="193"/>
        <item x="150"/>
        <item x="110"/>
        <item x="15"/>
        <item x="217"/>
        <item x="224"/>
        <item x="130"/>
        <item x="76"/>
        <item x="221"/>
        <item x="8"/>
        <item x="22"/>
        <item x="166"/>
        <item x="163"/>
        <item x="73"/>
        <item x="132"/>
        <item x="25"/>
        <item x="5"/>
        <item x="174"/>
        <item x="190"/>
        <item x="107"/>
        <item x="13"/>
        <item x="75"/>
        <item x="143"/>
        <item x="56"/>
        <item x="201"/>
        <item x="49"/>
        <item x="0"/>
        <item x="192"/>
        <item x="100"/>
        <item x="92"/>
        <item x="14"/>
        <item x="94"/>
        <item x="50"/>
        <item x="160"/>
        <item x="215"/>
        <item x="175"/>
        <item x="63"/>
        <item x="28"/>
        <item x="136"/>
        <item x="213"/>
        <item x="91"/>
        <item x="212"/>
        <item x="129"/>
        <item x="162"/>
        <item x="82"/>
        <item x="157"/>
        <item x="173"/>
        <item x="149"/>
        <item x="79"/>
        <item x="30"/>
        <item x="127"/>
        <item x="204"/>
        <item x="34"/>
        <item x="87"/>
        <item x="29"/>
        <item x="199"/>
        <item x="99"/>
        <item x="19"/>
        <item x="31"/>
        <item x="122"/>
        <item x="188"/>
        <item x="137"/>
        <item x="131"/>
        <item x="85"/>
        <item x="12"/>
        <item x="109"/>
        <item x="80"/>
        <item x="111"/>
        <item x="186"/>
        <item x="183"/>
        <item x="83"/>
        <item x="65"/>
        <item x="196"/>
        <item x="216"/>
        <item x="182"/>
        <item x="139"/>
        <item x="156"/>
        <item x="200"/>
        <item x="58"/>
        <item x="35"/>
        <item x="4"/>
        <item x="187"/>
        <item x="222"/>
        <item x="18"/>
        <item x="181"/>
        <item x="161"/>
        <item x="93"/>
        <item x="115"/>
        <item x="39"/>
        <item x="51"/>
        <item x="165"/>
        <item x="121"/>
        <item x="70"/>
        <item x="151"/>
        <item x="44"/>
        <item x="88"/>
        <item x="98"/>
        <item t="default"/>
      </items>
    </pivotField>
    <pivotField showAll="0">
      <items count="12">
        <item x="5"/>
        <item x="8"/>
        <item x="9"/>
        <item x="10"/>
        <item x="2"/>
        <item x="0"/>
        <item x="7"/>
        <item x="1"/>
        <item x="4"/>
        <item x="6"/>
        <item x="3"/>
        <item t="default"/>
      </items>
    </pivotField>
    <pivotField showAll="0"/>
    <pivotField showAll="0"/>
    <pivotField numFmtId="164" showAll="0"/>
    <pivotField numFmtId="2" showAll="0"/>
    <pivotField showAll="0"/>
    <pivotField dataField="1"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2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 t="grand">
      <x/>
    </i>
  </rowItems>
  <colItems count="1">
    <i/>
  </colItems>
  <dataFields count="1">
    <dataField name="Sum of GDP $ per capita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D0475C-6B9D-45B2-8DF7-A4FE1DC7B113}" name="Countries2" displayName="Countries2" ref="A1:U227" totalsRowShown="0" headerRowDxfId="37" dataDxfId="36" headerRowCellStyle="Normal 2" dataCellStyle="Normal 2">
  <autoFilter ref="A1:U227" xr:uid="{B47B1EC7-54A3-43A4-8A91-A27AC2C0BA87}"/>
  <tableColumns count="21">
    <tableColumn id="2" xr3:uid="{77AA4490-EEC3-4FCD-A73A-9AE3ED7C20BE}" name="Region" dataDxfId="35" dataCellStyle="Normal 2"/>
    <tableColumn id="1" xr3:uid="{05614F95-FAD7-4A9B-AEAA-4FEEF77AFD34}" name="Country" dataDxfId="34" dataCellStyle="Normal 2"/>
    <tableColumn id="3" xr3:uid="{7A053A58-0F8F-45B9-9C85-34D5E8B59B55}" name="Population" dataDxfId="33" dataCellStyle="Normal 2"/>
    <tableColumn id="4" xr3:uid="{84992AB7-9EFC-4F94-A2E9-15691A9D37FF}" name="Area sq. mi." dataDxfId="32" dataCellStyle="Normal 2"/>
    <tableColumn id="5" xr3:uid="{C8D0AF2B-0BE6-4158-A589-52203DC53E5D}" name="Pop. Density per sq. mi. " dataDxfId="31" dataCellStyle="Normal 2"/>
    <tableColumn id="6" xr3:uid="{1C95C79A-2E3D-4393-AB20-97D1D5550A06}" name="Coastline coast/area ratio" dataDxfId="30" dataCellStyle="Normal 2"/>
    <tableColumn id="7" xr3:uid="{768D4E47-6B14-476F-9A17-396BD99CED67}" name="Net migration" dataDxfId="29" dataCellStyle="Normal 2"/>
    <tableColumn id="8" xr3:uid="{7F8883A2-2DDA-4362-8EFF-B6A132308174}" name="GDP $ per capita" dataDxfId="28" dataCellStyle="Normal 2"/>
    <tableColumn id="9" xr3:uid="{E422D727-1DAA-4679-8820-61BDCBB6DEE1}" name="Infant Mortality per 1000 births" dataDxfId="27" dataCellStyle="Normal 2"/>
    <tableColumn id="10" xr3:uid="{CB6B57C4-08B6-4139-ABF4-815CB5705449}" name="Literacy %" dataDxfId="26" dataCellStyle="Normal 2"/>
    <tableColumn id="11" xr3:uid="{9A3DAB67-170A-4896-8544-3B7A6E63FA08}" name="Phones per 1000" dataDxfId="25" dataCellStyle="Normal 2"/>
    <tableColumn id="12" xr3:uid="{B9A5BD93-8633-472B-B779-A497893244B4}" name="Arable %" dataDxfId="24" dataCellStyle="Normal 2"/>
    <tableColumn id="13" xr3:uid="{B3F02FA7-CF51-41A3-9B6B-A6E14DC0D71A}" name="Crops %" dataDxfId="23" dataCellStyle="Normal 2"/>
    <tableColumn id="14" xr3:uid="{4ACF18B2-697D-459E-883F-FB6D5AA77970}" name="Other %" dataDxfId="22" dataCellStyle="Normal 2"/>
    <tableColumn id="15" xr3:uid="{EA0C5171-0A37-4871-A365-3094302FCF23}" name="Climate" dataDxfId="21" dataCellStyle="Normal 2"/>
    <tableColumn id="16" xr3:uid="{3F9F4FDD-23B7-4F1A-BA03-AE6524ECC96E}" name="Birthrate" dataDxfId="20" dataCellStyle="Normal 2"/>
    <tableColumn id="17" xr3:uid="{649DC16A-E3E7-465A-95CF-5E23C945FD08}" name="Deathrate" dataDxfId="19" dataCellStyle="Normal 2"/>
    <tableColumn id="18" xr3:uid="{B5C85E41-997E-46D2-9467-E31A775949D0}" name="Agriculture" dataDxfId="18" dataCellStyle="Normal 2"/>
    <tableColumn id="19" xr3:uid="{161C928F-9DE2-406B-A909-191C66D5E332}" name="Industry" dataDxfId="17" dataCellStyle="Normal 2"/>
    <tableColumn id="20" xr3:uid="{573FCD55-A83E-4C87-8EBC-045A1FD4FF20}" name="Service" dataDxfId="16" dataCellStyle="Normal 2"/>
    <tableColumn id="22" xr3:uid="{EFB87F1C-E58F-4205-A41E-E05F7B2E6299}" name="SumofGDP" dataDxfId="15" dataCellStyle="Normal 2">
      <calculatedColumnFormula>Countries2[[#This Row],[GDP $ per capita]]*Countries2[[#This Row],[Population]]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0BC3A6-E302-4ACC-BDB1-76C014F5AA93}" name="PercentObese" displayName="PercentObese" ref="A1:F193" totalsRowShown="0" headerRowDxfId="14" dataDxfId="13" headerRowCellStyle="Normal 2" dataCellStyle="Normal 2">
  <autoFilter ref="A1:F193" xr:uid="{94A36C8F-CB5D-4D36-9823-4C24A5804CB7}"/>
  <tableColumns count="6">
    <tableColumn id="1" xr3:uid="{DE69BDC8-EB17-42BC-8B75-2C1CDBCE81ED}" name="Rank" dataDxfId="12" dataCellStyle="Normal 2"/>
    <tableColumn id="2" xr3:uid="{E0DBA315-F6A5-44B3-B909-E12E5BDAED1C}" name="Countries" dataDxfId="11" dataCellStyle="Normal 2"/>
    <tableColumn id="3" xr3:uid="{A6FBB406-3401-4AE2-8957-CD8C5FD1CB5F}" name="Population Total" dataDxfId="10" dataCellStyle="Normal 2"/>
    <tableColumn id="4" xr3:uid="{7BAAF799-2B31-4D46-B43F-CEFE1C31CD9E}" name="Adult Population" dataDxfId="9" dataCellStyle="Normal 2"/>
    <tableColumn id="5" xr3:uid="{741A0916-66DB-45E2-91A2-7771ED2EB70E}" name="Obese Adults" dataDxfId="8" dataCellStyle="Normal 2"/>
    <tableColumn id="6" xr3:uid="{AEDD9FFA-6D9B-4BD8-B118-344A5F4E8F07}" name="Percentage Obese" dataDxfId="7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D716F2D-72E7-4CA5-AED5-75FF92D1F253}" name="Table9" displayName="Table9" ref="B1:E301" totalsRowShown="0" headerRowDxfId="6" dataDxfId="4" headerRowBorderDxfId="5" tableBorderDxfId="3">
  <autoFilter ref="B1:E301" xr:uid="{CA12F9E9-FBCC-4B76-ACE9-1360631E3E56}"/>
  <tableColumns count="4">
    <tableColumn id="1" xr3:uid="{E52CA6FC-B573-4013-AC82-25DAD337F5FB}" name="Die 1" dataDxfId="2">
      <calculatedColumnFormula>RANDBETWEEN(1,6)</calculatedColumnFormula>
    </tableColumn>
    <tableColumn id="2" xr3:uid="{63B66FF8-5C87-499B-BB68-813ABD44B42E}" name="Die 2" dataDxfId="1">
      <calculatedColumnFormula>RANDBETWEEN(1,6)</calculatedColumnFormula>
    </tableColumn>
    <tableColumn id="3" xr3:uid="{D7C809B6-6E2E-46AF-8107-19E102868E1B}" name="Die 3" dataDxfId="0">
      <calculatedColumnFormula>RANDBETWEEN(1,6)</calculatedColumnFormula>
    </tableColumn>
    <tableColumn id="4" xr3:uid="{1F61EB04-91A6-4983-8B06-F0FF6A01D89A}" name="Total">
      <calculatedColumnFormula>B2+C2+D2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en.wikipedia.org/wiki/Gross_world_produ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2136-30F4-49D5-8790-49C5BC5CC2AE}">
  <sheetPr codeName="Sheet2"/>
  <dimension ref="A1:IM301"/>
  <sheetViews>
    <sheetView tabSelected="1" workbookViewId="0">
      <selection activeCell="A2" sqref="A2"/>
    </sheetView>
  </sheetViews>
  <sheetFormatPr defaultRowHeight="15.6" x14ac:dyDescent="0.3"/>
  <cols>
    <col min="5" max="5" width="12.69921875" customWidth="1"/>
    <col min="8" max="8" width="14" customWidth="1"/>
  </cols>
  <sheetData>
    <row r="1" spans="1:247" x14ac:dyDescent="0.3">
      <c r="A1" s="23" t="s">
        <v>548</v>
      </c>
      <c r="B1" s="1" t="s">
        <v>0</v>
      </c>
      <c r="C1" s="1" t="s">
        <v>177</v>
      </c>
      <c r="D1" s="1" t="s">
        <v>102</v>
      </c>
      <c r="E1" s="1" t="s">
        <v>26</v>
      </c>
      <c r="F1" s="1" t="s">
        <v>126</v>
      </c>
      <c r="G1" s="1" t="s">
        <v>231</v>
      </c>
      <c r="H1" s="1" t="s">
        <v>166</v>
      </c>
      <c r="I1" s="1" t="s">
        <v>144</v>
      </c>
      <c r="J1" s="1" t="s">
        <v>100</v>
      </c>
      <c r="K1" s="1" t="s">
        <v>160</v>
      </c>
      <c r="L1" s="1" t="s">
        <v>26</v>
      </c>
      <c r="M1" s="1" t="s">
        <v>126</v>
      </c>
      <c r="N1" s="1" t="s">
        <v>231</v>
      </c>
      <c r="O1" s="1" t="s">
        <v>166</v>
      </c>
      <c r="P1" s="1" t="s">
        <v>144</v>
      </c>
      <c r="Q1" s="1" t="s">
        <v>100</v>
      </c>
      <c r="R1" s="1" t="s">
        <v>160</v>
      </c>
      <c r="S1" s="1" t="s">
        <v>245</v>
      </c>
      <c r="T1" s="1" t="s">
        <v>76</v>
      </c>
      <c r="U1" s="1" t="s">
        <v>115</v>
      </c>
      <c r="V1" s="1" t="s">
        <v>92</v>
      </c>
      <c r="W1" s="1" t="s">
        <v>215</v>
      </c>
      <c r="X1" s="1" t="s">
        <v>170</v>
      </c>
      <c r="Y1" s="1" t="s">
        <v>181</v>
      </c>
      <c r="Z1" s="1" t="s">
        <v>154</v>
      </c>
      <c r="AA1" s="1" t="s">
        <v>67</v>
      </c>
      <c r="AB1" s="1" t="s">
        <v>50</v>
      </c>
      <c r="AC1" s="1" t="s">
        <v>234</v>
      </c>
      <c r="AD1" s="1" t="s">
        <v>209</v>
      </c>
      <c r="AE1" s="1" t="s">
        <v>47</v>
      </c>
      <c r="AF1" s="1" t="s">
        <v>133</v>
      </c>
      <c r="AG1" s="1" t="s">
        <v>161</v>
      </c>
      <c r="AH1" s="1" t="s">
        <v>35</v>
      </c>
      <c r="AI1" s="1" t="s">
        <v>93</v>
      </c>
      <c r="AJ1" s="1" t="s">
        <v>93</v>
      </c>
      <c r="AK1" s="1" t="s">
        <v>165</v>
      </c>
      <c r="AL1" s="1" t="s">
        <v>140</v>
      </c>
      <c r="AM1" s="1" t="s">
        <v>94</v>
      </c>
      <c r="AN1" s="1" t="s">
        <v>188</v>
      </c>
      <c r="AO1" s="1" t="s">
        <v>206</v>
      </c>
      <c r="AP1" s="1" t="s">
        <v>201</v>
      </c>
      <c r="AQ1" s="1" t="s">
        <v>210</v>
      </c>
      <c r="AR1" s="1" t="s">
        <v>88</v>
      </c>
      <c r="AS1" s="1" t="s">
        <v>88</v>
      </c>
      <c r="AT1" s="1" t="s">
        <v>24</v>
      </c>
      <c r="AU1" s="1" t="s">
        <v>204</v>
      </c>
      <c r="AV1" s="1" t="s">
        <v>204</v>
      </c>
      <c r="AW1" s="1" t="s">
        <v>230</v>
      </c>
      <c r="AX1" s="1" t="s">
        <v>230</v>
      </c>
      <c r="AY1" s="1" t="s">
        <v>25</v>
      </c>
      <c r="AZ1" s="1" t="s">
        <v>64</v>
      </c>
      <c r="BA1" s="1" t="s">
        <v>110</v>
      </c>
      <c r="BB1" s="1" t="s">
        <v>239</v>
      </c>
      <c r="BC1" s="1" t="s">
        <v>62</v>
      </c>
      <c r="BD1" s="1" t="s">
        <v>45</v>
      </c>
      <c r="BE1" s="1" t="s">
        <v>127</v>
      </c>
      <c r="BF1" s="1" t="s">
        <v>130</v>
      </c>
      <c r="BG1" s="1" t="s">
        <v>130</v>
      </c>
      <c r="BH1" s="1" t="s">
        <v>246</v>
      </c>
      <c r="BI1" s="1" t="s">
        <v>36</v>
      </c>
      <c r="BJ1" s="1" t="s">
        <v>41</v>
      </c>
      <c r="BK1" s="1" t="s">
        <v>61</v>
      </c>
      <c r="BL1" s="1" t="s">
        <v>81</v>
      </c>
      <c r="BM1" s="1" t="s">
        <v>176</v>
      </c>
      <c r="BN1" s="1" t="s">
        <v>183</v>
      </c>
      <c r="BO1" s="1" t="s">
        <v>240</v>
      </c>
      <c r="BP1" s="1" t="s">
        <v>66</v>
      </c>
      <c r="BQ1" s="1" t="s">
        <v>44</v>
      </c>
      <c r="BR1" s="1" t="s">
        <v>60</v>
      </c>
      <c r="BS1" s="1" t="s">
        <v>22</v>
      </c>
      <c r="BT1" s="1" t="s">
        <v>173</v>
      </c>
      <c r="BU1" s="1" t="s">
        <v>108</v>
      </c>
      <c r="BV1" s="1" t="s">
        <v>229</v>
      </c>
      <c r="BW1" s="1" t="s">
        <v>135</v>
      </c>
      <c r="BX1" s="1" t="s">
        <v>150</v>
      </c>
      <c r="BY1" s="1" t="s">
        <v>59</v>
      </c>
      <c r="BZ1" s="1" t="s">
        <v>59</v>
      </c>
      <c r="CA1" s="1" t="s">
        <v>139</v>
      </c>
      <c r="CB1" s="1" t="s">
        <v>187</v>
      </c>
      <c r="CC1" s="1" t="s">
        <v>69</v>
      </c>
      <c r="CD1" s="1" t="s">
        <v>222</v>
      </c>
      <c r="CE1" s="1" t="s">
        <v>83</v>
      </c>
      <c r="CF1" s="1" t="s">
        <v>79</v>
      </c>
      <c r="CG1" s="1" t="s">
        <v>84</v>
      </c>
      <c r="CH1" s="1" t="s">
        <v>57</v>
      </c>
      <c r="CI1" s="1" t="s">
        <v>243</v>
      </c>
      <c r="CJ1" s="1" t="s">
        <v>113</v>
      </c>
      <c r="CK1" s="1" t="s">
        <v>113</v>
      </c>
      <c r="CL1" s="1" t="s">
        <v>146</v>
      </c>
      <c r="CM1" s="1" t="s">
        <v>164</v>
      </c>
      <c r="CN1" s="1" t="s">
        <v>148</v>
      </c>
      <c r="CO1" s="1" t="s">
        <v>171</v>
      </c>
      <c r="CP1" s="1" t="s">
        <v>158</v>
      </c>
      <c r="CQ1" s="1" t="s">
        <v>80</v>
      </c>
      <c r="CR1" s="1" t="s">
        <v>103</v>
      </c>
      <c r="CS1" s="1" t="s">
        <v>200</v>
      </c>
      <c r="CT1" s="1" t="s">
        <v>217</v>
      </c>
      <c r="CU1" s="1" t="s">
        <v>32</v>
      </c>
      <c r="CV1" s="1" t="s">
        <v>195</v>
      </c>
      <c r="CW1" s="1" t="s">
        <v>221</v>
      </c>
      <c r="CX1" s="1" t="s">
        <v>77</v>
      </c>
      <c r="CY1" s="1" t="s">
        <v>214</v>
      </c>
      <c r="CZ1" s="1" t="s">
        <v>48</v>
      </c>
      <c r="DA1" s="1" t="s">
        <v>205</v>
      </c>
      <c r="DB1" s="1" t="s">
        <v>247</v>
      </c>
      <c r="DC1" s="1" t="s">
        <v>90</v>
      </c>
      <c r="DD1" s="1" t="s">
        <v>134</v>
      </c>
      <c r="DE1" s="1" t="s">
        <v>191</v>
      </c>
      <c r="DF1" s="1" t="s">
        <v>180</v>
      </c>
      <c r="DG1" s="1" t="s">
        <v>237</v>
      </c>
      <c r="DH1" s="1" t="s">
        <v>182</v>
      </c>
      <c r="DI1" s="1" t="s">
        <v>73</v>
      </c>
      <c r="DJ1" s="1" t="s">
        <v>128</v>
      </c>
      <c r="DK1" s="1" t="s">
        <v>129</v>
      </c>
      <c r="DL1" s="1" t="s">
        <v>248</v>
      </c>
      <c r="DM1" s="1" t="s">
        <v>208</v>
      </c>
      <c r="DN1" s="1" t="s">
        <v>179</v>
      </c>
      <c r="DO1" s="1" t="s">
        <v>118</v>
      </c>
      <c r="DP1" s="1" t="s">
        <v>121</v>
      </c>
      <c r="DQ1" s="1" t="s">
        <v>105</v>
      </c>
      <c r="DR1" s="1" t="s">
        <v>112</v>
      </c>
      <c r="DS1" s="1" t="s">
        <v>58</v>
      </c>
      <c r="DT1" s="1" t="s">
        <v>70</v>
      </c>
      <c r="DU1" s="1" t="s">
        <v>169</v>
      </c>
      <c r="DV1" s="1" t="s">
        <v>23</v>
      </c>
      <c r="DW1" s="1" t="s">
        <v>216</v>
      </c>
      <c r="DX1" s="1" t="s">
        <v>153</v>
      </c>
      <c r="DY1" s="1" t="s">
        <v>218</v>
      </c>
      <c r="DZ1" s="1" t="s">
        <v>31</v>
      </c>
      <c r="EA1" s="1" t="s">
        <v>109</v>
      </c>
      <c r="EB1" s="1" t="s">
        <v>87</v>
      </c>
      <c r="EC1" s="1" t="s">
        <v>238</v>
      </c>
      <c r="ED1" s="1" t="s">
        <v>138</v>
      </c>
      <c r="EE1" s="1" t="s">
        <v>89</v>
      </c>
      <c r="EF1" s="1" t="s">
        <v>104</v>
      </c>
      <c r="EG1" s="1" t="s">
        <v>117</v>
      </c>
      <c r="EH1" s="1" t="s">
        <v>97</v>
      </c>
      <c r="EI1" s="1" t="s">
        <v>242</v>
      </c>
      <c r="EJ1" s="1" t="s">
        <v>211</v>
      </c>
      <c r="EK1" s="1" t="s">
        <v>20</v>
      </c>
      <c r="EL1" s="1" t="s">
        <v>125</v>
      </c>
      <c r="EM1" s="1" t="s">
        <v>28</v>
      </c>
      <c r="EN1" s="1" t="s">
        <v>106</v>
      </c>
      <c r="EO1" s="1" t="s">
        <v>202</v>
      </c>
      <c r="EP1" s="1" t="s">
        <v>56</v>
      </c>
      <c r="EQ1" s="1" t="s">
        <v>193</v>
      </c>
      <c r="ER1" s="1" t="s">
        <v>157</v>
      </c>
      <c r="ES1" s="1" t="s">
        <v>196</v>
      </c>
      <c r="ET1" s="1" t="s">
        <v>175</v>
      </c>
      <c r="EU1" s="1" t="s">
        <v>119</v>
      </c>
      <c r="EV1" s="1" t="s">
        <v>149</v>
      </c>
      <c r="EW1" s="1" t="s">
        <v>149</v>
      </c>
      <c r="EX1" s="1" t="s">
        <v>46</v>
      </c>
      <c r="EY1" s="1" t="s">
        <v>189</v>
      </c>
      <c r="EZ1" s="1" t="s">
        <v>213</v>
      </c>
      <c r="FA1" s="1" t="s">
        <v>52</v>
      </c>
      <c r="FB1" s="1" t="s">
        <v>226</v>
      </c>
      <c r="FC1" s="1" t="s">
        <v>53</v>
      </c>
      <c r="FD1" s="1" t="s">
        <v>120</v>
      </c>
      <c r="FE1" s="1" t="s">
        <v>63</v>
      </c>
      <c r="FF1" s="1" t="s">
        <v>172</v>
      </c>
      <c r="FG1" s="1" t="s">
        <v>85</v>
      </c>
      <c r="FH1" s="1" t="s">
        <v>124</v>
      </c>
      <c r="FI1" s="1" t="s">
        <v>99</v>
      </c>
      <c r="FJ1" s="1" t="s">
        <v>122</v>
      </c>
      <c r="FK1" s="1" t="s">
        <v>137</v>
      </c>
      <c r="FL1" s="1" t="s">
        <v>199</v>
      </c>
      <c r="FM1" s="1" t="s">
        <v>152</v>
      </c>
      <c r="FN1" s="1" t="s">
        <v>244</v>
      </c>
      <c r="FO1" s="1" t="s">
        <v>33</v>
      </c>
      <c r="FP1" s="1" t="s">
        <v>132</v>
      </c>
      <c r="FQ1" s="1" t="s">
        <v>68</v>
      </c>
      <c r="FR1" s="1" t="s">
        <v>29</v>
      </c>
      <c r="FS1" s="1" t="s">
        <v>227</v>
      </c>
      <c r="FT1" s="1" t="s">
        <v>197</v>
      </c>
      <c r="FU1" s="1" t="s">
        <v>42</v>
      </c>
      <c r="FV1" s="1" t="s">
        <v>27</v>
      </c>
      <c r="FW1" s="1" t="s">
        <v>184</v>
      </c>
      <c r="FX1" s="1" t="s">
        <v>236</v>
      </c>
      <c r="FY1" s="1" t="s">
        <v>194</v>
      </c>
      <c r="FZ1" s="1" t="s">
        <v>163</v>
      </c>
      <c r="GA1" s="1" t="s">
        <v>34</v>
      </c>
      <c r="GB1" s="1" t="s">
        <v>241</v>
      </c>
      <c r="GC1" s="1" t="s">
        <v>162</v>
      </c>
      <c r="GD1" s="1" t="s">
        <v>49</v>
      </c>
      <c r="GE1" s="1" t="s">
        <v>43</v>
      </c>
      <c r="GF1" s="1" t="s">
        <v>43</v>
      </c>
      <c r="GG1" s="1" t="s">
        <v>131</v>
      </c>
      <c r="GH1" s="1" t="s">
        <v>55</v>
      </c>
      <c r="GI1" s="1" t="s">
        <v>21</v>
      </c>
      <c r="GJ1" s="1" t="s">
        <v>101</v>
      </c>
      <c r="GK1" s="1" t="s">
        <v>198</v>
      </c>
      <c r="GL1" s="1" t="s">
        <v>167</v>
      </c>
      <c r="GM1" s="1" t="s">
        <v>186</v>
      </c>
      <c r="GN1" s="1" t="s">
        <v>145</v>
      </c>
      <c r="GO1" s="1" t="s">
        <v>78</v>
      </c>
      <c r="GP1" s="1" t="s">
        <v>143</v>
      </c>
      <c r="GQ1" s="1" t="s">
        <v>40</v>
      </c>
      <c r="GR1" s="1" t="s">
        <v>147</v>
      </c>
      <c r="GS1" s="1" t="s">
        <v>235</v>
      </c>
      <c r="GT1" s="1" t="s">
        <v>225</v>
      </c>
      <c r="GU1" s="1" t="s">
        <v>220</v>
      </c>
      <c r="GV1" s="1" t="s">
        <v>141</v>
      </c>
      <c r="GW1" s="1" t="s">
        <v>95</v>
      </c>
      <c r="GX1" s="1" t="s">
        <v>219</v>
      </c>
      <c r="GY1" s="1" t="s">
        <v>232</v>
      </c>
      <c r="GZ1" s="1" t="s">
        <v>212</v>
      </c>
      <c r="HA1" s="1" t="s">
        <v>71</v>
      </c>
      <c r="HB1" s="1" t="s">
        <v>168</v>
      </c>
      <c r="HC1" s="1" t="s">
        <v>123</v>
      </c>
      <c r="HD1" s="1" t="s">
        <v>178</v>
      </c>
      <c r="HE1" s="1" t="s">
        <v>151</v>
      </c>
      <c r="HF1" s="1" t="s">
        <v>151</v>
      </c>
      <c r="HG1" s="1" t="s">
        <v>111</v>
      </c>
      <c r="HH1" s="1" t="s">
        <v>96</v>
      </c>
      <c r="HI1" s="1" t="s">
        <v>223</v>
      </c>
      <c r="HJ1" s="1" t="s">
        <v>39</v>
      </c>
      <c r="HK1" s="1" t="s">
        <v>136</v>
      </c>
      <c r="HL1" s="1" t="s">
        <v>207</v>
      </c>
      <c r="HM1" s="1" t="s">
        <v>228</v>
      </c>
      <c r="HN1" s="1" t="s">
        <v>174</v>
      </c>
      <c r="HO1" s="1" t="s">
        <v>82</v>
      </c>
      <c r="HP1" s="1" t="s">
        <v>72</v>
      </c>
      <c r="HQ1" s="1" t="s">
        <v>203</v>
      </c>
      <c r="HR1" s="1" t="s">
        <v>91</v>
      </c>
      <c r="HS1" s="1" t="s">
        <v>98</v>
      </c>
      <c r="HT1" s="1" t="s">
        <v>54</v>
      </c>
      <c r="HU1" s="1" t="s">
        <v>65</v>
      </c>
      <c r="HV1" s="1" t="s">
        <v>38</v>
      </c>
      <c r="HW1" s="1" t="s">
        <v>74</v>
      </c>
      <c r="HX1" s="1" t="s">
        <v>51</v>
      </c>
      <c r="HY1" s="1" t="s">
        <v>192</v>
      </c>
      <c r="HZ1" s="1" t="s">
        <v>190</v>
      </c>
      <c r="IA1" s="1" t="s">
        <v>142</v>
      </c>
      <c r="IB1" s="1" t="s">
        <v>185</v>
      </c>
      <c r="IC1" s="1" t="s">
        <v>224</v>
      </c>
      <c r="ID1" s="1" t="s">
        <v>155</v>
      </c>
      <c r="IE1" s="1" t="s">
        <v>114</v>
      </c>
      <c r="IF1" s="1" t="s">
        <v>75</v>
      </c>
      <c r="IG1" s="1" t="s">
        <v>116</v>
      </c>
      <c r="IH1" s="1" t="s">
        <v>159</v>
      </c>
      <c r="II1" s="1" t="s">
        <v>233</v>
      </c>
      <c r="IJ1" s="1" t="s">
        <v>37</v>
      </c>
      <c r="IK1" s="1" t="s">
        <v>156</v>
      </c>
      <c r="IL1" s="1" t="s">
        <v>107</v>
      </c>
      <c r="IM1" s="1" t="s">
        <v>107</v>
      </c>
    </row>
    <row r="2" spans="1:247" x14ac:dyDescent="0.3">
      <c r="A2" s="1"/>
      <c r="B2" s="1" t="s">
        <v>1</v>
      </c>
      <c r="C2" s="15" t="s">
        <v>263</v>
      </c>
      <c r="D2" s="15" t="s">
        <v>264</v>
      </c>
      <c r="E2" s="15" t="s">
        <v>262</v>
      </c>
      <c r="F2" s="15" t="s">
        <v>260</v>
      </c>
      <c r="G2" s="15" t="s">
        <v>259</v>
      </c>
      <c r="H2" s="15" t="s">
        <v>259</v>
      </c>
      <c r="I2" s="15" t="s">
        <v>256</v>
      </c>
      <c r="J2" s="15" t="s">
        <v>260</v>
      </c>
      <c r="K2" s="15" t="s">
        <v>260</v>
      </c>
      <c r="L2" s="15" t="s">
        <v>262</v>
      </c>
      <c r="M2" s="15" t="s">
        <v>260</v>
      </c>
      <c r="N2" s="15" t="s">
        <v>259</v>
      </c>
      <c r="O2" s="15" t="s">
        <v>259</v>
      </c>
      <c r="P2" s="15" t="s">
        <v>256</v>
      </c>
      <c r="Q2" s="15" t="s">
        <v>260</v>
      </c>
      <c r="R2" s="15" t="s">
        <v>260</v>
      </c>
      <c r="S2" s="15" t="s">
        <v>258</v>
      </c>
      <c r="T2" s="15" t="s">
        <v>261</v>
      </c>
      <c r="U2" s="15" t="s">
        <v>260</v>
      </c>
      <c r="V2" s="15" t="s">
        <v>262</v>
      </c>
      <c r="W2" s="15" t="s">
        <v>262</v>
      </c>
      <c r="X2" s="15" t="s">
        <v>259</v>
      </c>
      <c r="Y2" s="15" t="s">
        <v>259</v>
      </c>
      <c r="Z2" s="15" t="s">
        <v>261</v>
      </c>
      <c r="AA2" s="15" t="s">
        <v>261</v>
      </c>
      <c r="AB2" s="15" t="s">
        <v>256</v>
      </c>
      <c r="AC2" s="15" t="s">
        <v>263</v>
      </c>
      <c r="AD2" s="15" t="s">
        <v>259</v>
      </c>
      <c r="AE2" s="15" t="s">
        <v>261</v>
      </c>
      <c r="AF2" s="15" t="s">
        <v>263</v>
      </c>
      <c r="AG2" s="15" t="s">
        <v>256</v>
      </c>
      <c r="AH2" s="15" t="s">
        <v>262</v>
      </c>
      <c r="AI2" s="15" t="s">
        <v>259</v>
      </c>
      <c r="AJ2" s="15" t="s">
        <v>259</v>
      </c>
      <c r="AK2" s="15" t="s">
        <v>261</v>
      </c>
      <c r="AL2" s="15" t="s">
        <v>258</v>
      </c>
      <c r="AM2" s="15" t="s">
        <v>261</v>
      </c>
      <c r="AN2" s="15" t="s">
        <v>263</v>
      </c>
      <c r="AO2" s="15" t="s">
        <v>256</v>
      </c>
      <c r="AP2" s="15" t="s">
        <v>263</v>
      </c>
      <c r="AQ2" s="15" t="s">
        <v>261</v>
      </c>
      <c r="AR2" s="15" t="s">
        <v>260</v>
      </c>
      <c r="AS2" s="15" t="s">
        <v>260</v>
      </c>
      <c r="AT2" s="15" t="s">
        <v>260</v>
      </c>
      <c r="AU2" s="15" t="s">
        <v>261</v>
      </c>
      <c r="AV2" s="15" t="s">
        <v>261</v>
      </c>
      <c r="AW2" s="15" t="s">
        <v>262</v>
      </c>
      <c r="AX2" s="15" t="s">
        <v>262</v>
      </c>
      <c r="AY2" s="15" t="s">
        <v>261</v>
      </c>
      <c r="AZ2" s="15" t="s">
        <v>262</v>
      </c>
      <c r="BA2" s="15" t="s">
        <v>262</v>
      </c>
      <c r="BB2" s="15" t="s">
        <v>259</v>
      </c>
      <c r="BC2" s="15" t="s">
        <v>262</v>
      </c>
      <c r="BD2" s="15" t="s">
        <v>262</v>
      </c>
      <c r="BE2" s="15" t="s">
        <v>263</v>
      </c>
      <c r="BF2" s="15" t="s">
        <v>259</v>
      </c>
      <c r="BG2" s="15" t="s">
        <v>259</v>
      </c>
      <c r="BH2" s="15" t="s">
        <v>263</v>
      </c>
      <c r="BI2" s="15" t="s">
        <v>263</v>
      </c>
      <c r="BJ2" s="15" t="s">
        <v>262</v>
      </c>
      <c r="BK2" s="15" t="s">
        <v>261</v>
      </c>
      <c r="BL2" s="15" t="s">
        <v>258</v>
      </c>
      <c r="BM2" s="15" t="s">
        <v>260</v>
      </c>
      <c r="BN2" s="15" t="s">
        <v>262</v>
      </c>
      <c r="BO2" s="15" t="s">
        <v>262</v>
      </c>
      <c r="BP2" s="15" t="s">
        <v>261</v>
      </c>
      <c r="BQ2" s="15" t="s">
        <v>256</v>
      </c>
      <c r="BR2" s="15" t="s">
        <v>261</v>
      </c>
      <c r="BS2" s="15" t="s">
        <v>258</v>
      </c>
      <c r="BT2" s="15" t="s">
        <v>261</v>
      </c>
      <c r="BU2" s="15" t="s">
        <v>261</v>
      </c>
      <c r="BV2" s="15" t="s">
        <v>30</v>
      </c>
      <c r="BW2" s="15" t="s">
        <v>256</v>
      </c>
      <c r="BX2" s="15" t="s">
        <v>261</v>
      </c>
      <c r="BY2" s="15" t="s">
        <v>262</v>
      </c>
      <c r="BZ2" s="15" t="s">
        <v>262</v>
      </c>
      <c r="CA2" s="15" t="s">
        <v>261</v>
      </c>
      <c r="CB2" s="15" t="s">
        <v>262</v>
      </c>
      <c r="CC2" s="15" t="s">
        <v>262</v>
      </c>
      <c r="CD2" s="15" t="s">
        <v>261</v>
      </c>
      <c r="CE2" s="15" t="s">
        <v>261</v>
      </c>
      <c r="CF2" s="15" t="s">
        <v>256</v>
      </c>
      <c r="CG2" s="15" t="s">
        <v>261</v>
      </c>
      <c r="CH2" s="15" t="s">
        <v>264</v>
      </c>
      <c r="CI2" s="15" t="s">
        <v>259</v>
      </c>
      <c r="CJ2" s="15" t="s">
        <v>256</v>
      </c>
      <c r="CK2" s="15" t="s">
        <v>256</v>
      </c>
      <c r="CL2" s="15" t="s">
        <v>261</v>
      </c>
      <c r="CM2" s="15" t="s">
        <v>261</v>
      </c>
      <c r="CN2" s="15" t="s">
        <v>256</v>
      </c>
      <c r="CO2" s="15" t="s">
        <v>259</v>
      </c>
      <c r="CP2" s="15" t="s">
        <v>259</v>
      </c>
      <c r="CQ2" s="15" t="s">
        <v>262</v>
      </c>
      <c r="CR2" s="15" t="s">
        <v>262</v>
      </c>
      <c r="CS2" s="15" t="s">
        <v>261</v>
      </c>
      <c r="CT2" s="15" t="s">
        <v>260</v>
      </c>
      <c r="CU2" s="15" t="s">
        <v>259</v>
      </c>
      <c r="CV2" s="15" t="s">
        <v>262</v>
      </c>
      <c r="CW2" s="15" t="s">
        <v>30</v>
      </c>
      <c r="CX2" s="15" t="s">
        <v>262</v>
      </c>
      <c r="CY2" s="15" t="s">
        <v>261</v>
      </c>
      <c r="CZ2" s="15" t="s">
        <v>262</v>
      </c>
      <c r="DA2" s="15" t="s">
        <v>261</v>
      </c>
      <c r="DB2" s="15" t="s">
        <v>261</v>
      </c>
      <c r="DC2" s="15" t="s">
        <v>260</v>
      </c>
      <c r="DD2" s="15" t="s">
        <v>30</v>
      </c>
      <c r="DE2" s="15" t="s">
        <v>30</v>
      </c>
      <c r="DF2" s="15" t="s">
        <v>262</v>
      </c>
      <c r="DG2" s="15" t="s">
        <v>262</v>
      </c>
      <c r="DH2" s="15" t="s">
        <v>262</v>
      </c>
      <c r="DI2" s="15" t="s">
        <v>263</v>
      </c>
      <c r="DJ2" s="15" t="s">
        <v>30</v>
      </c>
      <c r="DK2" s="15" t="s">
        <v>261</v>
      </c>
      <c r="DL2" s="15" t="s">
        <v>261</v>
      </c>
      <c r="DM2" s="15" t="s">
        <v>257</v>
      </c>
      <c r="DN2" s="15" t="s">
        <v>259</v>
      </c>
      <c r="DO2" s="15" t="s">
        <v>256</v>
      </c>
      <c r="DP2" s="15" t="s">
        <v>260</v>
      </c>
      <c r="DQ2" s="15" t="s">
        <v>259</v>
      </c>
      <c r="DR2" s="15" t="s">
        <v>262</v>
      </c>
      <c r="DS2" s="15" t="s">
        <v>261</v>
      </c>
      <c r="DT2" s="15" t="s">
        <v>261</v>
      </c>
      <c r="DU2" s="15" t="s">
        <v>262</v>
      </c>
      <c r="DV2" s="15" t="s">
        <v>259</v>
      </c>
      <c r="DW2" s="15" t="s">
        <v>261</v>
      </c>
      <c r="DX2" s="15" t="s">
        <v>262</v>
      </c>
      <c r="DY2" s="15" t="s">
        <v>260</v>
      </c>
      <c r="DZ2" s="15" t="s">
        <v>262</v>
      </c>
      <c r="EA2" s="15" t="s">
        <v>261</v>
      </c>
      <c r="EB2" s="15" t="s">
        <v>261</v>
      </c>
      <c r="EC2" s="15" t="s">
        <v>30</v>
      </c>
      <c r="ED2" s="15" t="s">
        <v>261</v>
      </c>
      <c r="EE2" s="15" t="s">
        <v>259</v>
      </c>
      <c r="EF2" s="15" t="s">
        <v>262</v>
      </c>
      <c r="EG2" s="15" t="s">
        <v>256</v>
      </c>
      <c r="EH2" s="15" t="s">
        <v>30</v>
      </c>
      <c r="EI2" s="15" t="s">
        <v>262</v>
      </c>
      <c r="EJ2" s="15" t="s">
        <v>261</v>
      </c>
      <c r="EK2" s="15" t="s">
        <v>256</v>
      </c>
      <c r="EL2" s="15" t="s">
        <v>256</v>
      </c>
      <c r="EM2" s="15" t="s">
        <v>262</v>
      </c>
      <c r="EN2" s="15" t="s">
        <v>262</v>
      </c>
      <c r="EO2" s="15" t="s">
        <v>261</v>
      </c>
      <c r="EP2" s="15" t="s">
        <v>261</v>
      </c>
      <c r="EQ2" s="15" t="s">
        <v>261</v>
      </c>
      <c r="ER2" s="15" t="s">
        <v>262</v>
      </c>
      <c r="ES2" s="15" t="s">
        <v>264</v>
      </c>
      <c r="ET2" s="15" t="s">
        <v>259</v>
      </c>
      <c r="EU2" s="15" t="s">
        <v>263</v>
      </c>
      <c r="EV2" s="15" t="s">
        <v>256</v>
      </c>
      <c r="EW2" s="15" t="s">
        <v>256</v>
      </c>
      <c r="EX2" s="15" t="s">
        <v>257</v>
      </c>
      <c r="EY2" s="15" t="s">
        <v>261</v>
      </c>
      <c r="EZ2" s="15" t="s">
        <v>256</v>
      </c>
      <c r="FA2" s="15" t="s">
        <v>261</v>
      </c>
      <c r="FB2" s="15" t="s">
        <v>262</v>
      </c>
      <c r="FC2" s="15" t="s">
        <v>256</v>
      </c>
      <c r="FD2" s="15" t="s">
        <v>260</v>
      </c>
      <c r="FE2" s="15" t="s">
        <v>256</v>
      </c>
      <c r="FF2" s="15" t="s">
        <v>262</v>
      </c>
      <c r="FG2" s="15" t="s">
        <v>86</v>
      </c>
      <c r="FH2" s="15" t="s">
        <v>262</v>
      </c>
      <c r="FI2" s="15" t="s">
        <v>261</v>
      </c>
      <c r="FJ2" s="15" t="s">
        <v>263</v>
      </c>
      <c r="FK2" s="15" t="s">
        <v>263</v>
      </c>
      <c r="FL2" s="15" t="s">
        <v>260</v>
      </c>
      <c r="FM2" s="15" t="s">
        <v>259</v>
      </c>
      <c r="FN2" s="15" t="s">
        <v>263</v>
      </c>
      <c r="FO2" s="15" t="s">
        <v>260</v>
      </c>
      <c r="FP2" s="15" t="s">
        <v>256</v>
      </c>
      <c r="FQ2" s="15" t="s">
        <v>259</v>
      </c>
      <c r="FR2" s="15" t="s">
        <v>30</v>
      </c>
      <c r="FS2" s="15" t="s">
        <v>258</v>
      </c>
      <c r="FT2" s="15" t="s">
        <v>262</v>
      </c>
      <c r="FU2" s="15" t="s">
        <v>261</v>
      </c>
      <c r="FV2" s="15" t="s">
        <v>262</v>
      </c>
      <c r="FW2" s="15" t="s">
        <v>256</v>
      </c>
      <c r="FX2" s="15" t="s">
        <v>264</v>
      </c>
      <c r="FY2" s="15" t="s">
        <v>262</v>
      </c>
      <c r="FZ2" s="15" t="s">
        <v>258</v>
      </c>
      <c r="GA2" s="15" t="s">
        <v>30</v>
      </c>
      <c r="GB2" s="15" t="s">
        <v>256</v>
      </c>
      <c r="GC2" s="15" t="s">
        <v>262</v>
      </c>
      <c r="GD2" s="15" t="s">
        <v>262</v>
      </c>
      <c r="GE2" s="15" t="s">
        <v>264</v>
      </c>
      <c r="GF2" s="15" t="s">
        <v>264</v>
      </c>
      <c r="GG2" s="15" t="s">
        <v>256</v>
      </c>
      <c r="GH2" s="15" t="s">
        <v>256</v>
      </c>
      <c r="GI2" s="15" t="s">
        <v>257</v>
      </c>
      <c r="GJ2" s="15" t="s">
        <v>260</v>
      </c>
      <c r="GK2" s="15" t="s">
        <v>259</v>
      </c>
      <c r="GL2" s="15" t="s">
        <v>256</v>
      </c>
      <c r="GM2" s="15" t="s">
        <v>260</v>
      </c>
      <c r="GN2" s="15" t="s">
        <v>257</v>
      </c>
      <c r="GO2" s="15" t="s">
        <v>262</v>
      </c>
      <c r="GP2" s="15" t="s">
        <v>260</v>
      </c>
      <c r="GQ2" s="15" t="s">
        <v>260</v>
      </c>
      <c r="GR2" s="15" t="s">
        <v>261</v>
      </c>
      <c r="GS2" s="15" t="s">
        <v>260</v>
      </c>
      <c r="GT2" s="15" t="s">
        <v>259</v>
      </c>
      <c r="GU2" s="15" t="s">
        <v>256</v>
      </c>
      <c r="GV2" s="15" t="s">
        <v>260</v>
      </c>
      <c r="GW2" s="15" t="s">
        <v>261</v>
      </c>
      <c r="GX2" s="15" t="s">
        <v>263</v>
      </c>
      <c r="GY2" s="15" t="s">
        <v>261</v>
      </c>
      <c r="GZ2" s="15" t="s">
        <v>260</v>
      </c>
      <c r="HA2" s="15" t="s">
        <v>257</v>
      </c>
      <c r="HB2" s="15" t="s">
        <v>260</v>
      </c>
      <c r="HC2" s="15" t="s">
        <v>260</v>
      </c>
      <c r="HD2" s="15" t="s">
        <v>256</v>
      </c>
      <c r="HE2" s="15" t="s">
        <v>260</v>
      </c>
      <c r="HF2" s="15" t="s">
        <v>260</v>
      </c>
      <c r="HG2" s="15" t="s">
        <v>262</v>
      </c>
      <c r="HH2" s="15" t="s">
        <v>263</v>
      </c>
      <c r="HI2" s="15" t="s">
        <v>256</v>
      </c>
      <c r="HJ2" s="15" t="s">
        <v>30</v>
      </c>
      <c r="HK2" s="15" t="s">
        <v>86</v>
      </c>
      <c r="HL2" s="15" t="s">
        <v>257</v>
      </c>
      <c r="HM2" s="15" t="s">
        <v>263</v>
      </c>
      <c r="HN2" s="15" t="s">
        <v>261</v>
      </c>
      <c r="HO2" s="15" t="s">
        <v>262</v>
      </c>
      <c r="HP2" s="15" t="s">
        <v>262</v>
      </c>
      <c r="HQ2" s="15" t="s">
        <v>257</v>
      </c>
      <c r="HR2" s="15" t="s">
        <v>260</v>
      </c>
      <c r="HS2" s="15" t="s">
        <v>260</v>
      </c>
      <c r="HT2" s="15" t="s">
        <v>261</v>
      </c>
      <c r="HU2" s="15" t="s">
        <v>261</v>
      </c>
      <c r="HV2" s="15" t="s">
        <v>262</v>
      </c>
      <c r="HW2" s="15" t="s">
        <v>257</v>
      </c>
      <c r="HX2" s="15" t="s">
        <v>257</v>
      </c>
      <c r="HY2" s="15" t="s">
        <v>261</v>
      </c>
      <c r="HZ2" s="15" t="s">
        <v>257</v>
      </c>
      <c r="IA2" s="15" t="s">
        <v>86</v>
      </c>
      <c r="IB2" s="15" t="s">
        <v>257</v>
      </c>
      <c r="IC2" s="15" t="s">
        <v>261</v>
      </c>
      <c r="ID2" s="15" t="s">
        <v>261</v>
      </c>
      <c r="IE2" s="15" t="s">
        <v>257</v>
      </c>
      <c r="IF2" s="15" t="s">
        <v>260</v>
      </c>
      <c r="IG2" s="15" t="s">
        <v>256</v>
      </c>
      <c r="IH2" s="15" t="s">
        <v>30</v>
      </c>
      <c r="II2" s="15" t="s">
        <v>30</v>
      </c>
      <c r="IJ2" s="15" t="s">
        <v>256</v>
      </c>
      <c r="IK2" s="15" t="s">
        <v>261</v>
      </c>
      <c r="IL2" s="15" t="s">
        <v>260</v>
      </c>
      <c r="IM2" s="15" t="s">
        <v>260</v>
      </c>
    </row>
    <row r="3" spans="1:247" x14ac:dyDescent="0.3">
      <c r="A3" s="1"/>
      <c r="B3" s="1" t="s">
        <v>2</v>
      </c>
      <c r="C3" s="1">
        <v>3102229</v>
      </c>
      <c r="D3" s="1">
        <v>56361</v>
      </c>
      <c r="E3" s="1">
        <v>13477</v>
      </c>
      <c r="F3" s="1">
        <v>91084</v>
      </c>
      <c r="G3" s="1">
        <v>11810</v>
      </c>
      <c r="H3" s="1">
        <v>13287</v>
      </c>
      <c r="I3" s="1">
        <v>453125</v>
      </c>
      <c r="J3" s="1">
        <v>27928</v>
      </c>
      <c r="K3" s="1">
        <v>32543</v>
      </c>
      <c r="L3" s="1">
        <v>13477</v>
      </c>
      <c r="M3" s="1">
        <v>91084</v>
      </c>
      <c r="N3" s="1">
        <v>11810</v>
      </c>
      <c r="O3" s="1">
        <v>13287</v>
      </c>
      <c r="P3" s="1">
        <v>453125</v>
      </c>
      <c r="Q3" s="1">
        <v>27928</v>
      </c>
      <c r="R3" s="1">
        <v>32543</v>
      </c>
      <c r="S3" s="1">
        <v>273008</v>
      </c>
      <c r="T3" s="1">
        <v>486530</v>
      </c>
      <c r="U3" s="1">
        <v>299388</v>
      </c>
      <c r="V3" s="1">
        <v>199509</v>
      </c>
      <c r="W3" s="1">
        <v>439117</v>
      </c>
      <c r="X3" s="1">
        <v>219246</v>
      </c>
      <c r="Y3" s="1">
        <v>5670544</v>
      </c>
      <c r="Z3" s="1">
        <v>3177388</v>
      </c>
      <c r="AA3" s="1">
        <v>3702314</v>
      </c>
      <c r="AB3" s="1">
        <v>379444</v>
      </c>
      <c r="AC3" s="1">
        <v>2602713</v>
      </c>
      <c r="AD3" s="1">
        <v>552438</v>
      </c>
      <c r="AE3" s="1">
        <v>1639833</v>
      </c>
      <c r="AF3" s="1">
        <v>2418393</v>
      </c>
      <c r="AG3" s="1">
        <v>2832224</v>
      </c>
      <c r="AH3" s="1">
        <v>303770</v>
      </c>
      <c r="AI3" s="1">
        <v>274578</v>
      </c>
      <c r="AJ3" s="1">
        <v>274578</v>
      </c>
      <c r="AK3" s="1">
        <v>2044147</v>
      </c>
      <c r="AL3" s="1">
        <v>5900754</v>
      </c>
      <c r="AM3" s="1">
        <v>1424906</v>
      </c>
      <c r="AN3" s="1">
        <v>885359</v>
      </c>
      <c r="AO3" s="1">
        <v>4492150</v>
      </c>
      <c r="AP3" s="1">
        <v>27019731</v>
      </c>
      <c r="AQ3" s="1">
        <v>8863338</v>
      </c>
      <c r="AR3" s="1">
        <v>47246</v>
      </c>
      <c r="AS3" s="1">
        <v>47246</v>
      </c>
      <c r="AT3" s="1">
        <v>71201</v>
      </c>
      <c r="AU3" s="1">
        <v>81541</v>
      </c>
      <c r="AV3" s="1">
        <v>81541</v>
      </c>
      <c r="AW3" s="1">
        <v>21152</v>
      </c>
      <c r="AX3" s="1">
        <v>21152</v>
      </c>
      <c r="AY3" s="1">
        <v>12127071</v>
      </c>
      <c r="AZ3" s="1">
        <v>43593035</v>
      </c>
      <c r="BA3" s="1">
        <v>767245</v>
      </c>
      <c r="BB3" s="1">
        <v>208869</v>
      </c>
      <c r="BC3" s="1">
        <v>16134219</v>
      </c>
      <c r="BD3" s="1">
        <v>8989046</v>
      </c>
      <c r="BE3" s="1">
        <v>5906760</v>
      </c>
      <c r="BF3" s="1">
        <v>105432</v>
      </c>
      <c r="BG3" s="1">
        <v>105432</v>
      </c>
      <c r="BH3" s="1">
        <v>21456188</v>
      </c>
      <c r="BI3" s="1">
        <v>698585</v>
      </c>
      <c r="BJ3" s="1">
        <v>287730</v>
      </c>
      <c r="BK3" s="1">
        <v>9944201</v>
      </c>
      <c r="BL3" s="1">
        <v>78887007</v>
      </c>
      <c r="BM3" s="1">
        <v>4610820</v>
      </c>
      <c r="BN3" s="1">
        <v>28302603</v>
      </c>
      <c r="BO3" s="1">
        <v>25730435</v>
      </c>
      <c r="BP3" s="1">
        <v>62660551</v>
      </c>
      <c r="BQ3" s="1">
        <v>2279723</v>
      </c>
      <c r="BR3" s="1">
        <v>4303356</v>
      </c>
      <c r="BS3" s="1">
        <v>32930091</v>
      </c>
      <c r="BT3" s="1">
        <v>12525094</v>
      </c>
      <c r="BU3" s="1">
        <v>9690222</v>
      </c>
      <c r="BV3" s="1">
        <v>5042920</v>
      </c>
      <c r="BW3" s="1">
        <v>6368481</v>
      </c>
      <c r="BX3" s="1">
        <v>11716829</v>
      </c>
      <c r="BY3" s="1">
        <v>45436</v>
      </c>
      <c r="BZ3" s="1">
        <v>45436</v>
      </c>
      <c r="CA3" s="1">
        <v>3042004</v>
      </c>
      <c r="CB3" s="1">
        <v>3927188</v>
      </c>
      <c r="CC3" s="1">
        <v>4075261</v>
      </c>
      <c r="CD3" s="1">
        <v>37445392</v>
      </c>
      <c r="CE3" s="1">
        <v>540109</v>
      </c>
      <c r="CF3" s="1">
        <v>1062777</v>
      </c>
      <c r="CG3" s="1">
        <v>4786994</v>
      </c>
      <c r="CH3" s="1">
        <v>33098932</v>
      </c>
      <c r="CI3" s="1">
        <v>16025</v>
      </c>
      <c r="CJ3" s="1">
        <v>6940432</v>
      </c>
      <c r="CK3" s="1">
        <v>6940432</v>
      </c>
      <c r="CL3" s="1">
        <v>18595469</v>
      </c>
      <c r="CM3" s="1">
        <v>19686505</v>
      </c>
      <c r="CN3" s="1">
        <v>24385858</v>
      </c>
      <c r="CO3" s="1">
        <v>4076140</v>
      </c>
      <c r="CP3" s="1">
        <v>108004</v>
      </c>
      <c r="CQ3" s="1">
        <v>13547510</v>
      </c>
      <c r="CR3" s="1">
        <v>89703</v>
      </c>
      <c r="CS3" s="1">
        <v>193413</v>
      </c>
      <c r="CT3" s="1">
        <v>9016596</v>
      </c>
      <c r="CU3" s="1">
        <v>20264082</v>
      </c>
      <c r="CV3" s="1">
        <v>168458</v>
      </c>
      <c r="CW3" s="1">
        <v>7320815</v>
      </c>
      <c r="CX3" s="1">
        <v>68910</v>
      </c>
      <c r="CY3" s="1">
        <v>41236378</v>
      </c>
      <c r="CZ3" s="1">
        <v>188078227</v>
      </c>
      <c r="DA3" s="1">
        <v>6005250</v>
      </c>
      <c r="DB3" s="1">
        <v>11502010</v>
      </c>
      <c r="DC3" s="1">
        <v>5231372</v>
      </c>
      <c r="DD3" s="1">
        <v>5213898</v>
      </c>
      <c r="DE3" s="1">
        <v>142893540</v>
      </c>
      <c r="DF3" s="1">
        <v>3191319</v>
      </c>
      <c r="DG3" s="1">
        <v>3431932</v>
      </c>
      <c r="DH3" s="1">
        <v>6506464</v>
      </c>
      <c r="DI3" s="1">
        <v>784301</v>
      </c>
      <c r="DJ3" s="1">
        <v>15233244</v>
      </c>
      <c r="DK3" s="1">
        <v>34707817</v>
      </c>
      <c r="DL3" s="1">
        <v>12236805</v>
      </c>
      <c r="DM3" s="1">
        <v>2010347</v>
      </c>
      <c r="DN3" s="1">
        <v>20579</v>
      </c>
      <c r="DO3" s="1">
        <v>68688433</v>
      </c>
      <c r="DP3" s="1">
        <v>75441</v>
      </c>
      <c r="DQ3" s="1">
        <v>171019</v>
      </c>
      <c r="DR3" s="1">
        <v>7326496</v>
      </c>
      <c r="DS3" s="1">
        <v>420979</v>
      </c>
      <c r="DT3" s="1">
        <v>17654843</v>
      </c>
      <c r="DU3" s="1">
        <v>221736</v>
      </c>
      <c r="DV3" s="1">
        <v>57794</v>
      </c>
      <c r="DW3" s="1">
        <v>1136334</v>
      </c>
      <c r="DX3" s="1">
        <v>436131</v>
      </c>
      <c r="DY3" s="1">
        <v>7523934</v>
      </c>
      <c r="DZ3" s="1">
        <v>71891</v>
      </c>
      <c r="EA3" s="1">
        <v>1442029</v>
      </c>
      <c r="EB3" s="1">
        <v>74777981</v>
      </c>
      <c r="EC3" s="1">
        <v>27307134</v>
      </c>
      <c r="ED3" s="1">
        <v>2022331</v>
      </c>
      <c r="EE3" s="1">
        <v>905949</v>
      </c>
      <c r="EF3" s="1">
        <v>452776</v>
      </c>
      <c r="EG3" s="1">
        <v>245452739</v>
      </c>
      <c r="EH3" s="1">
        <v>4661473</v>
      </c>
      <c r="EI3" s="1">
        <v>108605</v>
      </c>
      <c r="EJ3" s="1">
        <v>44187637</v>
      </c>
      <c r="EK3" s="1">
        <v>31056997</v>
      </c>
      <c r="EL3" s="1">
        <v>127463611</v>
      </c>
      <c r="EM3" s="1">
        <v>39921833</v>
      </c>
      <c r="EN3" s="1">
        <v>12293545</v>
      </c>
      <c r="EO3" s="1">
        <v>11987121</v>
      </c>
      <c r="EP3" s="1">
        <v>17340702</v>
      </c>
      <c r="EQ3" s="1">
        <v>7502</v>
      </c>
      <c r="ER3" s="1">
        <v>107449525</v>
      </c>
      <c r="ES3" s="1">
        <v>7026</v>
      </c>
      <c r="ET3" s="1">
        <v>82459</v>
      </c>
      <c r="EU3" s="1">
        <v>26783383</v>
      </c>
      <c r="EV3" s="1">
        <v>359008</v>
      </c>
      <c r="EW3" s="1">
        <v>359008</v>
      </c>
      <c r="EX3" s="1">
        <v>4498976</v>
      </c>
      <c r="EY3" s="1">
        <v>787584</v>
      </c>
      <c r="EZ3" s="1">
        <v>20222240</v>
      </c>
      <c r="FA3" s="1">
        <v>13902972</v>
      </c>
      <c r="FB3" s="1">
        <v>1065842</v>
      </c>
      <c r="FC3" s="1">
        <v>47382633</v>
      </c>
      <c r="FD3" s="1">
        <v>4062235</v>
      </c>
      <c r="FE3" s="1">
        <v>1313973713</v>
      </c>
      <c r="FF3" s="1">
        <v>5570129</v>
      </c>
      <c r="FG3" s="1">
        <v>1324333</v>
      </c>
      <c r="FH3" s="1">
        <v>2758124</v>
      </c>
      <c r="FI3" s="1">
        <v>22409572</v>
      </c>
      <c r="FJ3" s="1">
        <v>6352117</v>
      </c>
      <c r="FK3" s="1">
        <v>3874050</v>
      </c>
      <c r="FL3" s="1">
        <v>29251</v>
      </c>
      <c r="FM3" s="1">
        <v>60422</v>
      </c>
      <c r="FN3" s="1">
        <v>2460492</v>
      </c>
      <c r="FO3" s="1">
        <v>8192880</v>
      </c>
      <c r="FP3" s="1">
        <v>48846823</v>
      </c>
      <c r="FQ3" s="1">
        <v>21388</v>
      </c>
      <c r="FR3" s="1">
        <v>2976372</v>
      </c>
      <c r="FS3" s="1">
        <v>10175014</v>
      </c>
      <c r="FT3" s="1">
        <v>117848</v>
      </c>
      <c r="FU3" s="1">
        <v>7862944</v>
      </c>
      <c r="FV3" s="1">
        <v>69108</v>
      </c>
      <c r="FW3" s="1">
        <v>89468677</v>
      </c>
      <c r="FX3" s="1">
        <v>298444215</v>
      </c>
      <c r="FY3" s="1">
        <v>39129</v>
      </c>
      <c r="FZ3" s="1">
        <v>33241259</v>
      </c>
      <c r="GA3" s="1">
        <v>7961619</v>
      </c>
      <c r="GB3" s="1">
        <v>84402966</v>
      </c>
      <c r="GC3" s="1">
        <v>9439</v>
      </c>
      <c r="GD3" s="1">
        <v>23098</v>
      </c>
      <c r="GE3" s="1">
        <v>65773</v>
      </c>
      <c r="GF3" s="1">
        <v>65773</v>
      </c>
      <c r="GG3" s="1">
        <v>23113019</v>
      </c>
      <c r="GH3" s="1">
        <v>13881427</v>
      </c>
      <c r="GI3" s="1">
        <v>3581655</v>
      </c>
      <c r="GJ3" s="1">
        <v>10688058</v>
      </c>
      <c r="GK3" s="1">
        <v>176908</v>
      </c>
      <c r="GL3" s="1">
        <v>28287147</v>
      </c>
      <c r="GM3" s="1">
        <v>10605870</v>
      </c>
      <c r="GN3" s="1">
        <v>2050554</v>
      </c>
      <c r="GO3" s="1">
        <v>9183984</v>
      </c>
      <c r="GP3" s="1">
        <v>474413</v>
      </c>
      <c r="GQ3" s="1">
        <v>10379067</v>
      </c>
      <c r="GR3" s="1">
        <v>13013926</v>
      </c>
      <c r="GS3" s="1">
        <v>60609153</v>
      </c>
      <c r="GT3" s="1">
        <v>114689</v>
      </c>
      <c r="GU3" s="1">
        <v>23036087</v>
      </c>
      <c r="GV3" s="1">
        <v>33987</v>
      </c>
      <c r="GW3" s="1">
        <v>1641564</v>
      </c>
      <c r="GX3" s="1">
        <v>18881361</v>
      </c>
      <c r="GY3" s="1">
        <v>28195754</v>
      </c>
      <c r="GZ3" s="1">
        <v>40397842</v>
      </c>
      <c r="HA3" s="1">
        <v>4494749</v>
      </c>
      <c r="HB3" s="1">
        <v>16491461</v>
      </c>
      <c r="HC3" s="1">
        <v>58133509</v>
      </c>
      <c r="HD3" s="1">
        <v>165803560</v>
      </c>
      <c r="HE3" s="1">
        <v>400214</v>
      </c>
      <c r="HF3" s="1">
        <v>400214</v>
      </c>
      <c r="HG3" s="1">
        <v>8308504</v>
      </c>
      <c r="HH3" s="1">
        <v>1428757</v>
      </c>
      <c r="HI3" s="1">
        <v>64631595</v>
      </c>
      <c r="HJ3" s="1">
        <v>10293011</v>
      </c>
      <c r="HK3" s="1">
        <v>2274735</v>
      </c>
      <c r="HL3" s="1">
        <v>5439448</v>
      </c>
      <c r="HM3" s="1">
        <v>70413958</v>
      </c>
      <c r="HN3" s="1">
        <v>131859731</v>
      </c>
      <c r="HO3" s="1">
        <v>6822378</v>
      </c>
      <c r="HP3" s="1">
        <v>11382820</v>
      </c>
      <c r="HQ3" s="1">
        <v>9396411</v>
      </c>
      <c r="HR3" s="1">
        <v>60876136</v>
      </c>
      <c r="HS3" s="1">
        <v>82422299</v>
      </c>
      <c r="HT3" s="1">
        <v>8090068</v>
      </c>
      <c r="HU3" s="1">
        <v>690948</v>
      </c>
      <c r="HV3" s="1">
        <v>279912</v>
      </c>
      <c r="HW3" s="1">
        <v>10235455</v>
      </c>
      <c r="HX3" s="1">
        <v>7385367</v>
      </c>
      <c r="HY3" s="1">
        <v>8648248</v>
      </c>
      <c r="HZ3" s="1">
        <v>22303552</v>
      </c>
      <c r="IA3" s="1">
        <v>3585906</v>
      </c>
      <c r="IB3" s="1">
        <v>38536869</v>
      </c>
      <c r="IC3" s="1">
        <v>5548702</v>
      </c>
      <c r="ID3" s="1">
        <v>1240827</v>
      </c>
      <c r="IE3" s="1">
        <v>9981334</v>
      </c>
      <c r="IF3" s="1">
        <v>5450661</v>
      </c>
      <c r="IG3" s="1">
        <v>1095351995</v>
      </c>
      <c r="IH3" s="1">
        <v>4466706</v>
      </c>
      <c r="II3" s="1">
        <v>46710816</v>
      </c>
      <c r="IJ3" s="1">
        <v>147365352</v>
      </c>
      <c r="IK3" s="1">
        <v>201234</v>
      </c>
      <c r="IL3" s="1">
        <v>65409</v>
      </c>
      <c r="IM3" s="1">
        <v>65409</v>
      </c>
    </row>
    <row r="4" spans="1:247" x14ac:dyDescent="0.3">
      <c r="A4" s="1" t="s">
        <v>249</v>
      </c>
      <c r="B4" s="1" t="s">
        <v>3</v>
      </c>
      <c r="C4" s="1">
        <v>212460</v>
      </c>
      <c r="D4" s="1">
        <v>2166086</v>
      </c>
      <c r="E4" s="1">
        <v>102</v>
      </c>
      <c r="F4" s="1">
        <v>116</v>
      </c>
      <c r="G4" s="1">
        <v>26</v>
      </c>
      <c r="H4" s="1">
        <v>21</v>
      </c>
      <c r="I4" s="1">
        <v>28</v>
      </c>
      <c r="J4" s="1">
        <v>7</v>
      </c>
      <c r="K4" s="1">
        <v>2</v>
      </c>
      <c r="L4" s="1">
        <v>102</v>
      </c>
      <c r="M4" s="1">
        <v>116</v>
      </c>
      <c r="N4" s="1">
        <v>26</v>
      </c>
      <c r="O4" s="1">
        <v>21</v>
      </c>
      <c r="P4" s="1">
        <v>28</v>
      </c>
      <c r="Q4" s="1">
        <v>7</v>
      </c>
      <c r="R4" s="1">
        <v>2</v>
      </c>
      <c r="S4" s="1">
        <v>266000</v>
      </c>
      <c r="T4" s="1">
        <v>23000</v>
      </c>
      <c r="U4" s="1">
        <v>103000</v>
      </c>
      <c r="V4" s="1">
        <v>91000</v>
      </c>
      <c r="W4" s="1">
        <v>163270</v>
      </c>
      <c r="X4" s="1">
        <v>19060</v>
      </c>
      <c r="Y4" s="1">
        <v>462840</v>
      </c>
      <c r="Z4" s="1">
        <v>1030700</v>
      </c>
      <c r="AA4" s="1">
        <v>342000</v>
      </c>
      <c r="AB4" s="1">
        <v>5770</v>
      </c>
      <c r="AC4" s="1">
        <v>82880</v>
      </c>
      <c r="AD4" s="1">
        <v>28450</v>
      </c>
      <c r="AE4" s="1">
        <v>600370</v>
      </c>
      <c r="AF4" s="1">
        <v>17820</v>
      </c>
      <c r="AG4" s="1">
        <v>1564116</v>
      </c>
      <c r="AH4" s="1">
        <v>13940</v>
      </c>
      <c r="AI4" s="1">
        <v>4167</v>
      </c>
      <c r="AJ4" s="1">
        <v>4167</v>
      </c>
      <c r="AK4" s="1">
        <v>825418</v>
      </c>
      <c r="AL4" s="1">
        <v>1759540</v>
      </c>
      <c r="AM4" s="1">
        <v>267667</v>
      </c>
      <c r="AN4" s="1">
        <v>11437</v>
      </c>
      <c r="AO4" s="1">
        <v>693</v>
      </c>
      <c r="AP4" s="1">
        <v>1960582</v>
      </c>
      <c r="AQ4" s="1">
        <v>637657</v>
      </c>
      <c r="AR4" s="1">
        <v>1399</v>
      </c>
      <c r="AS4" s="1">
        <v>1399</v>
      </c>
      <c r="AT4" s="1">
        <v>468</v>
      </c>
      <c r="AU4" s="1">
        <v>455</v>
      </c>
      <c r="AV4" s="1">
        <v>455</v>
      </c>
      <c r="AW4" s="1">
        <v>430</v>
      </c>
      <c r="AX4" s="1">
        <v>430</v>
      </c>
      <c r="AY4" s="1">
        <v>1246700</v>
      </c>
      <c r="AZ4" s="1">
        <v>1138910</v>
      </c>
      <c r="BA4" s="1">
        <v>214970</v>
      </c>
      <c r="BB4" s="1">
        <v>12200</v>
      </c>
      <c r="BC4" s="1">
        <v>756950</v>
      </c>
      <c r="BD4" s="1">
        <v>1098580</v>
      </c>
      <c r="BE4" s="1">
        <v>92300</v>
      </c>
      <c r="BF4" s="1">
        <v>811</v>
      </c>
      <c r="BG4" s="1">
        <v>811</v>
      </c>
      <c r="BH4" s="1">
        <v>527970</v>
      </c>
      <c r="BI4" s="1">
        <v>665</v>
      </c>
      <c r="BJ4" s="1">
        <v>22966</v>
      </c>
      <c r="BK4" s="1">
        <v>1284000</v>
      </c>
      <c r="BL4" s="1">
        <v>1001450</v>
      </c>
      <c r="BM4" s="1">
        <v>323802</v>
      </c>
      <c r="BN4" s="1">
        <v>1285220</v>
      </c>
      <c r="BO4" s="1">
        <v>912050</v>
      </c>
      <c r="BP4" s="1">
        <v>2345410</v>
      </c>
      <c r="BQ4" s="1">
        <v>47000</v>
      </c>
      <c r="BR4" s="1">
        <v>622984</v>
      </c>
      <c r="BS4" s="1">
        <v>2381740</v>
      </c>
      <c r="BT4" s="1">
        <v>1267000</v>
      </c>
      <c r="BU4" s="1">
        <v>245857</v>
      </c>
      <c r="BV4" s="1">
        <v>488100</v>
      </c>
      <c r="BW4" s="1">
        <v>236800</v>
      </c>
      <c r="BX4" s="1">
        <v>1240000</v>
      </c>
      <c r="BY4" s="1">
        <v>262</v>
      </c>
      <c r="BZ4" s="1">
        <v>262</v>
      </c>
      <c r="CA4" s="1">
        <v>111370</v>
      </c>
      <c r="CB4" s="1">
        <v>13790</v>
      </c>
      <c r="CC4" s="1">
        <v>51100</v>
      </c>
      <c r="CD4" s="1">
        <v>945087</v>
      </c>
      <c r="CE4" s="1">
        <v>28051</v>
      </c>
      <c r="CF4" s="1">
        <v>15007</v>
      </c>
      <c r="CG4" s="1">
        <v>121320</v>
      </c>
      <c r="CH4" s="1">
        <v>9984670</v>
      </c>
      <c r="CI4" s="1">
        <v>274</v>
      </c>
      <c r="CJ4" s="1">
        <v>1092</v>
      </c>
      <c r="CK4" s="1">
        <v>1092</v>
      </c>
      <c r="CL4" s="1">
        <v>587040</v>
      </c>
      <c r="CM4" s="1">
        <v>801590</v>
      </c>
      <c r="CN4" s="1">
        <v>329750</v>
      </c>
      <c r="CO4" s="1">
        <v>268680</v>
      </c>
      <c r="CP4" s="1">
        <v>702</v>
      </c>
      <c r="CQ4" s="1">
        <v>283560</v>
      </c>
      <c r="CR4" s="1">
        <v>344</v>
      </c>
      <c r="CS4" s="1">
        <v>1001</v>
      </c>
      <c r="CT4" s="1">
        <v>449964</v>
      </c>
      <c r="CU4" s="1">
        <v>7686850</v>
      </c>
      <c r="CV4" s="1">
        <v>616</v>
      </c>
      <c r="CW4" s="1">
        <v>143100</v>
      </c>
      <c r="CX4" s="1">
        <v>754</v>
      </c>
      <c r="CY4" s="1">
        <v>2505810</v>
      </c>
      <c r="CZ4" s="1">
        <v>8511965</v>
      </c>
      <c r="DA4" s="1">
        <v>71740</v>
      </c>
      <c r="DB4" s="1">
        <v>752614</v>
      </c>
      <c r="DC4" s="1">
        <v>338145</v>
      </c>
      <c r="DD4" s="1">
        <v>198500</v>
      </c>
      <c r="DE4" s="1">
        <v>17075200</v>
      </c>
      <c r="DF4" s="1">
        <v>78200</v>
      </c>
      <c r="DG4" s="1">
        <v>176220</v>
      </c>
      <c r="DH4" s="1">
        <v>406750</v>
      </c>
      <c r="DI4" s="1">
        <v>9250</v>
      </c>
      <c r="DJ4" s="1">
        <v>2717300</v>
      </c>
      <c r="DK4" s="1">
        <v>582650</v>
      </c>
      <c r="DL4" s="1">
        <v>390580</v>
      </c>
      <c r="DM4" s="1">
        <v>20273</v>
      </c>
      <c r="DN4" s="1">
        <v>458</v>
      </c>
      <c r="DO4" s="1">
        <v>1648000</v>
      </c>
      <c r="DP4" s="1">
        <v>572</v>
      </c>
      <c r="DQ4" s="1">
        <v>541</v>
      </c>
      <c r="DR4" s="1">
        <v>112090</v>
      </c>
      <c r="DS4" s="1">
        <v>4033</v>
      </c>
      <c r="DT4" s="1">
        <v>322460</v>
      </c>
      <c r="DU4" s="1">
        <v>960</v>
      </c>
      <c r="DV4" s="1">
        <v>199</v>
      </c>
      <c r="DW4" s="1">
        <v>17363</v>
      </c>
      <c r="DX4" s="1">
        <v>1100</v>
      </c>
      <c r="DY4" s="1">
        <v>41290</v>
      </c>
      <c r="DZ4" s="1">
        <v>193</v>
      </c>
      <c r="EA4" s="1">
        <v>36120</v>
      </c>
      <c r="EB4" s="1">
        <v>1127127</v>
      </c>
      <c r="EC4" s="1">
        <v>447400</v>
      </c>
      <c r="ED4" s="1">
        <v>30355</v>
      </c>
      <c r="EE4" s="1">
        <v>18270</v>
      </c>
      <c r="EF4" s="1">
        <v>1780</v>
      </c>
      <c r="EG4" s="1">
        <v>1919440</v>
      </c>
      <c r="EH4" s="1">
        <v>69700</v>
      </c>
      <c r="EI4" s="1">
        <v>1910</v>
      </c>
      <c r="EJ4" s="1">
        <v>1219912</v>
      </c>
      <c r="EK4" s="1">
        <v>647500</v>
      </c>
      <c r="EL4" s="1">
        <v>377835</v>
      </c>
      <c r="EM4" s="1">
        <v>2766890</v>
      </c>
      <c r="EN4" s="1">
        <v>108890</v>
      </c>
      <c r="EO4" s="1">
        <v>196190</v>
      </c>
      <c r="EP4" s="1">
        <v>475440</v>
      </c>
      <c r="EQ4" s="1">
        <v>413</v>
      </c>
      <c r="ER4" s="1">
        <v>1972550</v>
      </c>
      <c r="ES4" s="1">
        <v>242</v>
      </c>
      <c r="ET4" s="1">
        <v>477</v>
      </c>
      <c r="EU4" s="1">
        <v>437072</v>
      </c>
      <c r="EV4" s="1">
        <v>300</v>
      </c>
      <c r="EW4" s="1">
        <v>300</v>
      </c>
      <c r="EX4" s="1">
        <v>51129</v>
      </c>
      <c r="EY4" s="1">
        <v>2517</v>
      </c>
      <c r="EZ4" s="1">
        <v>65610</v>
      </c>
      <c r="FA4" s="1">
        <v>274200</v>
      </c>
      <c r="FB4" s="1">
        <v>5128</v>
      </c>
      <c r="FC4" s="1">
        <v>678500</v>
      </c>
      <c r="FD4" s="1">
        <v>70280</v>
      </c>
      <c r="FE4" s="1">
        <v>9596960</v>
      </c>
      <c r="FF4" s="1">
        <v>129494</v>
      </c>
      <c r="FG4" s="1">
        <v>45226</v>
      </c>
      <c r="FH4" s="1">
        <v>10991</v>
      </c>
      <c r="FI4" s="1">
        <v>239460</v>
      </c>
      <c r="FJ4" s="1">
        <v>20770</v>
      </c>
      <c r="FK4" s="1">
        <v>10400</v>
      </c>
      <c r="FL4" s="1">
        <v>61</v>
      </c>
      <c r="FM4" s="1">
        <v>11854</v>
      </c>
      <c r="FN4" s="1">
        <v>5860</v>
      </c>
      <c r="FO4" s="1">
        <v>83870</v>
      </c>
      <c r="FP4" s="1">
        <v>98480</v>
      </c>
      <c r="FQ4" s="1">
        <v>240</v>
      </c>
      <c r="FR4" s="1">
        <v>29800</v>
      </c>
      <c r="FS4" s="1">
        <v>163610</v>
      </c>
      <c r="FT4" s="1">
        <v>389</v>
      </c>
      <c r="FU4" s="1">
        <v>112620</v>
      </c>
      <c r="FV4" s="1">
        <v>443</v>
      </c>
      <c r="FW4" s="1">
        <v>300000</v>
      </c>
      <c r="FX4" s="1">
        <v>9631420</v>
      </c>
      <c r="FY4" s="1">
        <v>261</v>
      </c>
      <c r="FZ4" s="1">
        <v>446550</v>
      </c>
      <c r="GA4" s="1">
        <v>86600</v>
      </c>
      <c r="GB4" s="1">
        <v>329560</v>
      </c>
      <c r="GC4" s="1">
        <v>102</v>
      </c>
      <c r="GD4" s="1">
        <v>153</v>
      </c>
      <c r="GE4" s="1">
        <v>53</v>
      </c>
      <c r="GF4" s="1">
        <v>53</v>
      </c>
      <c r="GG4" s="1">
        <v>120540</v>
      </c>
      <c r="GH4" s="1">
        <v>181040</v>
      </c>
      <c r="GI4" s="1">
        <v>28748</v>
      </c>
      <c r="GJ4" s="1">
        <v>131940</v>
      </c>
      <c r="GK4" s="1">
        <v>2944</v>
      </c>
      <c r="GL4" s="1">
        <v>147181</v>
      </c>
      <c r="GM4" s="1">
        <v>92391</v>
      </c>
      <c r="GN4" s="1">
        <v>25333</v>
      </c>
      <c r="GO4" s="1">
        <v>48730</v>
      </c>
      <c r="GP4" s="1">
        <v>2586</v>
      </c>
      <c r="GQ4" s="1">
        <v>30528</v>
      </c>
      <c r="GR4" s="1">
        <v>118480</v>
      </c>
      <c r="GS4" s="1">
        <v>244820</v>
      </c>
      <c r="GT4" s="1">
        <v>748</v>
      </c>
      <c r="GU4" s="1">
        <v>35980</v>
      </c>
      <c r="GV4" s="1">
        <v>160</v>
      </c>
      <c r="GW4" s="1">
        <v>11300</v>
      </c>
      <c r="GX4" s="1">
        <v>185180</v>
      </c>
      <c r="GY4" s="1">
        <v>236040</v>
      </c>
      <c r="GZ4" s="1">
        <v>504782</v>
      </c>
      <c r="HA4" s="1">
        <v>56542</v>
      </c>
      <c r="HB4" s="1">
        <v>41526</v>
      </c>
      <c r="HC4" s="1">
        <v>301230</v>
      </c>
      <c r="HD4" s="1">
        <v>803940</v>
      </c>
      <c r="HE4" s="1">
        <v>316</v>
      </c>
      <c r="HF4" s="1">
        <v>316</v>
      </c>
      <c r="HG4" s="1">
        <v>27750</v>
      </c>
      <c r="HH4" s="1">
        <v>360</v>
      </c>
      <c r="HI4" s="1">
        <v>514000</v>
      </c>
      <c r="HJ4" s="1">
        <v>207600</v>
      </c>
      <c r="HK4" s="1">
        <v>64589</v>
      </c>
      <c r="HL4" s="1">
        <v>48845</v>
      </c>
      <c r="HM4" s="1">
        <v>780580</v>
      </c>
      <c r="HN4" s="1">
        <v>923768</v>
      </c>
      <c r="HO4" s="1">
        <v>21040</v>
      </c>
      <c r="HP4" s="1">
        <v>110860</v>
      </c>
      <c r="HQ4" s="1">
        <v>88361</v>
      </c>
      <c r="HR4" s="1">
        <v>547030</v>
      </c>
      <c r="HS4" s="1">
        <v>357021</v>
      </c>
      <c r="HT4" s="1">
        <v>27830</v>
      </c>
      <c r="HU4" s="1">
        <v>2170</v>
      </c>
      <c r="HV4" s="1">
        <v>431</v>
      </c>
      <c r="HW4" s="1">
        <v>78866</v>
      </c>
      <c r="HX4" s="1">
        <v>110910</v>
      </c>
      <c r="HY4" s="1">
        <v>26338</v>
      </c>
      <c r="HZ4" s="1">
        <v>237500</v>
      </c>
      <c r="IA4" s="1">
        <v>65200</v>
      </c>
      <c r="IB4" s="1">
        <v>312685</v>
      </c>
      <c r="IC4" s="1">
        <v>56785</v>
      </c>
      <c r="ID4" s="1">
        <v>2040</v>
      </c>
      <c r="IE4" s="1">
        <v>93030</v>
      </c>
      <c r="IF4" s="1">
        <v>43094</v>
      </c>
      <c r="IG4" s="1">
        <v>3287590</v>
      </c>
      <c r="IH4" s="1">
        <v>33843</v>
      </c>
      <c r="II4" s="1">
        <v>603700</v>
      </c>
      <c r="IJ4" s="1">
        <v>144000</v>
      </c>
      <c r="IK4" s="1">
        <v>374</v>
      </c>
      <c r="IL4" s="1">
        <v>78</v>
      </c>
      <c r="IM4" s="1">
        <v>78</v>
      </c>
    </row>
    <row r="5" spans="1:247" x14ac:dyDescent="0.3">
      <c r="A5" s="19" t="s">
        <v>250</v>
      </c>
      <c r="B5" s="19" t="s">
        <v>4</v>
      </c>
      <c r="C5" s="19">
        <v>14.6</v>
      </c>
      <c r="D5" s="19">
        <v>0.03</v>
      </c>
      <c r="E5" s="19">
        <v>132.13</v>
      </c>
      <c r="F5" s="19">
        <v>785.21</v>
      </c>
      <c r="G5" s="19">
        <v>454.23</v>
      </c>
      <c r="H5" s="19">
        <v>632.71</v>
      </c>
      <c r="I5" s="19">
        <v>16183.04</v>
      </c>
      <c r="J5" s="19">
        <v>3989.71</v>
      </c>
      <c r="K5" s="19">
        <v>16271.5</v>
      </c>
      <c r="L5" s="19">
        <v>132.13</v>
      </c>
      <c r="M5" s="19">
        <v>785.21</v>
      </c>
      <c r="N5" s="19">
        <v>454.23</v>
      </c>
      <c r="O5" s="19">
        <v>632.71</v>
      </c>
      <c r="P5" s="19">
        <v>16183.04</v>
      </c>
      <c r="Q5" s="19">
        <v>3989.71</v>
      </c>
      <c r="R5" s="19">
        <v>16271.5</v>
      </c>
      <c r="S5" s="19">
        <v>1.03</v>
      </c>
      <c r="T5" s="19">
        <v>21.15</v>
      </c>
      <c r="U5" s="19">
        <v>2.91</v>
      </c>
      <c r="V5" s="19">
        <v>2.19</v>
      </c>
      <c r="W5" s="19">
        <v>2.69</v>
      </c>
      <c r="X5" s="19">
        <v>11.5</v>
      </c>
      <c r="Y5" s="19">
        <v>12.25</v>
      </c>
      <c r="Z5" s="19">
        <v>3.08</v>
      </c>
      <c r="AA5" s="19">
        <v>10.83</v>
      </c>
      <c r="AB5" s="19">
        <v>65.760000000000005</v>
      </c>
      <c r="AC5" s="19">
        <v>31.4</v>
      </c>
      <c r="AD5" s="19">
        <v>19.420000000000002</v>
      </c>
      <c r="AE5" s="19">
        <v>2.73</v>
      </c>
      <c r="AF5" s="19">
        <v>135.71</v>
      </c>
      <c r="AG5" s="19">
        <v>1.81</v>
      </c>
      <c r="AH5" s="19">
        <v>21.79</v>
      </c>
      <c r="AI5" s="19">
        <v>65.89</v>
      </c>
      <c r="AJ5" s="19">
        <v>65.89</v>
      </c>
      <c r="AK5" s="19">
        <v>2.48</v>
      </c>
      <c r="AL5" s="19">
        <v>3.35</v>
      </c>
      <c r="AM5" s="19">
        <v>5.32</v>
      </c>
      <c r="AN5" s="19">
        <v>77.41</v>
      </c>
      <c r="AO5" s="19">
        <v>6482.18</v>
      </c>
      <c r="AP5" s="19">
        <v>13.78</v>
      </c>
      <c r="AQ5" s="19">
        <v>13.9</v>
      </c>
      <c r="AR5" s="19">
        <v>33.770000000000003</v>
      </c>
      <c r="AS5" s="19">
        <v>33.770000000000003</v>
      </c>
      <c r="AT5" s="19">
        <v>152.13999999999999</v>
      </c>
      <c r="AU5" s="19">
        <v>179.21</v>
      </c>
      <c r="AV5" s="19">
        <v>179.21</v>
      </c>
      <c r="AW5" s="19">
        <v>49.19</v>
      </c>
      <c r="AX5" s="19">
        <v>49.19</v>
      </c>
      <c r="AY5" s="19">
        <v>9.73</v>
      </c>
      <c r="AZ5" s="19">
        <v>38.28</v>
      </c>
      <c r="BA5" s="19">
        <v>3.57</v>
      </c>
      <c r="BB5" s="19">
        <v>17.12</v>
      </c>
      <c r="BC5" s="19">
        <v>21.31</v>
      </c>
      <c r="BD5" s="19">
        <v>8.18</v>
      </c>
      <c r="BE5" s="19">
        <v>64</v>
      </c>
      <c r="BF5" s="19">
        <v>130</v>
      </c>
      <c r="BG5" s="19">
        <v>130</v>
      </c>
      <c r="BH5" s="19">
        <v>40.64</v>
      </c>
      <c r="BI5" s="19">
        <v>1050.5</v>
      </c>
      <c r="BJ5" s="19">
        <v>12.53</v>
      </c>
      <c r="BK5" s="19">
        <v>7.74</v>
      </c>
      <c r="BL5" s="19">
        <v>78.77</v>
      </c>
      <c r="BM5" s="19">
        <v>14.24</v>
      </c>
      <c r="BN5" s="19">
        <v>22.02</v>
      </c>
      <c r="BO5" s="19">
        <v>28.21</v>
      </c>
      <c r="BP5" s="19">
        <v>26.72</v>
      </c>
      <c r="BQ5" s="19">
        <v>48.5</v>
      </c>
      <c r="BR5" s="19">
        <v>6.91</v>
      </c>
      <c r="BS5" s="19">
        <v>13.83</v>
      </c>
      <c r="BT5" s="19">
        <v>9.89</v>
      </c>
      <c r="BU5" s="19">
        <v>39.409999999999997</v>
      </c>
      <c r="BV5" s="19">
        <v>10.33</v>
      </c>
      <c r="BW5" s="19">
        <v>26.89</v>
      </c>
      <c r="BX5" s="19">
        <v>9.4499999999999993</v>
      </c>
      <c r="BY5" s="19">
        <v>173.42</v>
      </c>
      <c r="BZ5" s="19">
        <v>173.42</v>
      </c>
      <c r="CA5" s="19">
        <v>27.31</v>
      </c>
      <c r="CB5" s="19">
        <v>284.79000000000002</v>
      </c>
      <c r="CC5" s="19">
        <v>79.75</v>
      </c>
      <c r="CD5" s="19">
        <v>39.619999999999997</v>
      </c>
      <c r="CE5" s="19">
        <v>19.25</v>
      </c>
      <c r="CF5" s="19">
        <v>70.819999999999993</v>
      </c>
      <c r="CG5" s="19">
        <v>39.46</v>
      </c>
      <c r="CH5" s="19">
        <v>3.31</v>
      </c>
      <c r="CI5" s="19">
        <v>58.49</v>
      </c>
      <c r="CJ5" s="19">
        <v>6355.71</v>
      </c>
      <c r="CK5" s="19">
        <v>6355.71</v>
      </c>
      <c r="CL5" s="19">
        <v>31.68</v>
      </c>
      <c r="CM5" s="19">
        <v>24.56</v>
      </c>
      <c r="CN5" s="19">
        <v>73.95</v>
      </c>
      <c r="CO5" s="19">
        <v>15.17</v>
      </c>
      <c r="CP5" s="19">
        <v>153.85</v>
      </c>
      <c r="CQ5" s="19">
        <v>47.78</v>
      </c>
      <c r="CR5" s="19">
        <v>260.76</v>
      </c>
      <c r="CS5" s="19">
        <v>193.22</v>
      </c>
      <c r="CT5" s="19">
        <v>20.04</v>
      </c>
      <c r="CU5" s="19">
        <v>2.64</v>
      </c>
      <c r="CV5" s="19">
        <v>273.47000000000003</v>
      </c>
      <c r="CW5" s="19">
        <v>51.16</v>
      </c>
      <c r="CX5" s="19">
        <v>91.39</v>
      </c>
      <c r="CY5" s="19">
        <v>16.46</v>
      </c>
      <c r="CZ5" s="19">
        <v>22.1</v>
      </c>
      <c r="DA5" s="19">
        <v>83.71</v>
      </c>
      <c r="DB5" s="19">
        <v>15.28</v>
      </c>
      <c r="DC5" s="19">
        <v>15.47</v>
      </c>
      <c r="DD5" s="19">
        <v>26.27</v>
      </c>
      <c r="DE5" s="19">
        <v>8.3699999999999992</v>
      </c>
      <c r="DF5" s="19">
        <v>40.81</v>
      </c>
      <c r="DG5" s="19">
        <v>19.48</v>
      </c>
      <c r="DH5" s="19">
        <v>16</v>
      </c>
      <c r="DI5" s="19">
        <v>84.79</v>
      </c>
      <c r="DJ5" s="19">
        <v>5.61</v>
      </c>
      <c r="DK5" s="19">
        <v>59.57</v>
      </c>
      <c r="DL5" s="19">
        <v>31.33</v>
      </c>
      <c r="DM5" s="19">
        <v>99.16</v>
      </c>
      <c r="DN5" s="19">
        <v>44.93</v>
      </c>
      <c r="DO5" s="19">
        <v>41.68</v>
      </c>
      <c r="DP5" s="19">
        <v>131.88999999999999</v>
      </c>
      <c r="DQ5" s="19">
        <v>316.12</v>
      </c>
      <c r="DR5" s="19">
        <v>65.36</v>
      </c>
      <c r="DS5" s="19">
        <v>104.38</v>
      </c>
      <c r="DT5" s="19">
        <v>54.75</v>
      </c>
      <c r="DU5" s="19">
        <v>230.98</v>
      </c>
      <c r="DV5" s="19">
        <v>290.42</v>
      </c>
      <c r="DW5" s="19">
        <v>65.45</v>
      </c>
      <c r="DX5" s="19">
        <v>396.48</v>
      </c>
      <c r="DY5" s="19">
        <v>182.22</v>
      </c>
      <c r="DZ5" s="19">
        <v>372.49</v>
      </c>
      <c r="EA5" s="19">
        <v>39.92</v>
      </c>
      <c r="EB5" s="19">
        <v>66.34</v>
      </c>
      <c r="EC5" s="19">
        <v>61.04</v>
      </c>
      <c r="ED5" s="19">
        <v>66.62</v>
      </c>
      <c r="EE5" s="19">
        <v>49.59</v>
      </c>
      <c r="EF5" s="19">
        <v>254.37</v>
      </c>
      <c r="EG5" s="19">
        <v>127.88</v>
      </c>
      <c r="EH5" s="19">
        <v>66.88</v>
      </c>
      <c r="EI5" s="19">
        <v>56.86</v>
      </c>
      <c r="EJ5" s="19">
        <v>36.22</v>
      </c>
      <c r="EK5" s="19">
        <v>47.96</v>
      </c>
      <c r="EL5" s="19">
        <v>337.35</v>
      </c>
      <c r="EM5" s="19">
        <v>14.43</v>
      </c>
      <c r="EN5" s="19">
        <v>112.9</v>
      </c>
      <c r="EO5" s="19">
        <v>61.1</v>
      </c>
      <c r="EP5" s="19">
        <v>36.47</v>
      </c>
      <c r="EQ5" s="19">
        <v>18.16</v>
      </c>
      <c r="ER5" s="19">
        <v>54.47</v>
      </c>
      <c r="ES5" s="19">
        <v>29.03</v>
      </c>
      <c r="ET5" s="19">
        <v>172.87</v>
      </c>
      <c r="EU5" s="19">
        <v>61.28</v>
      </c>
      <c r="EV5" s="19">
        <v>1196.69</v>
      </c>
      <c r="EW5" s="19">
        <v>1196.69</v>
      </c>
      <c r="EX5" s="19">
        <v>87.99</v>
      </c>
      <c r="EY5" s="19">
        <v>312.91000000000003</v>
      </c>
      <c r="EZ5" s="19">
        <v>308.22000000000003</v>
      </c>
      <c r="FA5" s="19">
        <v>50.7</v>
      </c>
      <c r="FB5" s="19">
        <v>207.85</v>
      </c>
      <c r="FC5" s="19">
        <v>69.83</v>
      </c>
      <c r="FD5" s="19">
        <v>57.8</v>
      </c>
      <c r="FE5" s="19">
        <v>136.91999999999999</v>
      </c>
      <c r="FF5" s="19">
        <v>43.01</v>
      </c>
      <c r="FG5" s="19">
        <v>29.28</v>
      </c>
      <c r="FH5" s="19">
        <v>250.94</v>
      </c>
      <c r="FI5" s="19">
        <v>93.58</v>
      </c>
      <c r="FJ5" s="19">
        <v>305.83</v>
      </c>
      <c r="FK5" s="19">
        <v>372.5</v>
      </c>
      <c r="FL5" s="19">
        <v>479.52</v>
      </c>
      <c r="FM5" s="19">
        <v>5.0999999999999996</v>
      </c>
      <c r="FN5" s="19">
        <v>419.88</v>
      </c>
      <c r="FO5" s="19">
        <v>97.69</v>
      </c>
      <c r="FP5" s="19">
        <v>496.01</v>
      </c>
      <c r="FQ5" s="19">
        <v>89.12</v>
      </c>
      <c r="FR5" s="19">
        <v>99.88</v>
      </c>
      <c r="FS5" s="19">
        <v>62.19</v>
      </c>
      <c r="FT5" s="19">
        <v>302.95</v>
      </c>
      <c r="FU5" s="19">
        <v>69.819999999999993</v>
      </c>
      <c r="FV5" s="19">
        <v>156</v>
      </c>
      <c r="FW5" s="19">
        <v>298.23</v>
      </c>
      <c r="FX5" s="19">
        <v>30.99</v>
      </c>
      <c r="FY5" s="19">
        <v>149.91999999999999</v>
      </c>
      <c r="FZ5" s="19">
        <v>74.44</v>
      </c>
      <c r="GA5" s="19">
        <v>91.94</v>
      </c>
      <c r="GB5" s="19">
        <v>256.11</v>
      </c>
      <c r="GC5" s="19">
        <v>92.54</v>
      </c>
      <c r="GD5" s="19">
        <v>150.97</v>
      </c>
      <c r="GE5" s="19">
        <v>1241</v>
      </c>
      <c r="GF5" s="19">
        <v>1241</v>
      </c>
      <c r="GG5" s="19">
        <v>191.75</v>
      </c>
      <c r="GH5" s="19">
        <v>76.680000000000007</v>
      </c>
      <c r="GI5" s="19">
        <v>124.59</v>
      </c>
      <c r="GJ5" s="19">
        <v>81.010000000000005</v>
      </c>
      <c r="GK5" s="19">
        <v>60.09</v>
      </c>
      <c r="GL5" s="19">
        <v>192.19</v>
      </c>
      <c r="GM5" s="19">
        <v>114.79</v>
      </c>
      <c r="GN5" s="19">
        <v>80.94</v>
      </c>
      <c r="GO5" s="19">
        <v>188.47</v>
      </c>
      <c r="GP5" s="19">
        <v>183.45</v>
      </c>
      <c r="GQ5" s="19">
        <v>339.99</v>
      </c>
      <c r="GR5" s="19">
        <v>109.84</v>
      </c>
      <c r="GS5" s="19">
        <v>247.57</v>
      </c>
      <c r="GT5" s="19">
        <v>153.33000000000001</v>
      </c>
      <c r="GU5" s="19">
        <v>640.25</v>
      </c>
      <c r="GV5" s="19">
        <v>212.42</v>
      </c>
      <c r="GW5" s="19">
        <v>145.27000000000001</v>
      </c>
      <c r="GX5" s="19">
        <v>101.96</v>
      </c>
      <c r="GY5" s="19">
        <v>119.45</v>
      </c>
      <c r="GZ5" s="19">
        <v>80.03</v>
      </c>
      <c r="HA5" s="19">
        <v>79.489999999999995</v>
      </c>
      <c r="HB5" s="19">
        <v>397.14</v>
      </c>
      <c r="HC5" s="19">
        <v>192.99</v>
      </c>
      <c r="HD5" s="19">
        <v>206.24</v>
      </c>
      <c r="HE5" s="19">
        <v>1266.5</v>
      </c>
      <c r="HF5" s="19">
        <v>1266.5</v>
      </c>
      <c r="HG5" s="19">
        <v>299.41000000000003</v>
      </c>
      <c r="HH5" s="19">
        <v>3968.77</v>
      </c>
      <c r="HI5" s="19">
        <v>125.74</v>
      </c>
      <c r="HJ5" s="19">
        <v>49.58</v>
      </c>
      <c r="HK5" s="19">
        <v>35.22</v>
      </c>
      <c r="HL5" s="19">
        <v>111.36</v>
      </c>
      <c r="HM5" s="19">
        <v>90.21</v>
      </c>
      <c r="HN5" s="19">
        <v>142.74</v>
      </c>
      <c r="HO5" s="19">
        <v>324.26</v>
      </c>
      <c r="HP5" s="19">
        <v>102.68</v>
      </c>
      <c r="HQ5" s="19">
        <v>106.34</v>
      </c>
      <c r="HR5" s="19">
        <v>111.28</v>
      </c>
      <c r="HS5" s="19">
        <v>230.86</v>
      </c>
      <c r="HT5" s="19">
        <v>290.7</v>
      </c>
      <c r="HU5" s="19">
        <v>318.41000000000003</v>
      </c>
      <c r="HV5" s="19">
        <v>649.45000000000005</v>
      </c>
      <c r="HW5" s="19">
        <v>129.78</v>
      </c>
      <c r="HX5" s="19">
        <v>66.59</v>
      </c>
      <c r="HY5" s="19">
        <v>328.36</v>
      </c>
      <c r="HZ5" s="19">
        <v>93.91</v>
      </c>
      <c r="IA5" s="19">
        <v>55</v>
      </c>
      <c r="IB5" s="19">
        <v>123.25</v>
      </c>
      <c r="IC5" s="19">
        <v>97.71</v>
      </c>
      <c r="ID5" s="19">
        <v>608.25</v>
      </c>
      <c r="IE5" s="19">
        <v>107.29</v>
      </c>
      <c r="IF5" s="19">
        <v>126.48</v>
      </c>
      <c r="IG5" s="19">
        <v>333.18</v>
      </c>
      <c r="IH5" s="19">
        <v>131.97999999999999</v>
      </c>
      <c r="II5" s="19">
        <v>77.37</v>
      </c>
      <c r="IJ5" s="19">
        <v>1023.37</v>
      </c>
      <c r="IK5" s="19">
        <v>538.05999999999995</v>
      </c>
      <c r="IL5" s="19">
        <v>838.58</v>
      </c>
      <c r="IM5" s="19">
        <v>838.58</v>
      </c>
    </row>
    <row r="6" spans="1:247" x14ac:dyDescent="0.3">
      <c r="A6" s="20" t="s">
        <v>251</v>
      </c>
      <c r="B6" s="20" t="s">
        <v>5</v>
      </c>
      <c r="C6" s="20">
        <v>0.98</v>
      </c>
      <c r="D6" s="20">
        <v>2.04</v>
      </c>
      <c r="E6" s="20">
        <v>59.8</v>
      </c>
      <c r="F6" s="20">
        <v>60.34</v>
      </c>
      <c r="G6" s="20">
        <v>92.31</v>
      </c>
      <c r="H6" s="20">
        <v>142.86000000000001</v>
      </c>
      <c r="I6" s="20">
        <v>146.43</v>
      </c>
      <c r="J6" s="20">
        <v>171.43</v>
      </c>
      <c r="K6" s="20">
        <v>205</v>
      </c>
      <c r="L6" s="20">
        <v>59.8</v>
      </c>
      <c r="M6" s="20">
        <v>60.34</v>
      </c>
      <c r="N6" s="20">
        <v>92.31</v>
      </c>
      <c r="O6" s="20">
        <v>142.86000000000001</v>
      </c>
      <c r="P6" s="20">
        <v>146.43</v>
      </c>
      <c r="Q6" s="20">
        <v>171.43</v>
      </c>
      <c r="R6" s="20">
        <v>205</v>
      </c>
      <c r="S6" s="20">
        <v>0.42</v>
      </c>
      <c r="T6" s="20">
        <v>1.37</v>
      </c>
      <c r="U6" s="20">
        <v>4.83</v>
      </c>
      <c r="V6" s="20">
        <v>0.42</v>
      </c>
      <c r="W6" s="20">
        <v>0.24</v>
      </c>
      <c r="X6" s="20">
        <v>11.83</v>
      </c>
      <c r="Y6" s="20">
        <v>1.1100000000000001</v>
      </c>
      <c r="Z6" s="20">
        <v>7.0000000000000007E-2</v>
      </c>
      <c r="AA6" s="20">
        <v>0.05</v>
      </c>
      <c r="AB6" s="20">
        <v>2.79</v>
      </c>
      <c r="AC6" s="20">
        <v>1.59</v>
      </c>
      <c r="AD6" s="20">
        <v>18.670000000000002</v>
      </c>
      <c r="AE6" s="20">
        <v>0</v>
      </c>
      <c r="AF6" s="20">
        <v>2.8</v>
      </c>
      <c r="AG6" s="20">
        <v>0</v>
      </c>
      <c r="AH6" s="20">
        <v>25.41</v>
      </c>
      <c r="AI6" s="20">
        <v>60.6</v>
      </c>
      <c r="AJ6" s="20">
        <v>60.6</v>
      </c>
      <c r="AK6" s="20">
        <v>0.19</v>
      </c>
      <c r="AL6" s="20">
        <v>0.1</v>
      </c>
      <c r="AM6" s="20">
        <v>0.33</v>
      </c>
      <c r="AN6" s="20">
        <v>4.92</v>
      </c>
      <c r="AO6" s="20">
        <v>27.85</v>
      </c>
      <c r="AP6" s="20">
        <v>0.13</v>
      </c>
      <c r="AQ6" s="20">
        <v>0.47</v>
      </c>
      <c r="AR6" s="20">
        <v>79.84</v>
      </c>
      <c r="AS6" s="20">
        <v>79.84</v>
      </c>
      <c r="AT6" s="20">
        <v>0</v>
      </c>
      <c r="AU6" s="20">
        <v>107.91</v>
      </c>
      <c r="AV6" s="20">
        <v>107.91</v>
      </c>
      <c r="AW6" s="20">
        <v>90.47</v>
      </c>
      <c r="AX6" s="20">
        <v>90.47</v>
      </c>
      <c r="AY6" s="20">
        <v>0.13</v>
      </c>
      <c r="AZ6" s="20">
        <v>0.28000000000000003</v>
      </c>
      <c r="BA6" s="20">
        <v>0.21</v>
      </c>
      <c r="BB6" s="20">
        <v>20.72</v>
      </c>
      <c r="BC6" s="20">
        <v>0.85</v>
      </c>
      <c r="BD6" s="20">
        <v>0</v>
      </c>
      <c r="BE6" s="20">
        <v>0.03</v>
      </c>
      <c r="BF6" s="20">
        <v>140.94</v>
      </c>
      <c r="BG6" s="20">
        <v>140.94</v>
      </c>
      <c r="BH6" s="20">
        <v>0.36</v>
      </c>
      <c r="BI6" s="20">
        <v>24.21</v>
      </c>
      <c r="BJ6" s="20">
        <v>1.68</v>
      </c>
      <c r="BK6" s="20">
        <v>0</v>
      </c>
      <c r="BL6" s="20">
        <v>0.24</v>
      </c>
      <c r="BM6" s="20">
        <v>7.77</v>
      </c>
      <c r="BN6" s="20">
        <v>0.19</v>
      </c>
      <c r="BO6" s="20">
        <v>0.31</v>
      </c>
      <c r="BP6" s="20">
        <v>0</v>
      </c>
      <c r="BQ6" s="20">
        <v>0</v>
      </c>
      <c r="BR6" s="20">
        <v>0</v>
      </c>
      <c r="BS6" s="20">
        <v>0.04</v>
      </c>
      <c r="BT6" s="20">
        <v>0</v>
      </c>
      <c r="BU6" s="20">
        <v>0.13</v>
      </c>
      <c r="BV6" s="20">
        <v>0</v>
      </c>
      <c r="BW6" s="20">
        <v>0</v>
      </c>
      <c r="BX6" s="20">
        <v>0</v>
      </c>
      <c r="BY6" s="20">
        <v>61.07</v>
      </c>
      <c r="BZ6" s="20">
        <v>61.07</v>
      </c>
      <c r="CA6" s="20">
        <v>0.52</v>
      </c>
      <c r="CB6" s="20">
        <v>3.63</v>
      </c>
      <c r="CC6" s="20">
        <v>2.52</v>
      </c>
      <c r="CD6" s="20">
        <v>0.15</v>
      </c>
      <c r="CE6" s="20">
        <v>1.06</v>
      </c>
      <c r="CF6" s="20">
        <v>4.7</v>
      </c>
      <c r="CG6" s="20">
        <v>1.84</v>
      </c>
      <c r="CH6" s="20">
        <v>2.02</v>
      </c>
      <c r="CI6" s="20">
        <v>47.08</v>
      </c>
      <c r="CJ6" s="20">
        <v>67.12</v>
      </c>
      <c r="CK6" s="20">
        <v>67.12</v>
      </c>
      <c r="CL6" s="20">
        <v>0.82</v>
      </c>
      <c r="CM6" s="20">
        <v>0.31</v>
      </c>
      <c r="CN6" s="20">
        <v>1.42</v>
      </c>
      <c r="CO6" s="20">
        <v>5.63</v>
      </c>
      <c r="CP6" s="20">
        <v>870.66</v>
      </c>
      <c r="CQ6" s="20">
        <v>0.79</v>
      </c>
      <c r="CR6" s="20">
        <v>35.17</v>
      </c>
      <c r="CS6" s="20">
        <v>20.88</v>
      </c>
      <c r="CT6" s="20">
        <v>0.72</v>
      </c>
      <c r="CU6" s="20">
        <v>0.34</v>
      </c>
      <c r="CV6" s="20">
        <v>25.65</v>
      </c>
      <c r="CW6" s="20">
        <v>0</v>
      </c>
      <c r="CX6" s="20">
        <v>19.63</v>
      </c>
      <c r="CY6" s="20">
        <v>0.03</v>
      </c>
      <c r="CZ6" s="20">
        <v>0.09</v>
      </c>
      <c r="DA6" s="20">
        <v>0.56000000000000005</v>
      </c>
      <c r="DB6" s="20">
        <v>0</v>
      </c>
      <c r="DC6" s="20">
        <v>0.37</v>
      </c>
      <c r="DD6" s="20">
        <v>0</v>
      </c>
      <c r="DE6" s="20">
        <v>0.22</v>
      </c>
      <c r="DF6" s="20">
        <v>3.18</v>
      </c>
      <c r="DG6" s="20">
        <v>0.37</v>
      </c>
      <c r="DH6" s="20">
        <v>0</v>
      </c>
      <c r="DI6" s="20">
        <v>7.01</v>
      </c>
      <c r="DJ6" s="20">
        <v>0</v>
      </c>
      <c r="DK6" s="20">
        <v>0.09</v>
      </c>
      <c r="DL6" s="20">
        <v>0</v>
      </c>
      <c r="DM6" s="20">
        <v>0.23</v>
      </c>
      <c r="DN6" s="20">
        <v>331.66</v>
      </c>
      <c r="DO6" s="20">
        <v>0.15</v>
      </c>
      <c r="DP6" s="20">
        <v>27.97</v>
      </c>
      <c r="DQ6" s="20">
        <v>23.2</v>
      </c>
      <c r="DR6" s="20">
        <v>0.73</v>
      </c>
      <c r="DS6" s="20">
        <v>23.93</v>
      </c>
      <c r="DT6" s="20">
        <v>0.16</v>
      </c>
      <c r="DU6" s="20">
        <v>37.92</v>
      </c>
      <c r="DV6" s="20">
        <v>58.29</v>
      </c>
      <c r="DW6" s="20">
        <v>0</v>
      </c>
      <c r="DX6" s="20">
        <v>31.82</v>
      </c>
      <c r="DY6" s="20">
        <v>0</v>
      </c>
      <c r="DZ6" s="20">
        <v>35.49</v>
      </c>
      <c r="EA6" s="20">
        <v>0.97</v>
      </c>
      <c r="EB6" s="20">
        <v>0</v>
      </c>
      <c r="EC6" s="20">
        <v>0</v>
      </c>
      <c r="ED6" s="20">
        <v>0</v>
      </c>
      <c r="EE6" s="20">
        <v>6.18</v>
      </c>
      <c r="EF6" s="20">
        <v>17.190000000000001</v>
      </c>
      <c r="EG6" s="20">
        <v>2.85</v>
      </c>
      <c r="EH6" s="20">
        <v>0.44</v>
      </c>
      <c r="EI6" s="20">
        <v>9.84</v>
      </c>
      <c r="EJ6" s="20">
        <v>0.23</v>
      </c>
      <c r="EK6" s="20">
        <v>0</v>
      </c>
      <c r="EL6" s="20">
        <v>7.87</v>
      </c>
      <c r="EM6" s="20">
        <v>0.18</v>
      </c>
      <c r="EN6" s="20">
        <v>0.37</v>
      </c>
      <c r="EO6" s="20">
        <v>0.27</v>
      </c>
      <c r="EP6" s="20">
        <v>0.08</v>
      </c>
      <c r="EQ6" s="20">
        <v>14.53</v>
      </c>
      <c r="ER6" s="20">
        <v>0.47</v>
      </c>
      <c r="ES6" s="20">
        <v>49.59</v>
      </c>
      <c r="ET6" s="20">
        <v>310.69</v>
      </c>
      <c r="EU6" s="20">
        <v>0.01</v>
      </c>
      <c r="EV6" s="20">
        <v>214.67</v>
      </c>
      <c r="EW6" s="20">
        <v>214.67</v>
      </c>
      <c r="EX6" s="20">
        <v>0.04</v>
      </c>
      <c r="EY6" s="20">
        <v>8.2200000000000006</v>
      </c>
      <c r="EZ6" s="20">
        <v>2.04</v>
      </c>
      <c r="FA6" s="20">
        <v>0</v>
      </c>
      <c r="FB6" s="20">
        <v>7.06</v>
      </c>
      <c r="FC6" s="20">
        <v>0.28000000000000003</v>
      </c>
      <c r="FD6" s="20">
        <v>2.06</v>
      </c>
      <c r="FE6" s="20">
        <v>0.15</v>
      </c>
      <c r="FF6" s="20">
        <v>0.7</v>
      </c>
      <c r="FG6" s="20">
        <v>8.39</v>
      </c>
      <c r="FH6" s="20">
        <v>9.3000000000000007</v>
      </c>
      <c r="FI6" s="20">
        <v>0.23</v>
      </c>
      <c r="FJ6" s="20">
        <v>1.31</v>
      </c>
      <c r="FK6" s="20">
        <v>2.16</v>
      </c>
      <c r="FL6" s="20">
        <v>0</v>
      </c>
      <c r="FM6" s="20">
        <v>3.12</v>
      </c>
      <c r="FN6" s="20">
        <v>0</v>
      </c>
      <c r="FO6" s="20">
        <v>0</v>
      </c>
      <c r="FP6" s="20">
        <v>2.4500000000000002</v>
      </c>
      <c r="FQ6" s="20">
        <v>50</v>
      </c>
      <c r="FR6" s="20">
        <v>0</v>
      </c>
      <c r="FS6" s="20">
        <v>0.7</v>
      </c>
      <c r="FT6" s="20">
        <v>21.59</v>
      </c>
      <c r="FU6" s="20">
        <v>0.11</v>
      </c>
      <c r="FV6" s="20">
        <v>34.54</v>
      </c>
      <c r="FW6" s="20">
        <v>12.1</v>
      </c>
      <c r="FX6" s="20">
        <v>0.21</v>
      </c>
      <c r="FY6" s="20">
        <v>51.72</v>
      </c>
      <c r="FZ6" s="20">
        <v>0.41</v>
      </c>
      <c r="GA6" s="20">
        <v>0</v>
      </c>
      <c r="GB6" s="20">
        <v>1.05</v>
      </c>
      <c r="GC6" s="20">
        <v>39.22</v>
      </c>
      <c r="GD6" s="20">
        <v>52.29</v>
      </c>
      <c r="GE6" s="20">
        <v>194.34</v>
      </c>
      <c r="GF6" s="20">
        <v>194.34</v>
      </c>
      <c r="GG6" s="20">
        <v>2.0699999999999998</v>
      </c>
      <c r="GH6" s="20">
        <v>0.24</v>
      </c>
      <c r="GI6" s="20">
        <v>1.26</v>
      </c>
      <c r="GJ6" s="20">
        <v>10.37</v>
      </c>
      <c r="GK6" s="20">
        <v>13.69</v>
      </c>
      <c r="GL6" s="20">
        <v>0</v>
      </c>
      <c r="GM6" s="20">
        <v>1.94</v>
      </c>
      <c r="GN6" s="20">
        <v>0</v>
      </c>
      <c r="GO6" s="20">
        <v>2.64</v>
      </c>
      <c r="GP6" s="20">
        <v>0</v>
      </c>
      <c r="GQ6" s="20">
        <v>0.22</v>
      </c>
      <c r="GR6" s="20">
        <v>0</v>
      </c>
      <c r="GS6" s="20">
        <v>5.08</v>
      </c>
      <c r="GT6" s="20">
        <v>56.02</v>
      </c>
      <c r="GU6" s="20">
        <v>4.3499999999999996</v>
      </c>
      <c r="GV6" s="20">
        <v>0</v>
      </c>
      <c r="GW6" s="20">
        <v>0.71</v>
      </c>
      <c r="GX6" s="20">
        <v>0.1</v>
      </c>
      <c r="GY6" s="20">
        <v>0</v>
      </c>
      <c r="GZ6" s="20">
        <v>0.98</v>
      </c>
      <c r="HA6" s="20">
        <v>10.32</v>
      </c>
      <c r="HB6" s="20">
        <v>1.0900000000000001</v>
      </c>
      <c r="HC6" s="20">
        <v>2.52</v>
      </c>
      <c r="HD6" s="20">
        <v>0.13</v>
      </c>
      <c r="HE6" s="20">
        <v>62.28</v>
      </c>
      <c r="HF6" s="20">
        <v>62.28</v>
      </c>
      <c r="HG6" s="20">
        <v>6.38</v>
      </c>
      <c r="HH6" s="20">
        <v>11.11</v>
      </c>
      <c r="HI6" s="20">
        <v>0.63</v>
      </c>
      <c r="HJ6" s="20">
        <v>0</v>
      </c>
      <c r="HK6" s="20">
        <v>0.82</v>
      </c>
      <c r="HL6" s="20">
        <v>0</v>
      </c>
      <c r="HM6" s="20">
        <v>0.92</v>
      </c>
      <c r="HN6" s="20">
        <v>0.09</v>
      </c>
      <c r="HO6" s="20">
        <v>1.46</v>
      </c>
      <c r="HP6" s="20">
        <v>3.37</v>
      </c>
      <c r="HQ6" s="20">
        <v>0</v>
      </c>
      <c r="HR6" s="20">
        <v>0.63</v>
      </c>
      <c r="HS6" s="20">
        <v>0.67</v>
      </c>
      <c r="HT6" s="20">
        <v>0</v>
      </c>
      <c r="HU6" s="20">
        <v>15.67</v>
      </c>
      <c r="HV6" s="20">
        <v>22.51</v>
      </c>
      <c r="HW6" s="20">
        <v>0</v>
      </c>
      <c r="HX6" s="20">
        <v>0.32</v>
      </c>
      <c r="HY6" s="20">
        <v>0</v>
      </c>
      <c r="HZ6" s="20">
        <v>0.09</v>
      </c>
      <c r="IA6" s="20">
        <v>0.14000000000000001</v>
      </c>
      <c r="IB6" s="20">
        <v>0.16</v>
      </c>
      <c r="IC6" s="20">
        <v>0.1</v>
      </c>
      <c r="ID6" s="20">
        <v>8.68</v>
      </c>
      <c r="IE6" s="20">
        <v>0</v>
      </c>
      <c r="IF6" s="20">
        <v>16.97</v>
      </c>
      <c r="IG6" s="20">
        <v>0.21</v>
      </c>
      <c r="IH6" s="20">
        <v>0</v>
      </c>
      <c r="II6" s="20">
        <v>0.46</v>
      </c>
      <c r="IJ6" s="20">
        <v>0.4</v>
      </c>
      <c r="IK6" s="20">
        <v>49.52</v>
      </c>
      <c r="IL6" s="20">
        <v>64.099999999999994</v>
      </c>
      <c r="IM6" s="20">
        <v>64.099999999999994</v>
      </c>
    </row>
    <row r="7" spans="1:247" x14ac:dyDescent="0.3">
      <c r="A7" s="1"/>
      <c r="B7" s="1" t="s">
        <v>6</v>
      </c>
      <c r="C7" s="21">
        <v>0.28000000000000003</v>
      </c>
      <c r="D7" s="21">
        <v>-8.3699999999999992</v>
      </c>
      <c r="E7" s="21">
        <v>10.76</v>
      </c>
      <c r="F7" s="21">
        <v>2.76</v>
      </c>
      <c r="G7" s="21">
        <v>0</v>
      </c>
      <c r="H7" s="21">
        <v>0</v>
      </c>
      <c r="I7" s="21">
        <v>4.8600000000000003</v>
      </c>
      <c r="J7" s="21">
        <v>0</v>
      </c>
      <c r="K7" s="21">
        <v>7.75</v>
      </c>
      <c r="L7" s="21">
        <v>10.76</v>
      </c>
      <c r="M7" s="21">
        <v>2.76</v>
      </c>
      <c r="N7" s="21">
        <v>0</v>
      </c>
      <c r="O7" s="21">
        <v>0</v>
      </c>
      <c r="P7" s="21">
        <v>4.8600000000000003</v>
      </c>
      <c r="Q7" s="21">
        <v>0</v>
      </c>
      <c r="R7" s="21">
        <v>7.75</v>
      </c>
      <c r="S7" s="1"/>
      <c r="T7" s="21">
        <v>0</v>
      </c>
      <c r="U7" s="21">
        <v>2.38</v>
      </c>
      <c r="V7" s="21">
        <v>6.27</v>
      </c>
      <c r="W7" s="21">
        <v>-8.81</v>
      </c>
      <c r="X7" s="21">
        <v>0</v>
      </c>
      <c r="Y7" s="21">
        <v>0</v>
      </c>
      <c r="Z7" s="21">
        <v>0</v>
      </c>
      <c r="AA7" s="21">
        <v>-0.17</v>
      </c>
      <c r="AB7" s="21">
        <v>3.59</v>
      </c>
      <c r="AC7" s="21">
        <v>1.03</v>
      </c>
      <c r="AD7" s="21">
        <v>0</v>
      </c>
      <c r="AE7" s="21">
        <v>0</v>
      </c>
      <c r="AF7" s="21">
        <v>14.18</v>
      </c>
      <c r="AG7" s="21">
        <v>0</v>
      </c>
      <c r="AH7" s="21">
        <v>-2.2000000000000002</v>
      </c>
      <c r="AI7" s="21">
        <v>2.94</v>
      </c>
      <c r="AJ7" s="21">
        <v>2.94</v>
      </c>
      <c r="AK7" s="21">
        <v>0</v>
      </c>
      <c r="AL7" s="21">
        <v>0</v>
      </c>
      <c r="AM7" s="21">
        <v>0</v>
      </c>
      <c r="AN7" s="21">
        <v>16.29</v>
      </c>
      <c r="AO7" s="21">
        <v>11.53</v>
      </c>
      <c r="AP7" s="21">
        <v>-2.71</v>
      </c>
      <c r="AQ7" s="21">
        <v>5.37</v>
      </c>
      <c r="AR7" s="21">
        <v>1.41</v>
      </c>
      <c r="AS7" s="21">
        <v>1.41</v>
      </c>
      <c r="AT7" s="21">
        <v>6.6</v>
      </c>
      <c r="AU7" s="21">
        <v>-5.69</v>
      </c>
      <c r="AV7" s="21">
        <v>-5.69</v>
      </c>
      <c r="AW7" s="21">
        <v>11.68</v>
      </c>
      <c r="AX7" s="21">
        <v>11.68</v>
      </c>
      <c r="AY7" s="21">
        <v>0</v>
      </c>
      <c r="AZ7" s="21">
        <v>-0.31</v>
      </c>
      <c r="BA7" s="21">
        <v>-2.0699999999999998</v>
      </c>
      <c r="BB7" s="21">
        <v>0</v>
      </c>
      <c r="BC7" s="21">
        <v>0</v>
      </c>
      <c r="BD7" s="21">
        <v>-1.32</v>
      </c>
      <c r="BE7" s="21">
        <v>6.59</v>
      </c>
      <c r="BF7" s="21">
        <v>0</v>
      </c>
      <c r="BG7" s="21">
        <v>0</v>
      </c>
      <c r="BH7" s="21">
        <v>0</v>
      </c>
      <c r="BI7" s="21">
        <v>1.05</v>
      </c>
      <c r="BJ7" s="21">
        <v>0</v>
      </c>
      <c r="BK7" s="21">
        <v>-0.11</v>
      </c>
      <c r="BL7" s="21">
        <v>-0.22</v>
      </c>
      <c r="BM7" s="21">
        <v>1.74</v>
      </c>
      <c r="BN7" s="21">
        <v>-1.05</v>
      </c>
      <c r="BO7" s="21">
        <v>-0.04</v>
      </c>
      <c r="BP7" s="21">
        <v>0</v>
      </c>
      <c r="BQ7" s="21">
        <v>0</v>
      </c>
      <c r="BR7" s="21">
        <v>0</v>
      </c>
      <c r="BS7" s="21">
        <v>-0.39</v>
      </c>
      <c r="BT7" s="21">
        <v>-0.67</v>
      </c>
      <c r="BU7" s="21">
        <v>-3.06</v>
      </c>
      <c r="BV7" s="21">
        <v>-0.86</v>
      </c>
      <c r="BW7" s="21">
        <v>0</v>
      </c>
      <c r="BX7" s="21">
        <v>-0.33</v>
      </c>
      <c r="BY7" s="21">
        <v>18.75</v>
      </c>
      <c r="BZ7" s="21">
        <v>18.75</v>
      </c>
      <c r="CA7" s="21">
        <v>0</v>
      </c>
      <c r="CB7" s="21">
        <v>-1.46</v>
      </c>
      <c r="CC7" s="21">
        <v>0.51</v>
      </c>
      <c r="CD7" s="21">
        <v>-2.06</v>
      </c>
      <c r="CE7" s="21">
        <v>0</v>
      </c>
      <c r="CF7" s="21">
        <v>0</v>
      </c>
      <c r="CG7" s="21">
        <v>0</v>
      </c>
      <c r="CH7" s="21">
        <v>5.96</v>
      </c>
      <c r="CI7" s="1"/>
      <c r="CJ7" s="21">
        <v>5.24</v>
      </c>
      <c r="CK7" s="21">
        <v>5.24</v>
      </c>
      <c r="CL7" s="21">
        <v>0</v>
      </c>
      <c r="CM7" s="21">
        <v>0</v>
      </c>
      <c r="CN7" s="21">
        <v>0</v>
      </c>
      <c r="CO7" s="21">
        <v>4.05</v>
      </c>
      <c r="CP7" s="21">
        <v>-20.99</v>
      </c>
      <c r="CQ7" s="21">
        <v>-8.58</v>
      </c>
      <c r="CR7" s="21">
        <v>-13.92</v>
      </c>
      <c r="CS7" s="21">
        <v>-2.72</v>
      </c>
      <c r="CT7" s="21">
        <v>1.67</v>
      </c>
      <c r="CU7" s="21">
        <v>3.98</v>
      </c>
      <c r="CV7" s="21">
        <v>-2.67</v>
      </c>
      <c r="CW7" s="21">
        <v>-2.86</v>
      </c>
      <c r="CX7" s="21">
        <v>-13.87</v>
      </c>
      <c r="CY7" s="21">
        <v>-0.02</v>
      </c>
      <c r="CZ7" s="21">
        <v>-0.03</v>
      </c>
      <c r="DA7" s="21">
        <v>0</v>
      </c>
      <c r="DB7" s="21">
        <v>0</v>
      </c>
      <c r="DC7" s="21">
        <v>0.95</v>
      </c>
      <c r="DD7" s="21">
        <v>-2.4500000000000002</v>
      </c>
      <c r="DE7" s="21">
        <v>1.02</v>
      </c>
      <c r="DF7" s="21">
        <v>-0.91</v>
      </c>
      <c r="DG7" s="21">
        <v>-0.32</v>
      </c>
      <c r="DH7" s="21">
        <v>-0.08</v>
      </c>
      <c r="DI7" s="21">
        <v>0.43</v>
      </c>
      <c r="DJ7" s="21">
        <v>-3.35</v>
      </c>
      <c r="DK7" s="21">
        <v>-0.1</v>
      </c>
      <c r="DL7" s="21">
        <v>0</v>
      </c>
      <c r="DM7" s="21">
        <v>1.1200000000000001</v>
      </c>
      <c r="DN7" s="21">
        <v>2.85</v>
      </c>
      <c r="DO7" s="21">
        <v>-0.84</v>
      </c>
      <c r="DP7" s="21">
        <v>5.36</v>
      </c>
      <c r="DQ7" s="21">
        <v>0</v>
      </c>
      <c r="DR7" s="21">
        <v>-1.99</v>
      </c>
      <c r="DS7" s="21">
        <v>-12.07</v>
      </c>
      <c r="DT7" s="21">
        <v>-7.0000000000000007E-2</v>
      </c>
      <c r="DU7" s="21">
        <v>-0.41</v>
      </c>
      <c r="DV7" s="21">
        <v>-20.71</v>
      </c>
      <c r="DW7" s="21">
        <v>0</v>
      </c>
      <c r="DX7" s="21">
        <v>-0.05</v>
      </c>
      <c r="DY7" s="21">
        <v>4.05</v>
      </c>
      <c r="DZ7" s="21">
        <v>0</v>
      </c>
      <c r="EA7" s="21">
        <v>-1.57</v>
      </c>
      <c r="EB7" s="21">
        <v>0</v>
      </c>
      <c r="EC7" s="21">
        <v>-1.72</v>
      </c>
      <c r="ED7" s="21">
        <v>-0.74</v>
      </c>
      <c r="EE7" s="21">
        <v>-3.14</v>
      </c>
      <c r="EF7" s="21">
        <v>-0.15</v>
      </c>
      <c r="EG7" s="21">
        <v>0</v>
      </c>
      <c r="EH7" s="21">
        <v>-4.7</v>
      </c>
      <c r="EI7" s="21">
        <v>-8.94</v>
      </c>
      <c r="EJ7" s="21">
        <v>-0.28999999999999998</v>
      </c>
      <c r="EK7" s="21">
        <v>23.06</v>
      </c>
      <c r="EL7" s="21">
        <v>0</v>
      </c>
      <c r="EM7" s="21">
        <v>0.61</v>
      </c>
      <c r="EN7" s="21">
        <v>-1.67</v>
      </c>
      <c r="EO7" s="21">
        <v>0.2</v>
      </c>
      <c r="EP7" s="21">
        <v>0</v>
      </c>
      <c r="EQ7" s="21">
        <v>0</v>
      </c>
      <c r="ER7" s="21">
        <v>-4.87</v>
      </c>
      <c r="ES7" s="21">
        <v>-4.8600000000000003</v>
      </c>
      <c r="ET7" s="21">
        <v>9.61</v>
      </c>
      <c r="EU7" s="21">
        <v>0</v>
      </c>
      <c r="EV7" s="21">
        <v>0</v>
      </c>
      <c r="EW7" s="21">
        <v>0</v>
      </c>
      <c r="EX7" s="21">
        <v>0.31</v>
      </c>
      <c r="EY7" s="21">
        <v>0</v>
      </c>
      <c r="EZ7" s="21">
        <v>-1.31</v>
      </c>
      <c r="FA7" s="21">
        <v>0</v>
      </c>
      <c r="FB7" s="21">
        <v>-10.83</v>
      </c>
      <c r="FC7" s="21">
        <v>-1.8</v>
      </c>
      <c r="FD7" s="21">
        <v>4.99</v>
      </c>
      <c r="FE7" s="21">
        <v>-0.4</v>
      </c>
      <c r="FF7" s="21">
        <v>-1.22</v>
      </c>
      <c r="FG7" s="21">
        <v>-3.16</v>
      </c>
      <c r="FH7" s="21">
        <v>-4.92</v>
      </c>
      <c r="FI7" s="21">
        <v>-0.64</v>
      </c>
      <c r="FJ7" s="21">
        <v>0.68</v>
      </c>
      <c r="FK7" s="21">
        <v>0</v>
      </c>
      <c r="FL7" s="21">
        <v>10.98</v>
      </c>
      <c r="FM7" s="21">
        <v>-6.04</v>
      </c>
      <c r="FN7" s="21">
        <v>2.98</v>
      </c>
      <c r="FO7" s="21">
        <v>2</v>
      </c>
      <c r="FP7" s="21">
        <v>0</v>
      </c>
      <c r="FQ7" s="1"/>
      <c r="FR7" s="21">
        <v>-6.47</v>
      </c>
      <c r="FS7" s="21">
        <v>-0.56999999999999995</v>
      </c>
      <c r="FT7" s="21">
        <v>-7.64</v>
      </c>
      <c r="FU7" s="21">
        <v>0</v>
      </c>
      <c r="FV7" s="21">
        <v>-6.15</v>
      </c>
      <c r="FW7" s="21">
        <v>-1.5</v>
      </c>
      <c r="FX7" s="21">
        <v>3.41</v>
      </c>
      <c r="FY7" s="21">
        <v>-7.11</v>
      </c>
      <c r="FZ7" s="21">
        <v>-0.98</v>
      </c>
      <c r="GA7" s="21">
        <v>-4.9000000000000004</v>
      </c>
      <c r="GB7" s="21">
        <v>-0.45</v>
      </c>
      <c r="GC7" s="21">
        <v>0</v>
      </c>
      <c r="GD7" s="21">
        <v>10.01</v>
      </c>
      <c r="GE7" s="21">
        <v>2.4900000000000002</v>
      </c>
      <c r="GF7" s="21">
        <v>2.4900000000000002</v>
      </c>
      <c r="GG7" s="21">
        <v>0</v>
      </c>
      <c r="GH7" s="21">
        <v>0</v>
      </c>
      <c r="GI7" s="21">
        <v>-4.93</v>
      </c>
      <c r="GJ7" s="21">
        <v>2.35</v>
      </c>
      <c r="GK7" s="21">
        <v>-11.7</v>
      </c>
      <c r="GL7" s="21">
        <v>0</v>
      </c>
      <c r="GM7" s="21">
        <v>3.57</v>
      </c>
      <c r="GN7" s="21">
        <v>-1.45</v>
      </c>
      <c r="GO7" s="21">
        <v>-3.22</v>
      </c>
      <c r="GP7" s="21">
        <v>8.9700000000000006</v>
      </c>
      <c r="GQ7" s="21">
        <v>1.23</v>
      </c>
      <c r="GR7" s="21">
        <v>0</v>
      </c>
      <c r="GS7" s="21">
        <v>2.19</v>
      </c>
      <c r="GT7" s="21">
        <v>0</v>
      </c>
      <c r="GU7" s="21">
        <v>0</v>
      </c>
      <c r="GV7" s="21">
        <v>4.8499999999999996</v>
      </c>
      <c r="GW7" s="21">
        <v>1.57</v>
      </c>
      <c r="GX7" s="21">
        <v>0</v>
      </c>
      <c r="GY7" s="21">
        <v>0</v>
      </c>
      <c r="GZ7" s="21">
        <v>0.99</v>
      </c>
      <c r="HA7" s="21">
        <v>1.58</v>
      </c>
      <c r="HB7" s="21">
        <v>2.91</v>
      </c>
      <c r="HC7" s="21">
        <v>2.0699999999999998</v>
      </c>
      <c r="HD7" s="21">
        <v>-2.77</v>
      </c>
      <c r="HE7" s="21">
        <v>2.0699999999999998</v>
      </c>
      <c r="HF7" s="21">
        <v>2.0699999999999998</v>
      </c>
      <c r="HG7" s="21">
        <v>-3.4</v>
      </c>
      <c r="HH7" s="21">
        <v>1.6</v>
      </c>
      <c r="HI7" s="21">
        <v>0</v>
      </c>
      <c r="HJ7" s="21">
        <v>2.54</v>
      </c>
      <c r="HK7" s="21">
        <v>-2.23</v>
      </c>
      <c r="HL7" s="21">
        <v>0.3</v>
      </c>
      <c r="HM7" s="21">
        <v>0</v>
      </c>
      <c r="HN7" s="21">
        <v>0.26</v>
      </c>
      <c r="HO7" s="21">
        <v>-3.74</v>
      </c>
      <c r="HP7" s="21">
        <v>-1.58</v>
      </c>
      <c r="HQ7" s="21">
        <v>-1.33</v>
      </c>
      <c r="HR7" s="21">
        <v>0.66</v>
      </c>
      <c r="HS7" s="21">
        <v>2.1800000000000002</v>
      </c>
      <c r="HT7" s="21">
        <v>-0.06</v>
      </c>
      <c r="HU7" s="21">
        <v>0</v>
      </c>
      <c r="HV7" s="21">
        <v>-0.31</v>
      </c>
      <c r="HW7" s="21">
        <v>0.97</v>
      </c>
      <c r="HX7" s="21">
        <v>-4.58</v>
      </c>
      <c r="HY7" s="21">
        <v>0</v>
      </c>
      <c r="HZ7" s="21">
        <v>-0.13</v>
      </c>
      <c r="IA7" s="21">
        <v>-0.71</v>
      </c>
      <c r="IB7" s="21">
        <v>-0.49</v>
      </c>
      <c r="IC7" s="21">
        <v>0</v>
      </c>
      <c r="ID7" s="21">
        <v>-0.9</v>
      </c>
      <c r="IE7" s="21">
        <v>0.86</v>
      </c>
      <c r="IF7" s="21">
        <v>2.48</v>
      </c>
      <c r="IG7" s="21">
        <v>-7.0000000000000007E-2</v>
      </c>
      <c r="IH7" s="21">
        <v>-0.26</v>
      </c>
      <c r="II7" s="21">
        <v>-0.39</v>
      </c>
      <c r="IJ7" s="21">
        <v>-0.71</v>
      </c>
      <c r="IK7" s="21">
        <v>6.78</v>
      </c>
      <c r="IL7" s="21">
        <v>3.84</v>
      </c>
      <c r="IM7" s="21">
        <v>3.84</v>
      </c>
    </row>
    <row r="8" spans="1:247" x14ac:dyDescent="0.3">
      <c r="A8" s="22" t="s">
        <v>253</v>
      </c>
      <c r="B8" s="22" t="s">
        <v>8</v>
      </c>
      <c r="C8" s="22">
        <v>13100</v>
      </c>
      <c r="D8" s="22">
        <v>20000</v>
      </c>
      <c r="E8" s="22">
        <v>8600</v>
      </c>
      <c r="F8" s="22">
        <v>24800</v>
      </c>
      <c r="G8" s="22">
        <v>1100</v>
      </c>
      <c r="H8" s="22">
        <v>5000</v>
      </c>
      <c r="I8" s="22">
        <v>19400</v>
      </c>
      <c r="J8" s="22">
        <v>17500</v>
      </c>
      <c r="K8" s="22">
        <v>27000</v>
      </c>
      <c r="L8" s="22">
        <v>8600</v>
      </c>
      <c r="M8" s="22">
        <v>24800</v>
      </c>
      <c r="N8" s="22">
        <v>1100</v>
      </c>
      <c r="O8" s="22">
        <v>5000</v>
      </c>
      <c r="P8" s="22">
        <v>19400</v>
      </c>
      <c r="Q8" s="22">
        <v>17500</v>
      </c>
      <c r="R8" s="22">
        <v>27000</v>
      </c>
      <c r="S8" s="22"/>
      <c r="T8" s="22">
        <v>1300</v>
      </c>
      <c r="U8" s="22">
        <v>30900</v>
      </c>
      <c r="V8" s="22">
        <v>8300</v>
      </c>
      <c r="W8" s="22">
        <v>4000</v>
      </c>
      <c r="X8" s="22">
        <v>15000</v>
      </c>
      <c r="Y8" s="22">
        <v>2200</v>
      </c>
      <c r="Z8" s="22">
        <v>1800</v>
      </c>
      <c r="AA8" s="22">
        <v>700</v>
      </c>
      <c r="AB8" s="22">
        <v>18600</v>
      </c>
      <c r="AC8" s="22">
        <v>23200</v>
      </c>
      <c r="AD8" s="22">
        <v>1700</v>
      </c>
      <c r="AE8" s="22">
        <v>9000</v>
      </c>
      <c r="AF8" s="22">
        <v>19000</v>
      </c>
      <c r="AG8" s="22">
        <v>1800</v>
      </c>
      <c r="AH8" s="22">
        <v>16700</v>
      </c>
      <c r="AI8" s="22">
        <v>17500</v>
      </c>
      <c r="AJ8" s="22">
        <v>17500</v>
      </c>
      <c r="AK8" s="22">
        <v>7200</v>
      </c>
      <c r="AL8" s="22">
        <v>6400</v>
      </c>
      <c r="AM8" s="22">
        <v>5500</v>
      </c>
      <c r="AN8" s="22">
        <v>21500</v>
      </c>
      <c r="AO8" s="22">
        <v>23700</v>
      </c>
      <c r="AP8" s="22">
        <v>11800</v>
      </c>
      <c r="AQ8" s="22">
        <v>500</v>
      </c>
      <c r="AR8" s="22">
        <v>22000</v>
      </c>
      <c r="AS8" s="22">
        <v>22000</v>
      </c>
      <c r="AT8" s="22">
        <v>19000</v>
      </c>
      <c r="AU8" s="22">
        <v>7800</v>
      </c>
      <c r="AV8" s="22">
        <v>7800</v>
      </c>
      <c r="AW8" s="22">
        <v>9600</v>
      </c>
      <c r="AX8" s="22">
        <v>9600</v>
      </c>
      <c r="AY8" s="22">
        <v>1900</v>
      </c>
      <c r="AZ8" s="22">
        <v>6300</v>
      </c>
      <c r="BA8" s="22">
        <v>4000</v>
      </c>
      <c r="BB8" s="22">
        <v>2900</v>
      </c>
      <c r="BC8" s="22">
        <v>9900</v>
      </c>
      <c r="BD8" s="22">
        <v>2400</v>
      </c>
      <c r="BE8" s="22">
        <v>4300</v>
      </c>
      <c r="BF8" s="22">
        <v>800</v>
      </c>
      <c r="BG8" s="22">
        <v>800</v>
      </c>
      <c r="BH8" s="22">
        <v>800</v>
      </c>
      <c r="BI8" s="22">
        <v>16900</v>
      </c>
      <c r="BJ8" s="22">
        <v>4900</v>
      </c>
      <c r="BK8" s="22">
        <v>1200</v>
      </c>
      <c r="BL8" s="22">
        <v>4000</v>
      </c>
      <c r="BM8" s="22">
        <v>37800</v>
      </c>
      <c r="BN8" s="22">
        <v>5100</v>
      </c>
      <c r="BO8" s="22">
        <v>4800</v>
      </c>
      <c r="BP8" s="22">
        <v>700</v>
      </c>
      <c r="BQ8" s="22">
        <v>1300</v>
      </c>
      <c r="BR8" s="22">
        <v>1100</v>
      </c>
      <c r="BS8" s="22">
        <v>6000</v>
      </c>
      <c r="BT8" s="22">
        <v>800</v>
      </c>
      <c r="BU8" s="22">
        <v>2100</v>
      </c>
      <c r="BV8" s="22">
        <v>5800</v>
      </c>
      <c r="BW8" s="22">
        <v>1700</v>
      </c>
      <c r="BX8" s="22">
        <v>900</v>
      </c>
      <c r="BY8" s="22">
        <v>35000</v>
      </c>
      <c r="BZ8" s="22">
        <v>35000</v>
      </c>
      <c r="CA8" s="22">
        <v>1000</v>
      </c>
      <c r="CB8" s="22">
        <v>16800</v>
      </c>
      <c r="CC8" s="22">
        <v>9100</v>
      </c>
      <c r="CD8" s="22">
        <v>600</v>
      </c>
      <c r="CE8" s="22">
        <v>2700</v>
      </c>
      <c r="CF8" s="22">
        <v>500</v>
      </c>
      <c r="CG8" s="22">
        <v>700</v>
      </c>
      <c r="CH8" s="22">
        <v>29800</v>
      </c>
      <c r="CI8" s="22">
        <v>3700</v>
      </c>
      <c r="CJ8" s="22">
        <v>28800</v>
      </c>
      <c r="CK8" s="22">
        <v>28800</v>
      </c>
      <c r="CL8" s="22">
        <v>800</v>
      </c>
      <c r="CM8" s="22">
        <v>1200</v>
      </c>
      <c r="CN8" s="22">
        <v>9000</v>
      </c>
      <c r="CO8" s="22">
        <v>21600</v>
      </c>
      <c r="CP8" s="22">
        <v>2000</v>
      </c>
      <c r="CQ8" s="22">
        <v>3300</v>
      </c>
      <c r="CR8" s="22">
        <v>5000</v>
      </c>
      <c r="CS8" s="22">
        <v>1200</v>
      </c>
      <c r="CT8" s="22">
        <v>26800</v>
      </c>
      <c r="CU8" s="22">
        <v>29000</v>
      </c>
      <c r="CV8" s="22">
        <v>5400</v>
      </c>
      <c r="CW8" s="22">
        <v>1000</v>
      </c>
      <c r="CX8" s="22">
        <v>5400</v>
      </c>
      <c r="CY8" s="22">
        <v>1900</v>
      </c>
      <c r="CZ8" s="22">
        <v>7600</v>
      </c>
      <c r="DA8" s="22">
        <v>500</v>
      </c>
      <c r="DB8" s="22">
        <v>800</v>
      </c>
      <c r="DC8" s="22">
        <v>27400</v>
      </c>
      <c r="DD8" s="22">
        <v>1600</v>
      </c>
      <c r="DE8" s="22">
        <v>8900</v>
      </c>
      <c r="DF8" s="22">
        <v>6300</v>
      </c>
      <c r="DG8" s="22">
        <v>12800</v>
      </c>
      <c r="DH8" s="22">
        <v>4700</v>
      </c>
      <c r="DI8" s="22">
        <v>19200</v>
      </c>
      <c r="DJ8" s="22">
        <v>6300</v>
      </c>
      <c r="DK8" s="22">
        <v>1000</v>
      </c>
      <c r="DL8" s="22">
        <v>1900</v>
      </c>
      <c r="DM8" s="22">
        <v>19000</v>
      </c>
      <c r="DN8" s="22">
        <v>9000</v>
      </c>
      <c r="DO8" s="22">
        <v>7000</v>
      </c>
      <c r="DP8" s="22">
        <v>21000</v>
      </c>
      <c r="DQ8" s="22">
        <v>21000</v>
      </c>
      <c r="DR8" s="22">
        <v>2600</v>
      </c>
      <c r="DS8" s="22">
        <v>1400</v>
      </c>
      <c r="DT8" s="22">
        <v>1400</v>
      </c>
      <c r="DU8" s="22">
        <v>11400</v>
      </c>
      <c r="DV8" s="22">
        <v>8000</v>
      </c>
      <c r="DW8" s="22">
        <v>4900</v>
      </c>
      <c r="DX8" s="22">
        <v>14400</v>
      </c>
      <c r="DY8" s="22">
        <v>32700</v>
      </c>
      <c r="DZ8" s="22">
        <v>28000</v>
      </c>
      <c r="EA8" s="22">
        <v>800</v>
      </c>
      <c r="EB8" s="22">
        <v>700</v>
      </c>
      <c r="EC8" s="22">
        <v>1700</v>
      </c>
      <c r="ED8" s="22">
        <v>3000</v>
      </c>
      <c r="EE8" s="22">
        <v>5800</v>
      </c>
      <c r="EF8" s="22">
        <v>8000</v>
      </c>
      <c r="EG8" s="22">
        <v>3200</v>
      </c>
      <c r="EH8" s="22">
        <v>2500</v>
      </c>
      <c r="EI8" s="22">
        <v>17200</v>
      </c>
      <c r="EJ8" s="22">
        <v>10700</v>
      </c>
      <c r="EK8" s="22">
        <v>700</v>
      </c>
      <c r="EL8" s="22">
        <v>28200</v>
      </c>
      <c r="EM8" s="22">
        <v>11200</v>
      </c>
      <c r="EN8" s="22">
        <v>4100</v>
      </c>
      <c r="EO8" s="22">
        <v>1600</v>
      </c>
      <c r="EP8" s="22">
        <v>1800</v>
      </c>
      <c r="EQ8" s="22">
        <v>2500</v>
      </c>
      <c r="ER8" s="22">
        <v>9000</v>
      </c>
      <c r="ES8" s="22">
        <v>6900</v>
      </c>
      <c r="ET8" s="22">
        <v>12500</v>
      </c>
      <c r="EU8" s="22">
        <v>1500</v>
      </c>
      <c r="EV8" s="22">
        <v>3900</v>
      </c>
      <c r="EW8" s="22">
        <v>3900</v>
      </c>
      <c r="EX8" s="22">
        <v>6100</v>
      </c>
      <c r="EY8" s="22">
        <v>5800</v>
      </c>
      <c r="EZ8" s="22">
        <v>3700</v>
      </c>
      <c r="FA8" s="22">
        <v>1100</v>
      </c>
      <c r="FB8" s="22">
        <v>9500</v>
      </c>
      <c r="FC8" s="22">
        <v>1800</v>
      </c>
      <c r="FD8" s="22">
        <v>29600</v>
      </c>
      <c r="FE8" s="22">
        <v>5000</v>
      </c>
      <c r="FF8" s="22">
        <v>2300</v>
      </c>
      <c r="FG8" s="22">
        <v>12300</v>
      </c>
      <c r="FH8" s="22">
        <v>3900</v>
      </c>
      <c r="FI8" s="22">
        <v>2200</v>
      </c>
      <c r="FJ8" s="22">
        <v>19800</v>
      </c>
      <c r="FK8" s="22">
        <v>4800</v>
      </c>
      <c r="FL8" s="22">
        <v>34600</v>
      </c>
      <c r="FM8" s="22">
        <v>1600</v>
      </c>
      <c r="FN8" s="22">
        <v>800</v>
      </c>
      <c r="FO8" s="22">
        <v>30000</v>
      </c>
      <c r="FP8" s="22">
        <v>17800</v>
      </c>
      <c r="FQ8" s="22">
        <v>5000</v>
      </c>
      <c r="FR8" s="22">
        <v>3500</v>
      </c>
      <c r="FS8" s="22">
        <v>6900</v>
      </c>
      <c r="FT8" s="22">
        <v>2900</v>
      </c>
      <c r="FU8" s="22">
        <v>1100</v>
      </c>
      <c r="FV8" s="22">
        <v>11000</v>
      </c>
      <c r="FW8" s="22">
        <v>4600</v>
      </c>
      <c r="FX8" s="22">
        <v>37800</v>
      </c>
      <c r="FY8" s="22">
        <v>8800</v>
      </c>
      <c r="FZ8" s="22">
        <v>4000</v>
      </c>
      <c r="GA8" s="22">
        <v>3400</v>
      </c>
      <c r="GB8" s="22">
        <v>2500</v>
      </c>
      <c r="GC8" s="22">
        <v>3400</v>
      </c>
      <c r="GD8" s="22">
        <v>16000</v>
      </c>
      <c r="GE8" s="22">
        <v>36000</v>
      </c>
      <c r="GF8" s="22">
        <v>36000</v>
      </c>
      <c r="GG8" s="22">
        <v>1300</v>
      </c>
      <c r="GH8" s="22">
        <v>1900</v>
      </c>
      <c r="GI8" s="22">
        <v>4500</v>
      </c>
      <c r="GJ8" s="22">
        <v>20000</v>
      </c>
      <c r="GK8" s="22">
        <v>5600</v>
      </c>
      <c r="GL8" s="22">
        <v>1400</v>
      </c>
      <c r="GM8" s="22">
        <v>18000</v>
      </c>
      <c r="GN8" s="22">
        <v>6700</v>
      </c>
      <c r="GO8" s="22">
        <v>6000</v>
      </c>
      <c r="GP8" s="22">
        <v>55100</v>
      </c>
      <c r="GQ8" s="22">
        <v>29100</v>
      </c>
      <c r="GR8" s="22">
        <v>600</v>
      </c>
      <c r="GS8" s="22">
        <v>27700</v>
      </c>
      <c r="GT8" s="22">
        <v>2200</v>
      </c>
      <c r="GU8" s="22">
        <v>23400</v>
      </c>
      <c r="GV8" s="22">
        <v>25000</v>
      </c>
      <c r="GW8" s="22">
        <v>1700</v>
      </c>
      <c r="GX8" s="22">
        <v>3300</v>
      </c>
      <c r="GY8" s="22">
        <v>1400</v>
      </c>
      <c r="GZ8" s="22">
        <v>22000</v>
      </c>
      <c r="HA8" s="22">
        <v>10600</v>
      </c>
      <c r="HB8" s="22">
        <v>28600</v>
      </c>
      <c r="HC8" s="22">
        <v>26700</v>
      </c>
      <c r="HD8" s="22">
        <v>2100</v>
      </c>
      <c r="HE8" s="22">
        <v>17700</v>
      </c>
      <c r="HF8" s="22">
        <v>17700</v>
      </c>
      <c r="HG8" s="22">
        <v>1600</v>
      </c>
      <c r="HH8" s="22">
        <v>600</v>
      </c>
      <c r="HI8" s="22">
        <v>7400</v>
      </c>
      <c r="HJ8" s="22">
        <v>6100</v>
      </c>
      <c r="HK8" s="22">
        <v>10200</v>
      </c>
      <c r="HL8" s="22">
        <v>13300</v>
      </c>
      <c r="HM8" s="22">
        <v>6700</v>
      </c>
      <c r="HN8" s="22">
        <v>900</v>
      </c>
      <c r="HO8" s="22">
        <v>4800</v>
      </c>
      <c r="HP8" s="22">
        <v>2900</v>
      </c>
      <c r="HQ8" s="22">
        <v>2200</v>
      </c>
      <c r="HR8" s="22">
        <v>27600</v>
      </c>
      <c r="HS8" s="22">
        <v>27600</v>
      </c>
      <c r="HT8" s="22">
        <v>600</v>
      </c>
      <c r="HU8" s="22">
        <v>700</v>
      </c>
      <c r="HV8" s="22">
        <v>15700</v>
      </c>
      <c r="HW8" s="22">
        <v>15700</v>
      </c>
      <c r="HX8" s="22">
        <v>7600</v>
      </c>
      <c r="HY8" s="22">
        <v>1300</v>
      </c>
      <c r="HZ8" s="22">
        <v>7000</v>
      </c>
      <c r="IA8" s="22">
        <v>11400</v>
      </c>
      <c r="IB8" s="22">
        <v>11100</v>
      </c>
      <c r="IC8" s="22">
        <v>1500</v>
      </c>
      <c r="ID8" s="22">
        <v>11400</v>
      </c>
      <c r="IE8" s="22">
        <v>13900</v>
      </c>
      <c r="IF8" s="22">
        <v>31100</v>
      </c>
      <c r="IG8" s="22">
        <v>2900</v>
      </c>
      <c r="IH8" s="22">
        <v>1800</v>
      </c>
      <c r="II8" s="22">
        <v>5400</v>
      </c>
      <c r="IJ8" s="22">
        <v>1900</v>
      </c>
      <c r="IK8" s="22">
        <v>2600</v>
      </c>
      <c r="IL8" s="22">
        <v>20000</v>
      </c>
      <c r="IM8" s="22">
        <v>20000</v>
      </c>
    </row>
    <row r="9" spans="1:247" x14ac:dyDescent="0.3">
      <c r="A9" s="1" t="s">
        <v>252</v>
      </c>
      <c r="B9" s="1" t="s">
        <v>7</v>
      </c>
      <c r="C9" s="1">
        <v>19.510000000000002</v>
      </c>
      <c r="D9" s="1">
        <v>15.82</v>
      </c>
      <c r="E9" s="1">
        <v>21.03</v>
      </c>
      <c r="F9" s="1">
        <v>5.24</v>
      </c>
      <c r="G9" s="1">
        <v>20.03</v>
      </c>
      <c r="H9" s="1">
        <v>9.9499999999999993</v>
      </c>
      <c r="I9" s="1">
        <v>4.3899999999999997</v>
      </c>
      <c r="J9" s="1">
        <v>5.13</v>
      </c>
      <c r="K9" s="1">
        <v>5.43</v>
      </c>
      <c r="L9" s="1">
        <v>21.03</v>
      </c>
      <c r="M9" s="1">
        <v>5.24</v>
      </c>
      <c r="N9" s="1">
        <v>20.03</v>
      </c>
      <c r="O9" s="1">
        <v>9.9499999999999993</v>
      </c>
      <c r="P9" s="1">
        <v>4.3899999999999997</v>
      </c>
      <c r="Q9" s="1">
        <v>5.13</v>
      </c>
      <c r="R9" s="1">
        <v>5.43</v>
      </c>
      <c r="S9" s="1"/>
      <c r="T9" s="1">
        <v>104.13</v>
      </c>
      <c r="U9" s="1">
        <v>3.31</v>
      </c>
      <c r="V9" s="1">
        <v>12.07</v>
      </c>
      <c r="W9" s="1">
        <v>23.57</v>
      </c>
      <c r="X9" s="1">
        <v>7.72</v>
      </c>
      <c r="Y9" s="1">
        <v>51.45</v>
      </c>
      <c r="Z9" s="1">
        <v>70.89</v>
      </c>
      <c r="AA9" s="1">
        <v>93.86</v>
      </c>
      <c r="AB9" s="1">
        <v>12.61</v>
      </c>
      <c r="AC9" s="1">
        <v>14.51</v>
      </c>
      <c r="AD9" s="1">
        <v>21.29</v>
      </c>
      <c r="AE9" s="1">
        <v>54.58</v>
      </c>
      <c r="AF9" s="1">
        <v>9.9499999999999993</v>
      </c>
      <c r="AG9" s="1">
        <v>53.79</v>
      </c>
      <c r="AH9" s="1">
        <v>25.21</v>
      </c>
      <c r="AI9" s="1">
        <v>8.44</v>
      </c>
      <c r="AJ9" s="1">
        <v>8.44</v>
      </c>
      <c r="AK9" s="1">
        <v>48.98</v>
      </c>
      <c r="AL9" s="1">
        <v>24.6</v>
      </c>
      <c r="AM9" s="1">
        <v>53.64</v>
      </c>
      <c r="AN9" s="1">
        <v>18.61</v>
      </c>
      <c r="AO9" s="1">
        <v>2.29</v>
      </c>
      <c r="AP9" s="1">
        <v>13.24</v>
      </c>
      <c r="AQ9" s="1">
        <v>116.7</v>
      </c>
      <c r="AR9" s="1">
        <v>6.24</v>
      </c>
      <c r="AS9" s="1">
        <v>6.24</v>
      </c>
      <c r="AT9" s="1">
        <v>4.05</v>
      </c>
      <c r="AU9" s="1">
        <v>15.53</v>
      </c>
      <c r="AV9" s="1">
        <v>15.53</v>
      </c>
      <c r="AW9" s="1">
        <v>15.67</v>
      </c>
      <c r="AX9" s="1">
        <v>15.67</v>
      </c>
      <c r="AY9" s="1">
        <v>191.19</v>
      </c>
      <c r="AZ9" s="1">
        <v>20.97</v>
      </c>
      <c r="BA9" s="1">
        <v>33.26</v>
      </c>
      <c r="BB9" s="1">
        <v>55.16</v>
      </c>
      <c r="BC9" s="1">
        <v>8.8000000000000007</v>
      </c>
      <c r="BD9" s="1">
        <v>53.11</v>
      </c>
      <c r="BE9" s="1">
        <v>17.350000000000001</v>
      </c>
      <c r="BF9" s="1">
        <v>48.52</v>
      </c>
      <c r="BG9" s="1">
        <v>48.52</v>
      </c>
      <c r="BH9" s="1">
        <v>61.5</v>
      </c>
      <c r="BI9" s="1">
        <v>17.27</v>
      </c>
      <c r="BJ9" s="1">
        <v>25.69</v>
      </c>
      <c r="BK9" s="1">
        <v>93.82</v>
      </c>
      <c r="BL9" s="1">
        <v>32.590000000000003</v>
      </c>
      <c r="BM9" s="1">
        <v>3.7</v>
      </c>
      <c r="BN9" s="1">
        <v>31.94</v>
      </c>
      <c r="BO9" s="1">
        <v>22.2</v>
      </c>
      <c r="BP9" s="1">
        <v>94.69</v>
      </c>
      <c r="BQ9" s="1">
        <v>100.44</v>
      </c>
      <c r="BR9" s="1">
        <v>91</v>
      </c>
      <c r="BS9" s="1">
        <v>31</v>
      </c>
      <c r="BT9" s="1">
        <v>121.69</v>
      </c>
      <c r="BU9" s="1">
        <v>90.37</v>
      </c>
      <c r="BV9" s="1">
        <v>73.08</v>
      </c>
      <c r="BW9" s="1">
        <v>85.22</v>
      </c>
      <c r="BX9" s="1">
        <v>116.79</v>
      </c>
      <c r="BY9" s="1">
        <v>8.19</v>
      </c>
      <c r="BZ9" s="1">
        <v>8.19</v>
      </c>
      <c r="CA9" s="1">
        <v>128.87</v>
      </c>
      <c r="CB9" s="1">
        <v>8.24</v>
      </c>
      <c r="CC9" s="1">
        <v>9.9499999999999993</v>
      </c>
      <c r="CD9" s="1">
        <v>98.54</v>
      </c>
      <c r="CE9" s="1">
        <v>85.13</v>
      </c>
      <c r="CF9" s="1">
        <v>47.41</v>
      </c>
      <c r="CG9" s="1">
        <v>74.87</v>
      </c>
      <c r="CH9" s="1">
        <v>4.75</v>
      </c>
      <c r="CI9" s="1"/>
      <c r="CJ9" s="1">
        <v>2.97</v>
      </c>
      <c r="CK9" s="1">
        <v>2.97</v>
      </c>
      <c r="CL9" s="1">
        <v>76.83</v>
      </c>
      <c r="CM9" s="1">
        <v>130.79</v>
      </c>
      <c r="CN9" s="1">
        <v>17.7</v>
      </c>
      <c r="CO9" s="1">
        <v>5.85</v>
      </c>
      <c r="CP9" s="1">
        <v>30.21</v>
      </c>
      <c r="CQ9" s="1">
        <v>23.66</v>
      </c>
      <c r="CR9" s="1">
        <v>14.62</v>
      </c>
      <c r="CS9" s="1">
        <v>43.11</v>
      </c>
      <c r="CT9" s="1">
        <v>2.77</v>
      </c>
      <c r="CU9" s="1">
        <v>4.6900000000000004</v>
      </c>
      <c r="CV9" s="1">
        <v>13.53</v>
      </c>
      <c r="CW9" s="1">
        <v>110.76</v>
      </c>
      <c r="CX9" s="1">
        <v>14.15</v>
      </c>
      <c r="CY9" s="1">
        <v>62.5</v>
      </c>
      <c r="CZ9" s="1">
        <v>29.61</v>
      </c>
      <c r="DA9" s="1">
        <v>143.63999999999999</v>
      </c>
      <c r="DB9" s="1">
        <v>88.29</v>
      </c>
      <c r="DC9" s="1">
        <v>3.57</v>
      </c>
      <c r="DD9" s="1">
        <v>35.64</v>
      </c>
      <c r="DE9" s="1">
        <v>15.39</v>
      </c>
      <c r="DF9" s="1">
        <v>20.47</v>
      </c>
      <c r="DG9" s="1">
        <v>11.95</v>
      </c>
      <c r="DH9" s="1">
        <v>25.63</v>
      </c>
      <c r="DI9" s="1">
        <v>7.18</v>
      </c>
      <c r="DJ9" s="1">
        <v>29.21</v>
      </c>
      <c r="DK9" s="1">
        <v>61.47</v>
      </c>
      <c r="DL9" s="1">
        <v>67.69</v>
      </c>
      <c r="DM9" s="1">
        <v>4.45</v>
      </c>
      <c r="DN9" s="1">
        <v>14.84</v>
      </c>
      <c r="DO9" s="1">
        <v>41.58</v>
      </c>
      <c r="DP9" s="1">
        <v>5.93</v>
      </c>
      <c r="DQ9" s="1">
        <v>6.94</v>
      </c>
      <c r="DR9" s="1">
        <v>29.32</v>
      </c>
      <c r="DS9" s="1">
        <v>47.77</v>
      </c>
      <c r="DT9" s="1">
        <v>90.83</v>
      </c>
      <c r="DU9" s="1">
        <v>10.029999999999999</v>
      </c>
      <c r="DV9" s="1">
        <v>9.27</v>
      </c>
      <c r="DW9" s="1">
        <v>69.27</v>
      </c>
      <c r="DX9" s="1">
        <v>7.09</v>
      </c>
      <c r="DY9" s="1">
        <v>4.3899999999999997</v>
      </c>
      <c r="DZ9" s="1">
        <v>5.89</v>
      </c>
      <c r="EA9" s="1">
        <v>107.17</v>
      </c>
      <c r="EB9" s="1">
        <v>95.32</v>
      </c>
      <c r="EC9" s="1">
        <v>71.099999999999994</v>
      </c>
      <c r="ED9" s="1">
        <v>84.23</v>
      </c>
      <c r="EE9" s="1">
        <v>12.62</v>
      </c>
      <c r="EF9" s="1">
        <v>8.6</v>
      </c>
      <c r="EG9" s="1">
        <v>35.6</v>
      </c>
      <c r="EH9" s="1">
        <v>18.59</v>
      </c>
      <c r="EI9" s="1">
        <v>8.0299999999999994</v>
      </c>
      <c r="EJ9" s="1">
        <v>61.81</v>
      </c>
      <c r="EK9" s="1">
        <v>163.07</v>
      </c>
      <c r="EL9" s="1">
        <v>3.26</v>
      </c>
      <c r="EM9" s="1">
        <v>15.18</v>
      </c>
      <c r="EN9" s="1">
        <v>35.93</v>
      </c>
      <c r="EO9" s="1">
        <v>55.51</v>
      </c>
      <c r="EP9" s="1">
        <v>68.260000000000005</v>
      </c>
      <c r="EQ9" s="1">
        <v>19</v>
      </c>
      <c r="ER9" s="1">
        <v>20.91</v>
      </c>
      <c r="ES9" s="1">
        <v>7.54</v>
      </c>
      <c r="ET9" s="1">
        <v>7.11</v>
      </c>
      <c r="EU9" s="1">
        <v>50.25</v>
      </c>
      <c r="EV9" s="1">
        <v>56.52</v>
      </c>
      <c r="EW9" s="1">
        <v>56.52</v>
      </c>
      <c r="EX9" s="1">
        <v>21.05</v>
      </c>
      <c r="EY9" s="1">
        <v>7.78</v>
      </c>
      <c r="EZ9" s="1">
        <v>14.35</v>
      </c>
      <c r="FA9" s="1">
        <v>97.57</v>
      </c>
      <c r="FB9" s="1">
        <v>24.31</v>
      </c>
      <c r="FC9" s="1">
        <v>67.239999999999995</v>
      </c>
      <c r="FD9" s="1">
        <v>5.39</v>
      </c>
      <c r="FE9" s="1">
        <v>24.18</v>
      </c>
      <c r="FF9" s="1">
        <v>29.11</v>
      </c>
      <c r="FG9" s="1">
        <v>7.87</v>
      </c>
      <c r="FH9" s="1">
        <v>12.36</v>
      </c>
      <c r="FI9" s="1">
        <v>51.43</v>
      </c>
      <c r="FJ9" s="1">
        <v>7.03</v>
      </c>
      <c r="FK9" s="1">
        <v>24.52</v>
      </c>
      <c r="FL9" s="1">
        <v>5.73</v>
      </c>
      <c r="FM9" s="1">
        <v>29.45</v>
      </c>
      <c r="FN9" s="1">
        <v>19.62</v>
      </c>
      <c r="FO9" s="1">
        <v>4.66</v>
      </c>
      <c r="FP9" s="1">
        <v>7.05</v>
      </c>
      <c r="FQ9" s="1"/>
      <c r="FR9" s="1">
        <v>23.28</v>
      </c>
      <c r="FS9" s="1">
        <v>24.77</v>
      </c>
      <c r="FT9" s="1">
        <v>14.78</v>
      </c>
      <c r="FU9" s="1">
        <v>85</v>
      </c>
      <c r="FV9" s="1">
        <v>19.46</v>
      </c>
      <c r="FW9" s="1">
        <v>23.51</v>
      </c>
      <c r="FX9" s="1">
        <v>6.5</v>
      </c>
      <c r="FY9" s="1">
        <v>14.49</v>
      </c>
      <c r="FZ9" s="1">
        <v>41.62</v>
      </c>
      <c r="GA9" s="1">
        <v>81.739999999999995</v>
      </c>
      <c r="GB9" s="1">
        <v>25.95</v>
      </c>
      <c r="GC9" s="1">
        <v>7.35</v>
      </c>
      <c r="GD9" s="1">
        <v>18.05</v>
      </c>
      <c r="GE9" s="1">
        <v>8.5299999999999994</v>
      </c>
      <c r="GF9" s="1">
        <v>8.5299999999999994</v>
      </c>
      <c r="GG9" s="1">
        <v>24.04</v>
      </c>
      <c r="GH9" s="1">
        <v>71.48</v>
      </c>
      <c r="GI9" s="1">
        <v>21.52</v>
      </c>
      <c r="GJ9" s="1">
        <v>5.53</v>
      </c>
      <c r="GK9" s="1">
        <v>27.71</v>
      </c>
      <c r="GL9" s="1">
        <v>66.98</v>
      </c>
      <c r="GM9" s="1">
        <v>5.05</v>
      </c>
      <c r="GN9" s="1">
        <v>10.09</v>
      </c>
      <c r="GO9" s="1">
        <v>32.380000000000003</v>
      </c>
      <c r="GP9" s="1">
        <v>4.8099999999999996</v>
      </c>
      <c r="GQ9" s="1">
        <v>4.68</v>
      </c>
      <c r="GR9" s="1">
        <v>103.32</v>
      </c>
      <c r="GS9" s="1">
        <v>5.16</v>
      </c>
      <c r="GT9" s="1">
        <v>12.62</v>
      </c>
      <c r="GU9" s="1">
        <v>6.4</v>
      </c>
      <c r="GV9" s="1">
        <v>4.7</v>
      </c>
      <c r="GW9" s="1">
        <v>72.02</v>
      </c>
      <c r="GX9" s="1">
        <v>29.53</v>
      </c>
      <c r="GY9" s="1">
        <v>67.83</v>
      </c>
      <c r="GZ9" s="1">
        <v>4.42</v>
      </c>
      <c r="HA9" s="1">
        <v>6.84</v>
      </c>
      <c r="HB9" s="1">
        <v>5.04</v>
      </c>
      <c r="HC9" s="1">
        <v>5.94</v>
      </c>
      <c r="HD9" s="1">
        <v>72.44</v>
      </c>
      <c r="HE9" s="1">
        <v>3.89</v>
      </c>
      <c r="HF9" s="1">
        <v>3.89</v>
      </c>
      <c r="HG9" s="1">
        <v>73.45</v>
      </c>
      <c r="HH9" s="1">
        <v>22.93</v>
      </c>
      <c r="HI9" s="1">
        <v>20.48</v>
      </c>
      <c r="HJ9" s="1">
        <v>13.37</v>
      </c>
      <c r="HK9" s="1">
        <v>9.5500000000000007</v>
      </c>
      <c r="HL9" s="1">
        <v>7.41</v>
      </c>
      <c r="HM9" s="1">
        <v>41.04</v>
      </c>
      <c r="HN9" s="1">
        <v>98.8</v>
      </c>
      <c r="HO9" s="1">
        <v>25.1</v>
      </c>
      <c r="HP9" s="1">
        <v>6.33</v>
      </c>
      <c r="HQ9" s="1">
        <v>12.89</v>
      </c>
      <c r="HR9" s="1">
        <v>4.26</v>
      </c>
      <c r="HS9" s="1">
        <v>4.16</v>
      </c>
      <c r="HT9" s="1">
        <v>69.290000000000006</v>
      </c>
      <c r="HU9" s="1">
        <v>74.930000000000007</v>
      </c>
      <c r="HV9" s="1">
        <v>12.5</v>
      </c>
      <c r="HW9" s="1">
        <v>3.93</v>
      </c>
      <c r="HX9" s="1">
        <v>20.55</v>
      </c>
      <c r="HY9" s="1">
        <v>91.23</v>
      </c>
      <c r="HZ9" s="1">
        <v>26.43</v>
      </c>
      <c r="IA9" s="1">
        <v>6.89</v>
      </c>
      <c r="IB9" s="1">
        <v>8.51</v>
      </c>
      <c r="IC9" s="1">
        <v>66.61</v>
      </c>
      <c r="ID9" s="1">
        <v>15.03</v>
      </c>
      <c r="IE9" s="1">
        <v>8.57</v>
      </c>
      <c r="IF9" s="1">
        <v>4.5599999999999996</v>
      </c>
      <c r="IG9" s="1">
        <v>56.29</v>
      </c>
      <c r="IH9" s="1">
        <v>40.42</v>
      </c>
      <c r="II9" s="1">
        <v>20.34</v>
      </c>
      <c r="IJ9" s="1">
        <v>62.6</v>
      </c>
      <c r="IK9" s="1">
        <v>62.4</v>
      </c>
      <c r="IL9" s="1">
        <v>4.71</v>
      </c>
      <c r="IM9" s="1">
        <v>4.71</v>
      </c>
    </row>
    <row r="10" spans="1:247" x14ac:dyDescent="0.3">
      <c r="A10" s="19" t="s">
        <v>254</v>
      </c>
      <c r="B10" s="19" t="s">
        <v>9</v>
      </c>
      <c r="C10" s="19">
        <v>75.8</v>
      </c>
      <c r="D10" s="19"/>
      <c r="E10" s="19">
        <v>95</v>
      </c>
      <c r="F10" s="19"/>
      <c r="G10" s="19"/>
      <c r="H10" s="19"/>
      <c r="I10" s="19">
        <v>94.5</v>
      </c>
      <c r="J10" s="19"/>
      <c r="K10" s="19">
        <v>99</v>
      </c>
      <c r="L10" s="19">
        <v>95</v>
      </c>
      <c r="M10" s="19"/>
      <c r="N10" s="19"/>
      <c r="O10" s="19"/>
      <c r="P10" s="19">
        <v>94.5</v>
      </c>
      <c r="Q10" s="19"/>
      <c r="R10" s="19">
        <v>99</v>
      </c>
      <c r="S10" s="19"/>
      <c r="T10" s="19">
        <v>67.900000000000006</v>
      </c>
      <c r="U10" s="19">
        <v>99.9</v>
      </c>
      <c r="V10" s="19">
        <v>83</v>
      </c>
      <c r="W10" s="19">
        <v>93</v>
      </c>
      <c r="X10" s="19">
        <v>91</v>
      </c>
      <c r="Y10" s="19">
        <v>64.599999999999994</v>
      </c>
      <c r="Z10" s="19">
        <v>41.7</v>
      </c>
      <c r="AA10" s="19">
        <v>83.8</v>
      </c>
      <c r="AB10" s="19">
        <v>93.9</v>
      </c>
      <c r="AC10" s="19">
        <v>77.900000000000006</v>
      </c>
      <c r="AD10" s="19"/>
      <c r="AE10" s="19">
        <v>79.8</v>
      </c>
      <c r="AF10" s="19">
        <v>83.5</v>
      </c>
      <c r="AG10" s="19">
        <v>97.8</v>
      </c>
      <c r="AH10" s="19">
        <v>95.6</v>
      </c>
      <c r="AI10" s="19">
        <v>98</v>
      </c>
      <c r="AJ10" s="19">
        <v>98</v>
      </c>
      <c r="AK10" s="19">
        <v>84</v>
      </c>
      <c r="AL10" s="19">
        <v>82.6</v>
      </c>
      <c r="AM10" s="19">
        <v>63.2</v>
      </c>
      <c r="AN10" s="19">
        <v>82.5</v>
      </c>
      <c r="AO10" s="19">
        <v>92.5</v>
      </c>
      <c r="AP10" s="19">
        <v>78.8</v>
      </c>
      <c r="AQ10" s="19">
        <v>37.799999999999997</v>
      </c>
      <c r="AR10" s="19"/>
      <c r="AS10" s="19"/>
      <c r="AT10" s="19">
        <v>100</v>
      </c>
      <c r="AU10" s="19">
        <v>58</v>
      </c>
      <c r="AV10" s="19">
        <v>58</v>
      </c>
      <c r="AW10" s="19">
        <v>98</v>
      </c>
      <c r="AX10" s="19">
        <v>98</v>
      </c>
      <c r="AY10" s="19">
        <v>42</v>
      </c>
      <c r="AZ10" s="19">
        <v>92.5</v>
      </c>
      <c r="BA10" s="19">
        <v>98.8</v>
      </c>
      <c r="BB10" s="19">
        <v>53</v>
      </c>
      <c r="BC10" s="19">
        <v>96.2</v>
      </c>
      <c r="BD10" s="19">
        <v>87.2</v>
      </c>
      <c r="BE10" s="19">
        <v>91.3</v>
      </c>
      <c r="BF10" s="19"/>
      <c r="BG10" s="19"/>
      <c r="BH10" s="19">
        <v>50.2</v>
      </c>
      <c r="BI10" s="19">
        <v>89.1</v>
      </c>
      <c r="BJ10" s="19">
        <v>94.1</v>
      </c>
      <c r="BK10" s="19">
        <v>47.5</v>
      </c>
      <c r="BL10" s="19">
        <v>57.7</v>
      </c>
      <c r="BM10" s="19">
        <v>100</v>
      </c>
      <c r="BN10" s="19">
        <v>90.9</v>
      </c>
      <c r="BO10" s="19">
        <v>93.4</v>
      </c>
      <c r="BP10" s="19">
        <v>65.5</v>
      </c>
      <c r="BQ10" s="19">
        <v>42.2</v>
      </c>
      <c r="BR10" s="19">
        <v>51</v>
      </c>
      <c r="BS10" s="19">
        <v>70</v>
      </c>
      <c r="BT10" s="19">
        <v>17.600000000000001</v>
      </c>
      <c r="BU10" s="19">
        <v>35.9</v>
      </c>
      <c r="BV10" s="19">
        <v>98</v>
      </c>
      <c r="BW10" s="19">
        <v>66.400000000000006</v>
      </c>
      <c r="BX10" s="19">
        <v>46.4</v>
      </c>
      <c r="BY10" s="19">
        <v>98</v>
      </c>
      <c r="BZ10" s="19">
        <v>98</v>
      </c>
      <c r="CA10" s="19">
        <v>57.5</v>
      </c>
      <c r="CB10" s="19">
        <v>94.1</v>
      </c>
      <c r="CC10" s="19">
        <v>96</v>
      </c>
      <c r="CD10" s="19">
        <v>78.2</v>
      </c>
      <c r="CE10" s="19">
        <v>85.7</v>
      </c>
      <c r="CF10" s="19">
        <v>58.6</v>
      </c>
      <c r="CG10" s="19">
        <v>58.6</v>
      </c>
      <c r="CH10" s="19">
        <v>97</v>
      </c>
      <c r="CI10" s="19">
        <v>50</v>
      </c>
      <c r="CJ10" s="19">
        <v>93.5</v>
      </c>
      <c r="CK10" s="19">
        <v>93.5</v>
      </c>
      <c r="CL10" s="19">
        <v>68.900000000000006</v>
      </c>
      <c r="CM10" s="19">
        <v>47.8</v>
      </c>
      <c r="CN10" s="19">
        <v>88.7</v>
      </c>
      <c r="CO10" s="19">
        <v>99</v>
      </c>
      <c r="CP10" s="19">
        <v>89</v>
      </c>
      <c r="CQ10" s="19">
        <v>92.5</v>
      </c>
      <c r="CR10" s="19">
        <v>98</v>
      </c>
      <c r="CS10" s="19">
        <v>79.3</v>
      </c>
      <c r="CT10" s="19">
        <v>99</v>
      </c>
      <c r="CU10" s="19">
        <v>100</v>
      </c>
      <c r="CV10" s="19">
        <v>67</v>
      </c>
      <c r="CW10" s="19">
        <v>99.4</v>
      </c>
      <c r="CX10" s="19">
        <v>94</v>
      </c>
      <c r="CY10" s="19">
        <v>61.1</v>
      </c>
      <c r="CZ10" s="19">
        <v>86.4</v>
      </c>
      <c r="DA10" s="19">
        <v>31.4</v>
      </c>
      <c r="DB10" s="19">
        <v>80.599999999999994</v>
      </c>
      <c r="DC10" s="19">
        <v>100</v>
      </c>
      <c r="DD10" s="19">
        <v>97</v>
      </c>
      <c r="DE10" s="19">
        <v>99.6</v>
      </c>
      <c r="DF10" s="19">
        <v>92.6</v>
      </c>
      <c r="DG10" s="19">
        <v>98</v>
      </c>
      <c r="DH10" s="19">
        <v>94</v>
      </c>
      <c r="DI10" s="19">
        <v>97.6</v>
      </c>
      <c r="DJ10" s="19">
        <v>98.4</v>
      </c>
      <c r="DK10" s="19">
        <v>85.1</v>
      </c>
      <c r="DL10" s="19">
        <v>90.7</v>
      </c>
      <c r="DM10" s="19">
        <v>99.7</v>
      </c>
      <c r="DN10" s="19">
        <v>92</v>
      </c>
      <c r="DO10" s="19">
        <v>79.400000000000006</v>
      </c>
      <c r="DP10" s="19"/>
      <c r="DQ10" s="19">
        <v>99</v>
      </c>
      <c r="DR10" s="19">
        <v>76.2</v>
      </c>
      <c r="DS10" s="19">
        <v>76.599999999999994</v>
      </c>
      <c r="DT10" s="19">
        <v>50.9</v>
      </c>
      <c r="DU10" s="19">
        <v>96.7</v>
      </c>
      <c r="DV10" s="19">
        <v>97</v>
      </c>
      <c r="DW10" s="19">
        <v>81.599999999999994</v>
      </c>
      <c r="DX10" s="19">
        <v>97.7</v>
      </c>
      <c r="DY10" s="19">
        <v>99</v>
      </c>
      <c r="DZ10" s="19">
        <v>97</v>
      </c>
      <c r="EA10" s="19">
        <v>42.4</v>
      </c>
      <c r="EB10" s="19">
        <v>42.7</v>
      </c>
      <c r="EC10" s="19">
        <v>99.3</v>
      </c>
      <c r="ED10" s="19">
        <v>84.8</v>
      </c>
      <c r="EE10" s="19">
        <v>93.7</v>
      </c>
      <c r="EF10" s="19">
        <v>90</v>
      </c>
      <c r="EG10" s="19">
        <v>87.9</v>
      </c>
      <c r="EH10" s="19">
        <v>99</v>
      </c>
      <c r="EI10" s="19"/>
      <c r="EJ10" s="19">
        <v>86.4</v>
      </c>
      <c r="EK10" s="19">
        <v>36</v>
      </c>
      <c r="EL10" s="19">
        <v>99</v>
      </c>
      <c r="EM10" s="19">
        <v>97.1</v>
      </c>
      <c r="EN10" s="19">
        <v>70.599999999999994</v>
      </c>
      <c r="EO10" s="19">
        <v>40.200000000000003</v>
      </c>
      <c r="EP10" s="19">
        <v>79</v>
      </c>
      <c r="EQ10" s="19">
        <v>97</v>
      </c>
      <c r="ER10" s="19">
        <v>92.2</v>
      </c>
      <c r="ES10" s="19">
        <v>99</v>
      </c>
      <c r="ET10" s="19">
        <v>97</v>
      </c>
      <c r="EU10" s="19">
        <v>40.4</v>
      </c>
      <c r="EV10" s="19">
        <v>97.2</v>
      </c>
      <c r="EW10" s="19">
        <v>97.2</v>
      </c>
      <c r="EX10" s="19"/>
      <c r="EY10" s="19">
        <v>88.9</v>
      </c>
      <c r="EZ10" s="19">
        <v>92.3</v>
      </c>
      <c r="FA10" s="19">
        <v>26.6</v>
      </c>
      <c r="FB10" s="19">
        <v>98.6</v>
      </c>
      <c r="FC10" s="19">
        <v>85.3</v>
      </c>
      <c r="FD10" s="19">
        <v>98</v>
      </c>
      <c r="FE10" s="19">
        <v>90.9</v>
      </c>
      <c r="FF10" s="19">
        <v>67.5</v>
      </c>
      <c r="FG10" s="19">
        <v>99.8</v>
      </c>
      <c r="FH10" s="19">
        <v>87.9</v>
      </c>
      <c r="FI10" s="19">
        <v>74.8</v>
      </c>
      <c r="FJ10" s="19">
        <v>95.4</v>
      </c>
      <c r="FK10" s="19">
        <v>87.4</v>
      </c>
      <c r="FL10" s="19">
        <v>96</v>
      </c>
      <c r="FM10" s="19">
        <v>93.7</v>
      </c>
      <c r="FN10" s="19"/>
      <c r="FO10" s="19">
        <v>98</v>
      </c>
      <c r="FP10" s="19">
        <v>97.9</v>
      </c>
      <c r="FQ10" s="19">
        <v>95</v>
      </c>
      <c r="FR10" s="19">
        <v>98.6</v>
      </c>
      <c r="FS10" s="19">
        <v>74.2</v>
      </c>
      <c r="FT10" s="19">
        <v>96</v>
      </c>
      <c r="FU10" s="19">
        <v>40.9</v>
      </c>
      <c r="FV10" s="19">
        <v>89</v>
      </c>
      <c r="FW10" s="19">
        <v>92.6</v>
      </c>
      <c r="FX10" s="19">
        <v>97</v>
      </c>
      <c r="FY10" s="19">
        <v>97</v>
      </c>
      <c r="FZ10" s="19">
        <v>51.7</v>
      </c>
      <c r="GA10" s="19">
        <v>97</v>
      </c>
      <c r="GB10" s="19">
        <v>90.3</v>
      </c>
      <c r="GC10" s="19">
        <v>97</v>
      </c>
      <c r="GD10" s="19">
        <v>97.8</v>
      </c>
      <c r="GE10" s="19">
        <v>98</v>
      </c>
      <c r="GF10" s="19">
        <v>98</v>
      </c>
      <c r="GG10" s="19">
        <v>99</v>
      </c>
      <c r="GH10" s="19">
        <v>69.400000000000006</v>
      </c>
      <c r="GI10" s="19">
        <v>86.5</v>
      </c>
      <c r="GJ10" s="19">
        <v>97.5</v>
      </c>
      <c r="GK10" s="19">
        <v>99.7</v>
      </c>
      <c r="GL10" s="19">
        <v>45.2</v>
      </c>
      <c r="GM10" s="19">
        <v>93.3</v>
      </c>
      <c r="GN10" s="19"/>
      <c r="GO10" s="19">
        <v>84.7</v>
      </c>
      <c r="GP10" s="19">
        <v>100</v>
      </c>
      <c r="GQ10" s="19">
        <v>98</v>
      </c>
      <c r="GR10" s="19">
        <v>62.7</v>
      </c>
      <c r="GS10" s="19">
        <v>99</v>
      </c>
      <c r="GT10" s="19">
        <v>98.5</v>
      </c>
      <c r="GU10" s="19">
        <v>96.1</v>
      </c>
      <c r="GV10" s="19">
        <v>100</v>
      </c>
      <c r="GW10" s="19">
        <v>40.1</v>
      </c>
      <c r="GX10" s="19">
        <v>76.900000000000006</v>
      </c>
      <c r="GY10" s="19">
        <v>69.900000000000006</v>
      </c>
      <c r="GZ10" s="19">
        <v>97.9</v>
      </c>
      <c r="HA10" s="19">
        <v>98.5</v>
      </c>
      <c r="HB10" s="19">
        <v>99</v>
      </c>
      <c r="HC10" s="19">
        <v>98.6</v>
      </c>
      <c r="HD10" s="19">
        <v>45.7</v>
      </c>
      <c r="HE10" s="19">
        <v>92.8</v>
      </c>
      <c r="HF10" s="19">
        <v>92.8</v>
      </c>
      <c r="HG10" s="19">
        <v>52.9</v>
      </c>
      <c r="HH10" s="19"/>
      <c r="HI10" s="19">
        <v>92.6</v>
      </c>
      <c r="HJ10" s="19">
        <v>99.6</v>
      </c>
      <c r="HK10" s="19">
        <v>99.8</v>
      </c>
      <c r="HL10" s="19"/>
      <c r="HM10" s="19">
        <v>86.5</v>
      </c>
      <c r="HN10" s="19">
        <v>68</v>
      </c>
      <c r="HO10" s="19">
        <v>80.2</v>
      </c>
      <c r="HP10" s="19">
        <v>97</v>
      </c>
      <c r="HQ10" s="19">
        <v>93</v>
      </c>
      <c r="HR10" s="19">
        <v>99</v>
      </c>
      <c r="HS10" s="19">
        <v>99</v>
      </c>
      <c r="HT10" s="19">
        <v>51.6</v>
      </c>
      <c r="HU10" s="19">
        <v>56.5</v>
      </c>
      <c r="HV10" s="19">
        <v>97.4</v>
      </c>
      <c r="HW10" s="19">
        <v>99.9</v>
      </c>
      <c r="HX10" s="19">
        <v>98.6</v>
      </c>
      <c r="HY10" s="19">
        <v>70.400000000000006</v>
      </c>
      <c r="HZ10" s="19">
        <v>98.4</v>
      </c>
      <c r="IA10" s="19">
        <v>99.6</v>
      </c>
      <c r="IB10" s="19">
        <v>99.8</v>
      </c>
      <c r="IC10" s="19">
        <v>60.9</v>
      </c>
      <c r="ID10" s="19">
        <v>85.6</v>
      </c>
      <c r="IE10" s="19">
        <v>99.4</v>
      </c>
      <c r="IF10" s="19">
        <v>100</v>
      </c>
      <c r="IG10" s="19">
        <v>59.5</v>
      </c>
      <c r="IH10" s="19">
        <v>99.1</v>
      </c>
      <c r="II10" s="19">
        <v>99.7</v>
      </c>
      <c r="IJ10" s="19">
        <v>43.1</v>
      </c>
      <c r="IK10" s="19"/>
      <c r="IL10" s="19"/>
      <c r="IM10" s="19"/>
    </row>
    <row r="11" spans="1:247" x14ac:dyDescent="0.3">
      <c r="A11" s="19" t="s">
        <v>255</v>
      </c>
      <c r="B11" s="19" t="s">
        <v>10</v>
      </c>
      <c r="C11" s="19">
        <v>85.49</v>
      </c>
      <c r="D11" s="19">
        <v>448.89</v>
      </c>
      <c r="E11" s="19">
        <v>460.04</v>
      </c>
      <c r="F11" s="19">
        <v>811.34</v>
      </c>
      <c r="G11" s="19">
        <v>59.27</v>
      </c>
      <c r="H11" s="19">
        <v>143</v>
      </c>
      <c r="I11" s="19">
        <v>384.88</v>
      </c>
      <c r="J11" s="19">
        <v>877.69</v>
      </c>
      <c r="K11" s="19">
        <v>1035.55</v>
      </c>
      <c r="L11" s="19">
        <v>460.04</v>
      </c>
      <c r="M11" s="19">
        <v>811.34</v>
      </c>
      <c r="N11" s="19">
        <v>59.27</v>
      </c>
      <c r="O11" s="19">
        <v>143</v>
      </c>
      <c r="P11" s="19">
        <v>384.88</v>
      </c>
      <c r="Q11" s="19">
        <v>877.69</v>
      </c>
      <c r="R11" s="19">
        <v>1035.55</v>
      </c>
      <c r="S11" s="19"/>
      <c r="T11" s="19">
        <v>22.81</v>
      </c>
      <c r="U11" s="19">
        <v>647.65</v>
      </c>
      <c r="V11" s="19">
        <v>255.63</v>
      </c>
      <c r="W11" s="19">
        <v>184.69</v>
      </c>
      <c r="X11" s="19">
        <v>252.23</v>
      </c>
      <c r="Y11" s="19">
        <v>10.93</v>
      </c>
      <c r="Z11" s="19">
        <v>12.9</v>
      </c>
      <c r="AA11" s="19">
        <v>3.73</v>
      </c>
      <c r="AB11" s="19">
        <v>237.19</v>
      </c>
      <c r="AC11" s="19">
        <v>475.27</v>
      </c>
      <c r="AD11" s="19">
        <v>13.4</v>
      </c>
      <c r="AE11" s="19">
        <v>80.5</v>
      </c>
      <c r="AF11" s="19">
        <v>211.01</v>
      </c>
      <c r="AG11" s="19">
        <v>55.08</v>
      </c>
      <c r="AH11" s="19">
        <v>460.55</v>
      </c>
      <c r="AI11" s="19">
        <v>194.48</v>
      </c>
      <c r="AJ11" s="19">
        <v>194.48</v>
      </c>
      <c r="AK11" s="19">
        <v>62.57</v>
      </c>
      <c r="AL11" s="19">
        <v>127.1</v>
      </c>
      <c r="AM11" s="19">
        <v>27.44</v>
      </c>
      <c r="AN11" s="19">
        <v>232</v>
      </c>
      <c r="AO11" s="19">
        <v>411.38</v>
      </c>
      <c r="AP11" s="19">
        <v>140.63999999999999</v>
      </c>
      <c r="AQ11" s="19">
        <v>11.28</v>
      </c>
      <c r="AR11" s="19">
        <v>503.75</v>
      </c>
      <c r="AS11" s="19">
        <v>503.75</v>
      </c>
      <c r="AT11" s="19">
        <v>497.18</v>
      </c>
      <c r="AU11" s="19">
        <v>262.44</v>
      </c>
      <c r="AV11" s="19">
        <v>262.44</v>
      </c>
      <c r="AW11" s="19">
        <v>269.48</v>
      </c>
      <c r="AX11" s="19">
        <v>269.48</v>
      </c>
      <c r="AY11" s="19">
        <v>7.78</v>
      </c>
      <c r="AZ11" s="19">
        <v>176.15</v>
      </c>
      <c r="BA11" s="19">
        <v>143.5</v>
      </c>
      <c r="BB11" s="19">
        <v>32.56</v>
      </c>
      <c r="BC11" s="19">
        <v>212.96</v>
      </c>
      <c r="BD11" s="19">
        <v>71.900000000000006</v>
      </c>
      <c r="BE11" s="19">
        <v>104.51</v>
      </c>
      <c r="BF11" s="19">
        <v>42.68</v>
      </c>
      <c r="BG11" s="19">
        <v>42.68</v>
      </c>
      <c r="BH11" s="19">
        <v>37.200000000000003</v>
      </c>
      <c r="BI11" s="19">
        <v>281.27999999999997</v>
      </c>
      <c r="BJ11" s="19">
        <v>115.73</v>
      </c>
      <c r="BK11" s="19">
        <v>1.31</v>
      </c>
      <c r="BL11" s="19">
        <v>131.78</v>
      </c>
      <c r="BM11" s="19">
        <v>461.74</v>
      </c>
      <c r="BN11" s="19">
        <v>79.52</v>
      </c>
      <c r="BO11" s="19">
        <v>140.13</v>
      </c>
      <c r="BP11" s="19">
        <v>0.17</v>
      </c>
      <c r="BQ11" s="19">
        <v>14.34</v>
      </c>
      <c r="BR11" s="19">
        <v>2.3199999999999998</v>
      </c>
      <c r="BS11" s="19">
        <v>78.099999999999994</v>
      </c>
      <c r="BT11" s="19">
        <v>1.92</v>
      </c>
      <c r="BU11" s="19">
        <v>2.7</v>
      </c>
      <c r="BV11" s="19">
        <v>74.58</v>
      </c>
      <c r="BW11" s="19">
        <v>14.14</v>
      </c>
      <c r="BX11" s="19">
        <v>6.4</v>
      </c>
      <c r="BY11" s="19">
        <v>836.34</v>
      </c>
      <c r="BZ11" s="19">
        <v>836.34</v>
      </c>
      <c r="CA11" s="19">
        <v>2.27</v>
      </c>
      <c r="CB11" s="19">
        <v>283.13</v>
      </c>
      <c r="CC11" s="19">
        <v>340.71</v>
      </c>
      <c r="CD11" s="19">
        <v>3.96</v>
      </c>
      <c r="CE11" s="19">
        <v>18.510000000000002</v>
      </c>
      <c r="CF11" s="19"/>
      <c r="CG11" s="19">
        <v>7.88</v>
      </c>
      <c r="CH11" s="19">
        <v>552.16</v>
      </c>
      <c r="CI11" s="19">
        <v>118.56</v>
      </c>
      <c r="CJ11" s="19">
        <v>546.74</v>
      </c>
      <c r="CK11" s="19">
        <v>546.74</v>
      </c>
      <c r="CL11" s="19">
        <v>3.6</v>
      </c>
      <c r="CM11" s="19">
        <v>3.54</v>
      </c>
      <c r="CN11" s="19">
        <v>179.04</v>
      </c>
      <c r="CO11" s="19">
        <v>441.72</v>
      </c>
      <c r="CP11" s="19">
        <v>114.81</v>
      </c>
      <c r="CQ11" s="19">
        <v>125.6</v>
      </c>
      <c r="CR11" s="19">
        <v>364.54</v>
      </c>
      <c r="CS11" s="19">
        <v>36.19</v>
      </c>
      <c r="CT11" s="19">
        <v>715.01</v>
      </c>
      <c r="CU11" s="19">
        <v>565.53</v>
      </c>
      <c r="CV11" s="19">
        <v>303.33999999999997</v>
      </c>
      <c r="CW11" s="19">
        <v>33.49</v>
      </c>
      <c r="CX11" s="19">
        <v>304.75</v>
      </c>
      <c r="CY11" s="19">
        <v>16.25</v>
      </c>
      <c r="CZ11" s="19">
        <v>225.34</v>
      </c>
      <c r="DA11" s="19">
        <v>4</v>
      </c>
      <c r="DB11" s="19">
        <v>8.23</v>
      </c>
      <c r="DC11" s="19">
        <v>405.25</v>
      </c>
      <c r="DD11" s="19">
        <v>84.04</v>
      </c>
      <c r="DE11" s="19">
        <v>280.63</v>
      </c>
      <c r="DF11" s="19">
        <v>137.91</v>
      </c>
      <c r="DG11" s="19">
        <v>291.38</v>
      </c>
      <c r="DH11" s="19">
        <v>49.23</v>
      </c>
      <c r="DI11" s="19"/>
      <c r="DJ11" s="19">
        <v>164.11</v>
      </c>
      <c r="DK11" s="19">
        <v>8.1199999999999992</v>
      </c>
      <c r="DL11" s="19">
        <v>26.8</v>
      </c>
      <c r="DM11" s="19">
        <v>406.1</v>
      </c>
      <c r="DN11" s="19">
        <v>325.57</v>
      </c>
      <c r="DO11" s="19">
        <v>276.41000000000003</v>
      </c>
      <c r="DP11" s="19">
        <v>676.02</v>
      </c>
      <c r="DQ11" s="19">
        <v>491.96</v>
      </c>
      <c r="DR11" s="19">
        <v>67.48</v>
      </c>
      <c r="DS11" s="19">
        <v>169.6</v>
      </c>
      <c r="DT11" s="19">
        <v>14.61</v>
      </c>
      <c r="DU11" s="19">
        <v>365.3</v>
      </c>
      <c r="DV11" s="19">
        <v>259.54000000000002</v>
      </c>
      <c r="DW11" s="19">
        <v>30.8</v>
      </c>
      <c r="DX11" s="19">
        <v>394.38</v>
      </c>
      <c r="DY11" s="19">
        <v>680.89</v>
      </c>
      <c r="DZ11" s="19">
        <v>516.05999999999995</v>
      </c>
      <c r="EA11" s="19">
        <v>7.35</v>
      </c>
      <c r="EB11" s="19">
        <v>8.16</v>
      </c>
      <c r="EC11" s="19">
        <v>62.88</v>
      </c>
      <c r="ED11" s="19">
        <v>23.73</v>
      </c>
      <c r="EE11" s="19">
        <v>112.59</v>
      </c>
      <c r="EF11" s="19">
        <v>463.81</v>
      </c>
      <c r="EG11" s="19">
        <v>52.03</v>
      </c>
      <c r="EH11" s="19">
        <v>146.56</v>
      </c>
      <c r="EI11" s="19">
        <v>652.82000000000005</v>
      </c>
      <c r="EJ11" s="19">
        <v>107.02</v>
      </c>
      <c r="EK11" s="19">
        <v>3.22</v>
      </c>
      <c r="EL11" s="19">
        <v>461.15</v>
      </c>
      <c r="EM11" s="19">
        <v>220.43</v>
      </c>
      <c r="EN11" s="19">
        <v>92.09</v>
      </c>
      <c r="EO11" s="19">
        <v>22.24</v>
      </c>
      <c r="EP11" s="19">
        <v>5.73</v>
      </c>
      <c r="EQ11" s="19">
        <v>293.26</v>
      </c>
      <c r="ER11" s="19">
        <v>181.59</v>
      </c>
      <c r="ES11" s="19">
        <v>683.18</v>
      </c>
      <c r="ET11" s="19">
        <v>254.67</v>
      </c>
      <c r="EU11" s="19">
        <v>38.61</v>
      </c>
      <c r="EV11" s="19">
        <v>89.97</v>
      </c>
      <c r="EW11" s="19">
        <v>89.97</v>
      </c>
      <c r="EX11" s="19">
        <v>215.36</v>
      </c>
      <c r="EY11" s="19">
        <v>380.91</v>
      </c>
      <c r="EZ11" s="19">
        <v>61.52</v>
      </c>
      <c r="FA11" s="19">
        <v>7.01</v>
      </c>
      <c r="FB11" s="19">
        <v>303.52</v>
      </c>
      <c r="FC11" s="19">
        <v>10.050000000000001</v>
      </c>
      <c r="FD11" s="19">
        <v>500.46</v>
      </c>
      <c r="FE11" s="19">
        <v>266.7</v>
      </c>
      <c r="FF11" s="19">
        <v>39.659999999999997</v>
      </c>
      <c r="FG11" s="19">
        <v>333.75</v>
      </c>
      <c r="FH11" s="19">
        <v>124</v>
      </c>
      <c r="FI11" s="19">
        <v>14.35</v>
      </c>
      <c r="FJ11" s="19">
        <v>462.26</v>
      </c>
      <c r="FK11" s="19">
        <v>255.55</v>
      </c>
      <c r="FL11" s="19">
        <v>704.25</v>
      </c>
      <c r="FM11" s="19">
        <v>91.19</v>
      </c>
      <c r="FN11" s="19">
        <v>145.21</v>
      </c>
      <c r="FO11" s="19">
        <v>452.22</v>
      </c>
      <c r="FP11" s="19">
        <v>486.11</v>
      </c>
      <c r="FQ11" s="19">
        <v>289.88</v>
      </c>
      <c r="FR11" s="19">
        <v>195.71</v>
      </c>
      <c r="FS11" s="19">
        <v>123.59</v>
      </c>
      <c r="FT11" s="19">
        <v>190.92</v>
      </c>
      <c r="FU11" s="19">
        <v>9.6999999999999993</v>
      </c>
      <c r="FV11" s="19">
        <v>549.86</v>
      </c>
      <c r="FW11" s="19">
        <v>38.42</v>
      </c>
      <c r="FX11" s="19">
        <v>897.99</v>
      </c>
      <c r="FY11" s="19">
        <v>638.91</v>
      </c>
      <c r="FZ11" s="19">
        <v>40.35</v>
      </c>
      <c r="GA11" s="19">
        <v>137.08000000000001</v>
      </c>
      <c r="GB11" s="19">
        <v>187.73</v>
      </c>
      <c r="GC11" s="19"/>
      <c r="GD11" s="19">
        <v>506.54</v>
      </c>
      <c r="GE11" s="19">
        <v>851.41</v>
      </c>
      <c r="GF11" s="19">
        <v>851.41</v>
      </c>
      <c r="GG11" s="19">
        <v>42.4</v>
      </c>
      <c r="GH11" s="19">
        <v>2.62</v>
      </c>
      <c r="GI11" s="19">
        <v>71.2</v>
      </c>
      <c r="GJ11" s="19">
        <v>589.72</v>
      </c>
      <c r="GK11" s="19">
        <v>75.180000000000007</v>
      </c>
      <c r="GL11" s="19">
        <v>15.86</v>
      </c>
      <c r="GM11" s="19">
        <v>399.21</v>
      </c>
      <c r="GN11" s="19">
        <v>260.02999999999997</v>
      </c>
      <c r="GO11" s="19">
        <v>97.4</v>
      </c>
      <c r="GP11" s="19">
        <v>515.37</v>
      </c>
      <c r="GQ11" s="19">
        <v>462.57</v>
      </c>
      <c r="GR11" s="19">
        <v>7.89</v>
      </c>
      <c r="GS11" s="19">
        <v>543.53</v>
      </c>
      <c r="GT11" s="19">
        <v>97.66</v>
      </c>
      <c r="GU11" s="19">
        <v>591.03</v>
      </c>
      <c r="GV11" s="19">
        <v>585.52</v>
      </c>
      <c r="GW11" s="19">
        <v>26.8</v>
      </c>
      <c r="GX11" s="19">
        <v>153.75</v>
      </c>
      <c r="GY11" s="19">
        <v>3.58</v>
      </c>
      <c r="GZ11" s="19">
        <v>453.54</v>
      </c>
      <c r="HA11" s="19">
        <v>420.38</v>
      </c>
      <c r="HB11" s="19">
        <v>460.84</v>
      </c>
      <c r="HC11" s="19">
        <v>430.89</v>
      </c>
      <c r="HD11" s="19">
        <v>31.83</v>
      </c>
      <c r="HE11" s="19">
        <v>504.98</v>
      </c>
      <c r="HF11" s="19">
        <v>504.98</v>
      </c>
      <c r="HG11" s="19">
        <v>16.850000000000001</v>
      </c>
      <c r="HH11" s="19">
        <v>244.27</v>
      </c>
      <c r="HI11" s="19">
        <v>108.85</v>
      </c>
      <c r="HJ11" s="19">
        <v>319.08</v>
      </c>
      <c r="HK11" s="19">
        <v>321.36</v>
      </c>
      <c r="HL11" s="19">
        <v>220.06</v>
      </c>
      <c r="HM11" s="19">
        <v>269.52</v>
      </c>
      <c r="HN11" s="19">
        <v>9.2799999999999994</v>
      </c>
      <c r="HO11" s="19">
        <v>142.4</v>
      </c>
      <c r="HP11" s="19">
        <v>74.67</v>
      </c>
      <c r="HQ11" s="19">
        <v>285.79000000000002</v>
      </c>
      <c r="HR11" s="19">
        <v>586.44000000000005</v>
      </c>
      <c r="HS11" s="19">
        <v>667.85</v>
      </c>
      <c r="HT11" s="19">
        <v>3.42</v>
      </c>
      <c r="HU11" s="19">
        <v>24.46</v>
      </c>
      <c r="HV11" s="19">
        <v>481.94</v>
      </c>
      <c r="HW11" s="19">
        <v>314.33</v>
      </c>
      <c r="HX11" s="19">
        <v>336.27</v>
      </c>
      <c r="HY11" s="19">
        <v>2.66</v>
      </c>
      <c r="HZ11" s="19">
        <v>196.87</v>
      </c>
      <c r="IA11" s="19">
        <v>223.4</v>
      </c>
      <c r="IB11" s="19">
        <v>306.27999999999997</v>
      </c>
      <c r="IC11" s="19">
        <v>10.56</v>
      </c>
      <c r="ID11" s="19">
        <v>289.32</v>
      </c>
      <c r="IE11" s="19">
        <v>336.23</v>
      </c>
      <c r="IF11" s="19">
        <v>614.6</v>
      </c>
      <c r="IG11" s="19">
        <v>45.42</v>
      </c>
      <c r="IH11" s="19">
        <v>208.07</v>
      </c>
      <c r="II11" s="19">
        <v>259.94</v>
      </c>
      <c r="IJ11" s="19">
        <v>7.26</v>
      </c>
      <c r="IK11" s="19">
        <v>49.69</v>
      </c>
      <c r="IL11" s="19">
        <v>842.39</v>
      </c>
      <c r="IM11" s="19">
        <v>842.39</v>
      </c>
    </row>
    <row r="12" spans="1:247" x14ac:dyDescent="0.3">
      <c r="A12" s="1" t="s">
        <v>254</v>
      </c>
      <c r="B12" s="1" t="s">
        <v>11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0.02</v>
      </c>
      <c r="T12" s="1">
        <v>0.04</v>
      </c>
      <c r="U12" s="1">
        <v>7.0000000000000007E-2</v>
      </c>
      <c r="V12" s="1">
        <v>0.14000000000000001</v>
      </c>
      <c r="W12" s="1">
        <v>0.37</v>
      </c>
      <c r="X12" s="1">
        <v>0.38</v>
      </c>
      <c r="Y12" s="1">
        <v>0.46</v>
      </c>
      <c r="Z12" s="1">
        <v>0.48</v>
      </c>
      <c r="AA12" s="1">
        <v>0.51</v>
      </c>
      <c r="AB12" s="1">
        <v>0.56999999999999995</v>
      </c>
      <c r="AC12" s="1">
        <v>0.6</v>
      </c>
      <c r="AD12" s="1">
        <v>0.64</v>
      </c>
      <c r="AE12" s="1">
        <v>0.65</v>
      </c>
      <c r="AF12" s="1">
        <v>0.73</v>
      </c>
      <c r="AG12" s="1">
        <v>0.77</v>
      </c>
      <c r="AH12" s="1">
        <v>0.8</v>
      </c>
      <c r="AI12" s="1">
        <v>0.82</v>
      </c>
      <c r="AJ12" s="1">
        <v>0.82</v>
      </c>
      <c r="AK12" s="1">
        <v>0.99</v>
      </c>
      <c r="AL12" s="1">
        <v>1.03</v>
      </c>
      <c r="AM12" s="1">
        <v>1.26</v>
      </c>
      <c r="AN12" s="1">
        <v>1.64</v>
      </c>
      <c r="AO12" s="1">
        <v>1.64</v>
      </c>
      <c r="AP12" s="1">
        <v>1.67</v>
      </c>
      <c r="AQ12" s="1">
        <v>1.67</v>
      </c>
      <c r="AR12" s="1">
        <v>2.14</v>
      </c>
      <c r="AS12" s="1">
        <v>2.14</v>
      </c>
      <c r="AT12" s="1">
        <v>2.2200000000000002</v>
      </c>
      <c r="AU12" s="1">
        <v>2.2200000000000002</v>
      </c>
      <c r="AV12" s="1">
        <v>2.2200000000000002</v>
      </c>
      <c r="AW12" s="1">
        <v>2.33</v>
      </c>
      <c r="AX12" s="1">
        <v>2.33</v>
      </c>
      <c r="AY12" s="1">
        <v>2.41</v>
      </c>
      <c r="AZ12" s="1">
        <v>2.42</v>
      </c>
      <c r="BA12" s="1">
        <v>2.44</v>
      </c>
      <c r="BB12" s="1">
        <v>2.46</v>
      </c>
      <c r="BC12" s="1">
        <v>2.65</v>
      </c>
      <c r="BD12" s="1">
        <v>2.67</v>
      </c>
      <c r="BE12" s="1">
        <v>2.67</v>
      </c>
      <c r="BF12" s="1">
        <v>2.74</v>
      </c>
      <c r="BG12" s="1">
        <v>2.74</v>
      </c>
      <c r="BH12" s="1">
        <v>2.78</v>
      </c>
      <c r="BI12" s="1">
        <v>2.82</v>
      </c>
      <c r="BJ12" s="1">
        <v>2.85</v>
      </c>
      <c r="BK12" s="1">
        <v>2.86</v>
      </c>
      <c r="BL12" s="1">
        <v>2.87</v>
      </c>
      <c r="BM12" s="1">
        <v>2.87</v>
      </c>
      <c r="BN12" s="1">
        <v>2.89</v>
      </c>
      <c r="BO12" s="1">
        <v>2.95</v>
      </c>
      <c r="BP12" s="1">
        <v>2.96</v>
      </c>
      <c r="BQ12" s="1">
        <v>3.09</v>
      </c>
      <c r="BR12" s="1">
        <v>3.1</v>
      </c>
      <c r="BS12" s="1">
        <v>3.22</v>
      </c>
      <c r="BT12" s="1">
        <v>3.54</v>
      </c>
      <c r="BU12" s="1">
        <v>3.63</v>
      </c>
      <c r="BV12" s="1">
        <v>3.72</v>
      </c>
      <c r="BW12" s="1">
        <v>3.8</v>
      </c>
      <c r="BX12" s="1">
        <v>3.82</v>
      </c>
      <c r="BY12" s="1">
        <v>3.85</v>
      </c>
      <c r="BZ12" s="1">
        <v>3.85</v>
      </c>
      <c r="CA12" s="1">
        <v>3.95</v>
      </c>
      <c r="CB12" s="1">
        <v>3.95</v>
      </c>
      <c r="CC12" s="1">
        <v>4.41</v>
      </c>
      <c r="CD12" s="1">
        <v>4.5199999999999996</v>
      </c>
      <c r="CE12" s="1">
        <v>4.63</v>
      </c>
      <c r="CF12" s="1">
        <v>4.71</v>
      </c>
      <c r="CG12" s="1">
        <v>4.95</v>
      </c>
      <c r="CH12" s="1">
        <v>4.96</v>
      </c>
      <c r="CI12" s="1">
        <v>5</v>
      </c>
      <c r="CJ12" s="1">
        <v>5.05</v>
      </c>
      <c r="CK12" s="1">
        <v>5.05</v>
      </c>
      <c r="CL12" s="1">
        <v>5.07</v>
      </c>
      <c r="CM12" s="1">
        <v>5.0999999999999996</v>
      </c>
      <c r="CN12" s="1">
        <v>5.48</v>
      </c>
      <c r="CO12" s="1">
        <v>5.6</v>
      </c>
      <c r="CP12" s="1">
        <v>5.71</v>
      </c>
      <c r="CQ12" s="1">
        <v>5.85</v>
      </c>
      <c r="CR12" s="1">
        <v>5.88</v>
      </c>
      <c r="CS12" s="1">
        <v>6.25</v>
      </c>
      <c r="CT12" s="1">
        <v>6.54</v>
      </c>
      <c r="CU12" s="1">
        <v>6.55</v>
      </c>
      <c r="CV12" s="1">
        <v>6.56</v>
      </c>
      <c r="CW12" s="1">
        <v>6.61</v>
      </c>
      <c r="CX12" s="1">
        <v>6.67</v>
      </c>
      <c r="CY12" s="1">
        <v>6.83</v>
      </c>
      <c r="CZ12" s="1">
        <v>6.96</v>
      </c>
      <c r="DA12" s="1">
        <v>6.98</v>
      </c>
      <c r="DB12" s="1">
        <v>7.08</v>
      </c>
      <c r="DC12" s="1">
        <v>7.19</v>
      </c>
      <c r="DD12" s="1">
        <v>7.3</v>
      </c>
      <c r="DE12" s="1">
        <v>7.33</v>
      </c>
      <c r="DF12" s="1">
        <v>7.36</v>
      </c>
      <c r="DG12" s="1">
        <v>7.43</v>
      </c>
      <c r="DH12" s="1">
        <v>7.6</v>
      </c>
      <c r="DI12" s="1">
        <v>7.79</v>
      </c>
      <c r="DJ12" s="1">
        <v>7.98</v>
      </c>
      <c r="DK12" s="1">
        <v>8.08</v>
      </c>
      <c r="DL12" s="1">
        <v>8.32</v>
      </c>
      <c r="DM12" s="1">
        <v>8.6</v>
      </c>
      <c r="DN12" s="1">
        <v>8.6999999999999993</v>
      </c>
      <c r="DO12" s="1">
        <v>8.7200000000000006</v>
      </c>
      <c r="DP12" s="1">
        <v>9</v>
      </c>
      <c r="DQ12" s="1">
        <v>9.09</v>
      </c>
      <c r="DR12" s="1">
        <v>9.5500000000000007</v>
      </c>
      <c r="DS12" s="1">
        <v>9.68</v>
      </c>
      <c r="DT12" s="1">
        <v>9.75</v>
      </c>
      <c r="DU12" s="1">
        <v>10</v>
      </c>
      <c r="DV12" s="1">
        <v>10</v>
      </c>
      <c r="DW12" s="1">
        <v>10.35</v>
      </c>
      <c r="DX12" s="1">
        <v>10.38</v>
      </c>
      <c r="DY12" s="1">
        <v>10.42</v>
      </c>
      <c r="DZ12" s="1">
        <v>10.53</v>
      </c>
      <c r="EA12" s="1">
        <v>10.67</v>
      </c>
      <c r="EB12" s="1">
        <v>10.71</v>
      </c>
      <c r="EC12" s="1">
        <v>10.83</v>
      </c>
      <c r="ED12" s="1">
        <v>10.87</v>
      </c>
      <c r="EE12" s="1">
        <v>10.95</v>
      </c>
      <c r="EF12" s="1">
        <v>11.24</v>
      </c>
      <c r="EG12" s="1">
        <v>11.32</v>
      </c>
      <c r="EH12" s="1">
        <v>11.44</v>
      </c>
      <c r="EI12" s="1">
        <v>11.76</v>
      </c>
      <c r="EJ12" s="1">
        <v>12.08</v>
      </c>
      <c r="EK12" s="1">
        <v>12.13</v>
      </c>
      <c r="EL12" s="1">
        <v>12.19</v>
      </c>
      <c r="EM12" s="1">
        <v>12.31</v>
      </c>
      <c r="EN12" s="1">
        <v>12.54</v>
      </c>
      <c r="EO12" s="1">
        <v>12.78</v>
      </c>
      <c r="EP12" s="1">
        <v>12.81</v>
      </c>
      <c r="EQ12" s="1">
        <v>12.9</v>
      </c>
      <c r="ER12" s="1">
        <v>12.99</v>
      </c>
      <c r="ES12" s="1">
        <v>13.04</v>
      </c>
      <c r="ET12" s="1">
        <v>13.04</v>
      </c>
      <c r="EU12" s="1">
        <v>13.15</v>
      </c>
      <c r="EV12" s="1">
        <v>13.33</v>
      </c>
      <c r="EW12" s="1">
        <v>13.33</v>
      </c>
      <c r="EX12" s="1">
        <v>13.6</v>
      </c>
      <c r="EY12" s="1">
        <v>13.6</v>
      </c>
      <c r="EZ12" s="1">
        <v>13.86</v>
      </c>
      <c r="FA12" s="1">
        <v>14.43</v>
      </c>
      <c r="FB12" s="1">
        <v>14.62</v>
      </c>
      <c r="FC12" s="1">
        <v>15.19</v>
      </c>
      <c r="FD12" s="1">
        <v>15.2</v>
      </c>
      <c r="FE12" s="1">
        <v>15.4</v>
      </c>
      <c r="FF12" s="1">
        <v>15.94</v>
      </c>
      <c r="FG12" s="1">
        <v>16.04</v>
      </c>
      <c r="FH12" s="1">
        <v>16.07</v>
      </c>
      <c r="FI12" s="1">
        <v>16.260000000000002</v>
      </c>
      <c r="FJ12" s="1">
        <v>16.39</v>
      </c>
      <c r="FK12" s="1">
        <v>16.62</v>
      </c>
      <c r="FL12" s="1">
        <v>16.670000000000002</v>
      </c>
      <c r="FM12" s="1">
        <v>16.670000000000002</v>
      </c>
      <c r="FN12" s="1">
        <v>16.899999999999999</v>
      </c>
      <c r="FO12" s="1">
        <v>16.91</v>
      </c>
      <c r="FP12" s="1">
        <v>17.18</v>
      </c>
      <c r="FQ12" s="1">
        <v>17.39</v>
      </c>
      <c r="FR12" s="1">
        <v>17.55</v>
      </c>
      <c r="FS12" s="1">
        <v>17.86</v>
      </c>
      <c r="FT12" s="1">
        <v>17.95</v>
      </c>
      <c r="FU12" s="1">
        <v>18.079999999999998</v>
      </c>
      <c r="FV12" s="1">
        <v>18.18</v>
      </c>
      <c r="FW12" s="1">
        <v>18.95</v>
      </c>
      <c r="FX12" s="1">
        <v>19.13</v>
      </c>
      <c r="FY12" s="1">
        <v>19.440000000000001</v>
      </c>
      <c r="FZ12" s="1">
        <v>19.61</v>
      </c>
      <c r="GA12" s="1">
        <v>19.63</v>
      </c>
      <c r="GB12" s="1">
        <v>19.97</v>
      </c>
      <c r="GC12" s="1">
        <v>20</v>
      </c>
      <c r="GD12" s="1">
        <v>20</v>
      </c>
      <c r="GE12" s="1">
        <v>20</v>
      </c>
      <c r="GF12" s="1">
        <v>20</v>
      </c>
      <c r="GG12" s="1">
        <v>20.76</v>
      </c>
      <c r="GH12" s="1">
        <v>20.96</v>
      </c>
      <c r="GI12" s="1">
        <v>21.09</v>
      </c>
      <c r="GJ12" s="1">
        <v>21.1</v>
      </c>
      <c r="GK12" s="1">
        <v>21.2</v>
      </c>
      <c r="GL12" s="1">
        <v>21.68</v>
      </c>
      <c r="GM12" s="1">
        <v>21.75</v>
      </c>
      <c r="GN12" s="1">
        <v>22.26</v>
      </c>
      <c r="GO12" s="1">
        <v>22.65</v>
      </c>
      <c r="GP12" s="1">
        <v>23.28</v>
      </c>
      <c r="GQ12" s="1">
        <v>23.28</v>
      </c>
      <c r="GR12" s="1">
        <v>23.38</v>
      </c>
      <c r="GS12" s="1">
        <v>23.46</v>
      </c>
      <c r="GT12" s="1">
        <v>23.61</v>
      </c>
      <c r="GU12" s="1">
        <v>24</v>
      </c>
      <c r="GV12" s="1">
        <v>25</v>
      </c>
      <c r="GW12" s="1">
        <v>25</v>
      </c>
      <c r="GX12" s="1">
        <v>25.22</v>
      </c>
      <c r="GY12" s="1">
        <v>25.88</v>
      </c>
      <c r="GZ12" s="1">
        <v>26.07</v>
      </c>
      <c r="HA12" s="1">
        <v>26.09</v>
      </c>
      <c r="HB12" s="1">
        <v>26.71</v>
      </c>
      <c r="HC12" s="1">
        <v>27.79</v>
      </c>
      <c r="HD12" s="1">
        <v>27.87</v>
      </c>
      <c r="HE12" s="1">
        <v>28.13</v>
      </c>
      <c r="HF12" s="1">
        <v>28.13</v>
      </c>
      <c r="HG12" s="1">
        <v>28.3</v>
      </c>
      <c r="HH12" s="1">
        <v>28.95</v>
      </c>
      <c r="HI12" s="1">
        <v>29.36</v>
      </c>
      <c r="HJ12" s="1">
        <v>29.55</v>
      </c>
      <c r="HK12" s="1">
        <v>29.67</v>
      </c>
      <c r="HL12" s="1">
        <v>30.16</v>
      </c>
      <c r="HM12" s="1">
        <v>30.93</v>
      </c>
      <c r="HN12" s="1">
        <v>31.29</v>
      </c>
      <c r="HO12" s="1">
        <v>31.85</v>
      </c>
      <c r="HP12" s="1">
        <v>33.049999999999997</v>
      </c>
      <c r="HQ12" s="1">
        <v>33.35</v>
      </c>
      <c r="HR12" s="1">
        <v>33.53</v>
      </c>
      <c r="HS12" s="1">
        <v>33.85</v>
      </c>
      <c r="HT12" s="1">
        <v>35.049999999999997</v>
      </c>
      <c r="HU12" s="1">
        <v>35.869999999999997</v>
      </c>
      <c r="HV12" s="1">
        <v>37.21</v>
      </c>
      <c r="HW12" s="1">
        <v>39.799999999999997</v>
      </c>
      <c r="HX12" s="1">
        <v>40.020000000000003</v>
      </c>
      <c r="HY12" s="1">
        <v>40.54</v>
      </c>
      <c r="HZ12" s="1">
        <v>40.82</v>
      </c>
      <c r="IA12" s="1">
        <v>45.22</v>
      </c>
      <c r="IB12" s="1">
        <v>45.91</v>
      </c>
      <c r="IC12" s="1">
        <v>46.15</v>
      </c>
      <c r="ID12" s="1">
        <v>49.26</v>
      </c>
      <c r="IE12" s="1">
        <v>50.09</v>
      </c>
      <c r="IF12" s="1">
        <v>54.02</v>
      </c>
      <c r="IG12" s="1">
        <v>54.4</v>
      </c>
      <c r="IH12" s="1">
        <v>55.3</v>
      </c>
      <c r="II12" s="1">
        <v>56.21</v>
      </c>
      <c r="IJ12" s="1">
        <v>62.11</v>
      </c>
      <c r="IK12" s="1"/>
      <c r="IL12" s="1"/>
      <c r="IM12" s="1"/>
    </row>
    <row r="13" spans="1:247" x14ac:dyDescent="0.3">
      <c r="A13" s="1" t="s">
        <v>254</v>
      </c>
      <c r="B13" s="1" t="s">
        <v>12</v>
      </c>
      <c r="C13" s="1">
        <v>0.14000000000000001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0.05</v>
      </c>
      <c r="W13" s="1">
        <v>0.06</v>
      </c>
      <c r="X13" s="1">
        <v>0.33</v>
      </c>
      <c r="Y13" s="1">
        <v>1.44</v>
      </c>
      <c r="Z13" s="1">
        <v>0.01</v>
      </c>
      <c r="AA13" s="1">
        <v>0.13</v>
      </c>
      <c r="AB13" s="1">
        <v>0.76</v>
      </c>
      <c r="AC13" s="1">
        <v>2.25</v>
      </c>
      <c r="AD13" s="1">
        <v>2</v>
      </c>
      <c r="AE13" s="1">
        <v>0.01</v>
      </c>
      <c r="AF13" s="1">
        <v>0.11</v>
      </c>
      <c r="AG13" s="1">
        <v>0</v>
      </c>
      <c r="AH13" s="1">
        <v>0.4</v>
      </c>
      <c r="AI13" s="1">
        <v>5.46</v>
      </c>
      <c r="AJ13" s="1">
        <v>5.46</v>
      </c>
      <c r="AK13" s="1">
        <v>0</v>
      </c>
      <c r="AL13" s="1">
        <v>0.19</v>
      </c>
      <c r="AM13" s="1">
        <v>0.66</v>
      </c>
      <c r="AN13" s="1">
        <v>0.27</v>
      </c>
      <c r="AO13" s="1">
        <v>0</v>
      </c>
      <c r="AP13" s="1">
        <v>0.09</v>
      </c>
      <c r="AQ13" s="1">
        <v>0.04</v>
      </c>
      <c r="AR13" s="1">
        <v>0</v>
      </c>
      <c r="AS13" s="1">
        <v>0</v>
      </c>
      <c r="AT13" s="1">
        <v>0</v>
      </c>
      <c r="AU13" s="1">
        <v>13.33</v>
      </c>
      <c r="AV13" s="1">
        <v>13.33</v>
      </c>
      <c r="AW13" s="1">
        <v>0</v>
      </c>
      <c r="AX13" s="1">
        <v>0</v>
      </c>
      <c r="AY13" s="1">
        <v>0.24</v>
      </c>
      <c r="AZ13" s="1">
        <v>1.67</v>
      </c>
      <c r="BA13" s="1">
        <v>0.15</v>
      </c>
      <c r="BB13" s="1">
        <v>7.38</v>
      </c>
      <c r="BC13" s="1">
        <v>0.42</v>
      </c>
      <c r="BD13" s="1">
        <v>0.19</v>
      </c>
      <c r="BE13" s="1">
        <v>1.83</v>
      </c>
      <c r="BF13" s="1">
        <v>50.68</v>
      </c>
      <c r="BG13" s="1">
        <v>50.68</v>
      </c>
      <c r="BH13" s="1">
        <v>0.24</v>
      </c>
      <c r="BI13" s="1">
        <v>5.63</v>
      </c>
      <c r="BJ13" s="1">
        <v>1.71</v>
      </c>
      <c r="BK13" s="1">
        <v>0.02</v>
      </c>
      <c r="BL13" s="1">
        <v>0.48</v>
      </c>
      <c r="BM13" s="1">
        <v>0</v>
      </c>
      <c r="BN13" s="1">
        <v>0.4</v>
      </c>
      <c r="BO13" s="1">
        <v>0.92</v>
      </c>
      <c r="BP13" s="1">
        <v>0.52</v>
      </c>
      <c r="BQ13" s="1">
        <v>0.43</v>
      </c>
      <c r="BR13" s="1">
        <v>0.14000000000000001</v>
      </c>
      <c r="BS13" s="1">
        <v>0.25</v>
      </c>
      <c r="BT13" s="1">
        <v>0.01</v>
      </c>
      <c r="BU13" s="1">
        <v>2.58</v>
      </c>
      <c r="BV13" s="1">
        <v>0.14000000000000001</v>
      </c>
      <c r="BW13" s="1">
        <v>0.35</v>
      </c>
      <c r="BX13" s="1">
        <v>0.03</v>
      </c>
      <c r="BY13" s="1">
        <v>0</v>
      </c>
      <c r="BZ13" s="1">
        <v>0</v>
      </c>
      <c r="CA13" s="1">
        <v>2.2799999999999998</v>
      </c>
      <c r="CB13" s="1">
        <v>5.52</v>
      </c>
      <c r="CC13" s="1">
        <v>5.88</v>
      </c>
      <c r="CD13" s="1">
        <v>1.08</v>
      </c>
      <c r="CE13" s="1">
        <v>3.57</v>
      </c>
      <c r="CF13" s="1">
        <v>0.67</v>
      </c>
      <c r="CG13" s="1">
        <v>0.03</v>
      </c>
      <c r="CH13" s="1">
        <v>0.02</v>
      </c>
      <c r="CI13" s="1">
        <v>25</v>
      </c>
      <c r="CJ13" s="1">
        <v>1.01</v>
      </c>
      <c r="CK13" s="1">
        <v>1.01</v>
      </c>
      <c r="CL13" s="1">
        <v>1.03</v>
      </c>
      <c r="CM13" s="1">
        <v>0.3</v>
      </c>
      <c r="CN13" s="1">
        <v>17.61</v>
      </c>
      <c r="CO13" s="1">
        <v>6.99</v>
      </c>
      <c r="CP13" s="1">
        <v>45.71</v>
      </c>
      <c r="CQ13" s="1">
        <v>4.93</v>
      </c>
      <c r="CR13" s="1">
        <v>29.41</v>
      </c>
      <c r="CS13" s="1">
        <v>48.96</v>
      </c>
      <c r="CT13" s="1">
        <v>0.01</v>
      </c>
      <c r="CU13" s="1">
        <v>0.04</v>
      </c>
      <c r="CV13" s="1">
        <v>22.95</v>
      </c>
      <c r="CW13" s="1">
        <v>0.92</v>
      </c>
      <c r="CX13" s="1">
        <v>20</v>
      </c>
      <c r="CY13" s="1">
        <v>0.18</v>
      </c>
      <c r="CZ13" s="1">
        <v>0.9</v>
      </c>
      <c r="DA13" s="1">
        <v>0.89</v>
      </c>
      <c r="DB13" s="1">
        <v>0.03</v>
      </c>
      <c r="DC13" s="1">
        <v>0.03</v>
      </c>
      <c r="DD13" s="1">
        <v>0.35</v>
      </c>
      <c r="DE13" s="1">
        <v>0.11</v>
      </c>
      <c r="DF13" s="1">
        <v>1.98</v>
      </c>
      <c r="DG13" s="1">
        <v>0.23</v>
      </c>
      <c r="DH13" s="1">
        <v>0.23</v>
      </c>
      <c r="DI13" s="1">
        <v>4.4400000000000004</v>
      </c>
      <c r="DJ13" s="1">
        <v>0.05</v>
      </c>
      <c r="DK13" s="1">
        <v>0.98</v>
      </c>
      <c r="DL13" s="1">
        <v>0.34</v>
      </c>
      <c r="DM13" s="1">
        <v>1.49</v>
      </c>
      <c r="DN13" s="1">
        <v>4.3499999999999996</v>
      </c>
      <c r="DO13" s="1">
        <v>1.39</v>
      </c>
      <c r="DP13" s="1">
        <v>0</v>
      </c>
      <c r="DQ13" s="1">
        <v>16.36</v>
      </c>
      <c r="DR13" s="1">
        <v>3.22</v>
      </c>
      <c r="DS13" s="1">
        <v>0.5</v>
      </c>
      <c r="DT13" s="1">
        <v>13.84</v>
      </c>
      <c r="DU13" s="1">
        <v>0</v>
      </c>
      <c r="DV13" s="1">
        <v>15</v>
      </c>
      <c r="DW13" s="1">
        <v>0.7</v>
      </c>
      <c r="DX13" s="1">
        <v>9.43</v>
      </c>
      <c r="DY13" s="1">
        <v>0.61</v>
      </c>
      <c r="DZ13" s="1">
        <v>0</v>
      </c>
      <c r="EA13" s="1">
        <v>8.82</v>
      </c>
      <c r="EB13" s="1">
        <v>0.75</v>
      </c>
      <c r="EC13" s="1">
        <v>0.83</v>
      </c>
      <c r="ED13" s="1">
        <v>0.13</v>
      </c>
      <c r="EE13" s="1">
        <v>4.6500000000000004</v>
      </c>
      <c r="EF13" s="1">
        <v>3.55</v>
      </c>
      <c r="EG13" s="1">
        <v>7.23</v>
      </c>
      <c r="EH13" s="1">
        <v>3.86</v>
      </c>
      <c r="EI13" s="1">
        <v>2.94</v>
      </c>
      <c r="EJ13" s="1">
        <v>0.79</v>
      </c>
      <c r="EK13" s="1">
        <v>0.22</v>
      </c>
      <c r="EL13" s="1">
        <v>0.96</v>
      </c>
      <c r="EM13" s="1">
        <v>0.48</v>
      </c>
      <c r="EN13" s="1">
        <v>5.03</v>
      </c>
      <c r="EO13" s="1">
        <v>0.21</v>
      </c>
      <c r="EP13" s="1">
        <v>2.58</v>
      </c>
      <c r="EQ13" s="1">
        <v>0</v>
      </c>
      <c r="ER13" s="1">
        <v>1.31</v>
      </c>
      <c r="ES13" s="1">
        <v>0</v>
      </c>
      <c r="ET13" s="1">
        <v>4.3499999999999996</v>
      </c>
      <c r="EU13" s="1">
        <v>0.78</v>
      </c>
      <c r="EV13" s="1">
        <v>16.670000000000002</v>
      </c>
      <c r="EW13" s="1">
        <v>16.670000000000002</v>
      </c>
      <c r="EX13" s="1">
        <v>2.96</v>
      </c>
      <c r="EY13" s="1">
        <v>1.2</v>
      </c>
      <c r="EZ13" s="1">
        <v>15.7</v>
      </c>
      <c r="FA13" s="1">
        <v>0.19</v>
      </c>
      <c r="FB13" s="1">
        <v>9.16</v>
      </c>
      <c r="FC13" s="1">
        <v>0.97</v>
      </c>
      <c r="FD13" s="1">
        <v>0.03</v>
      </c>
      <c r="FE13" s="1">
        <v>1.25</v>
      </c>
      <c r="FF13" s="1">
        <v>1.94</v>
      </c>
      <c r="FG13" s="1">
        <v>0.45</v>
      </c>
      <c r="FH13" s="1">
        <v>10.16</v>
      </c>
      <c r="FI13" s="1">
        <v>9.67</v>
      </c>
      <c r="FJ13" s="1">
        <v>4.17</v>
      </c>
      <c r="FK13" s="1">
        <v>13.98</v>
      </c>
      <c r="FL13" s="1">
        <v>0</v>
      </c>
      <c r="FM13" s="1">
        <v>38.89</v>
      </c>
      <c r="FN13" s="1">
        <v>18.97</v>
      </c>
      <c r="FO13" s="1">
        <v>0.86</v>
      </c>
      <c r="FP13" s="1">
        <v>1.95</v>
      </c>
      <c r="FQ13" s="1">
        <v>13.04</v>
      </c>
      <c r="FR13" s="1">
        <v>2.2999999999999998</v>
      </c>
      <c r="FS13" s="1">
        <v>13.74</v>
      </c>
      <c r="FT13" s="1">
        <v>17.95</v>
      </c>
      <c r="FU13" s="1">
        <v>2.4</v>
      </c>
      <c r="FV13" s="1">
        <v>4.55</v>
      </c>
      <c r="FW13" s="1">
        <v>16.77</v>
      </c>
      <c r="FX13" s="1">
        <v>0.22</v>
      </c>
      <c r="FY13" s="1">
        <v>2.78</v>
      </c>
      <c r="FZ13" s="1">
        <v>2.17</v>
      </c>
      <c r="GA13" s="1">
        <v>2.71</v>
      </c>
      <c r="GB13" s="1">
        <v>5.95</v>
      </c>
      <c r="GC13" s="1">
        <v>0</v>
      </c>
      <c r="GD13" s="1">
        <v>6.67</v>
      </c>
      <c r="GE13" s="1">
        <v>0</v>
      </c>
      <c r="GF13" s="1">
        <v>0</v>
      </c>
      <c r="GG13" s="1">
        <v>2.4900000000000002</v>
      </c>
      <c r="GH13" s="1">
        <v>0.61</v>
      </c>
      <c r="GI13" s="1">
        <v>4.42</v>
      </c>
      <c r="GJ13" s="1">
        <v>8.7799999999999994</v>
      </c>
      <c r="GK13" s="1">
        <v>24.38</v>
      </c>
      <c r="GL13" s="1">
        <v>0.64</v>
      </c>
      <c r="GM13" s="1">
        <v>7.81</v>
      </c>
      <c r="GN13" s="1">
        <v>1.81</v>
      </c>
      <c r="GO13" s="1">
        <v>10.33</v>
      </c>
      <c r="GP13" s="1">
        <v>0.4</v>
      </c>
      <c r="GQ13" s="1">
        <v>0.4</v>
      </c>
      <c r="GR13" s="1">
        <v>1.49</v>
      </c>
      <c r="GS13" s="1">
        <v>0.21</v>
      </c>
      <c r="GT13" s="1">
        <v>43.06</v>
      </c>
      <c r="GU13" s="1">
        <v>1</v>
      </c>
      <c r="GV13" s="1">
        <v>0</v>
      </c>
      <c r="GW13" s="1">
        <v>0.5</v>
      </c>
      <c r="GX13" s="1">
        <v>4.43</v>
      </c>
      <c r="GY13" s="1">
        <v>10.65</v>
      </c>
      <c r="GZ13" s="1">
        <v>9.8699999999999992</v>
      </c>
      <c r="HA13" s="1">
        <v>2.27</v>
      </c>
      <c r="HB13" s="1">
        <v>0.97</v>
      </c>
      <c r="HC13" s="1">
        <v>9.5299999999999994</v>
      </c>
      <c r="HD13" s="1">
        <v>0.87</v>
      </c>
      <c r="HE13" s="1">
        <v>3.13</v>
      </c>
      <c r="HF13" s="1">
        <v>3.13</v>
      </c>
      <c r="HG13" s="1">
        <v>11.61</v>
      </c>
      <c r="HH13" s="1">
        <v>21.05</v>
      </c>
      <c r="HI13" s="1">
        <v>6.46</v>
      </c>
      <c r="HJ13" s="1">
        <v>0.6</v>
      </c>
      <c r="HK13" s="1">
        <v>0.47</v>
      </c>
      <c r="HL13" s="1">
        <v>2.62</v>
      </c>
      <c r="HM13" s="1">
        <v>3.31</v>
      </c>
      <c r="HN13" s="1">
        <v>2.96</v>
      </c>
      <c r="HO13" s="1">
        <v>12.07</v>
      </c>
      <c r="HP13" s="1">
        <v>7.6</v>
      </c>
      <c r="HQ13" s="1">
        <v>3.2</v>
      </c>
      <c r="HR13" s="1">
        <v>2.0699999999999998</v>
      </c>
      <c r="HS13" s="1">
        <v>0.59</v>
      </c>
      <c r="HT13" s="1">
        <v>14.02</v>
      </c>
      <c r="HU13" s="1">
        <v>23.32</v>
      </c>
      <c r="HV13" s="1">
        <v>2.33</v>
      </c>
      <c r="HW13" s="1">
        <v>3.05</v>
      </c>
      <c r="HX13" s="1">
        <v>1.92</v>
      </c>
      <c r="HY13" s="1">
        <v>12.16</v>
      </c>
      <c r="HZ13" s="1">
        <v>2.25</v>
      </c>
      <c r="IA13" s="1">
        <v>0.91</v>
      </c>
      <c r="IB13" s="1">
        <v>1.1200000000000001</v>
      </c>
      <c r="IC13" s="1">
        <v>2.21</v>
      </c>
      <c r="ID13" s="1">
        <v>2.96</v>
      </c>
      <c r="IE13" s="1">
        <v>2.06</v>
      </c>
      <c r="IF13" s="1">
        <v>0.19</v>
      </c>
      <c r="IG13" s="1">
        <v>2.74</v>
      </c>
      <c r="IH13" s="1">
        <v>10.79</v>
      </c>
      <c r="II13" s="1">
        <v>1.61</v>
      </c>
      <c r="IJ13" s="1">
        <v>3.07</v>
      </c>
      <c r="IK13" s="1"/>
      <c r="IL13" s="1"/>
      <c r="IM13" s="1"/>
    </row>
    <row r="14" spans="1:247" x14ac:dyDescent="0.3">
      <c r="A14" s="1" t="s">
        <v>254</v>
      </c>
      <c r="B14" s="1" t="s">
        <v>13</v>
      </c>
      <c r="C14" s="1">
        <v>99.74</v>
      </c>
      <c r="D14" s="1">
        <v>100</v>
      </c>
      <c r="E14" s="1">
        <v>100</v>
      </c>
      <c r="F14" s="1">
        <v>100</v>
      </c>
      <c r="G14" s="1">
        <v>100</v>
      </c>
      <c r="H14" s="1">
        <v>100</v>
      </c>
      <c r="I14" s="1">
        <v>100</v>
      </c>
      <c r="J14" s="1">
        <v>100</v>
      </c>
      <c r="K14" s="1">
        <v>100</v>
      </c>
      <c r="L14" s="1">
        <v>100</v>
      </c>
      <c r="M14" s="1">
        <v>100</v>
      </c>
      <c r="N14" s="1">
        <v>100</v>
      </c>
      <c r="O14" s="1">
        <v>100</v>
      </c>
      <c r="P14" s="1">
        <v>100</v>
      </c>
      <c r="Q14" s="1">
        <v>100</v>
      </c>
      <c r="R14" s="1">
        <v>100</v>
      </c>
      <c r="S14" s="1">
        <v>99.98</v>
      </c>
      <c r="T14" s="1">
        <v>99.96</v>
      </c>
      <c r="U14" s="1">
        <v>99.93</v>
      </c>
      <c r="V14" s="1">
        <v>99.81</v>
      </c>
      <c r="W14" s="1">
        <v>99.57</v>
      </c>
      <c r="X14" s="1">
        <v>99.29</v>
      </c>
      <c r="Y14" s="1">
        <v>98.1</v>
      </c>
      <c r="Z14" s="1">
        <v>99.51</v>
      </c>
      <c r="AA14" s="1">
        <v>99.36</v>
      </c>
      <c r="AB14" s="1">
        <v>98.67</v>
      </c>
      <c r="AC14" s="1">
        <v>97.15</v>
      </c>
      <c r="AD14" s="1">
        <v>97.36</v>
      </c>
      <c r="AE14" s="1">
        <v>99.34</v>
      </c>
      <c r="AF14" s="1">
        <v>99.16</v>
      </c>
      <c r="AG14" s="1">
        <v>99.23</v>
      </c>
      <c r="AH14" s="1">
        <v>98.8</v>
      </c>
      <c r="AI14" s="1">
        <v>93.72</v>
      </c>
      <c r="AJ14" s="1">
        <v>93.72</v>
      </c>
      <c r="AK14" s="1">
        <v>99.01</v>
      </c>
      <c r="AL14" s="1">
        <v>98.78</v>
      </c>
      <c r="AM14" s="1">
        <v>98.08</v>
      </c>
      <c r="AN14" s="1">
        <v>98.09</v>
      </c>
      <c r="AO14" s="1">
        <v>98.36</v>
      </c>
      <c r="AP14" s="1">
        <v>98.24</v>
      </c>
      <c r="AQ14" s="1">
        <v>98.29</v>
      </c>
      <c r="AR14" s="1">
        <v>97.86</v>
      </c>
      <c r="AS14" s="1">
        <v>97.86</v>
      </c>
      <c r="AT14" s="1">
        <v>97.78</v>
      </c>
      <c r="AU14" s="1">
        <v>84.45</v>
      </c>
      <c r="AV14" s="1">
        <v>84.45</v>
      </c>
      <c r="AW14" s="1">
        <v>97.67</v>
      </c>
      <c r="AX14" s="1">
        <v>97.67</v>
      </c>
      <c r="AY14" s="1">
        <v>97.35</v>
      </c>
      <c r="AZ14" s="1">
        <v>95.91</v>
      </c>
      <c r="BA14" s="1">
        <v>97.41</v>
      </c>
      <c r="BB14" s="1">
        <v>90.16</v>
      </c>
      <c r="BC14" s="1">
        <v>96.93</v>
      </c>
      <c r="BD14" s="1">
        <v>97.14</v>
      </c>
      <c r="BE14" s="1">
        <v>95.5</v>
      </c>
      <c r="BF14" s="1">
        <v>46.58</v>
      </c>
      <c r="BG14" s="1">
        <v>46.58</v>
      </c>
      <c r="BH14" s="1">
        <v>96.98</v>
      </c>
      <c r="BI14" s="1">
        <v>91.55</v>
      </c>
      <c r="BJ14" s="1">
        <v>95.44</v>
      </c>
      <c r="BK14" s="1">
        <v>97.12</v>
      </c>
      <c r="BL14" s="1">
        <v>96.65</v>
      </c>
      <c r="BM14" s="1">
        <v>97.13</v>
      </c>
      <c r="BN14" s="1">
        <v>96.71</v>
      </c>
      <c r="BO14" s="1">
        <v>96.13</v>
      </c>
      <c r="BP14" s="1">
        <v>96.52</v>
      </c>
      <c r="BQ14" s="1">
        <v>96.48</v>
      </c>
      <c r="BR14" s="1">
        <v>96.76</v>
      </c>
      <c r="BS14" s="1">
        <v>96.53</v>
      </c>
      <c r="BT14" s="1">
        <v>96.45</v>
      </c>
      <c r="BU14" s="1">
        <v>93.79</v>
      </c>
      <c r="BV14" s="1">
        <v>96.14</v>
      </c>
      <c r="BW14" s="1">
        <v>95.85</v>
      </c>
      <c r="BX14" s="1">
        <v>96.15</v>
      </c>
      <c r="BY14" s="1">
        <v>96.15</v>
      </c>
      <c r="BZ14" s="1">
        <v>96.15</v>
      </c>
      <c r="CA14" s="1">
        <v>93.77</v>
      </c>
      <c r="CB14" s="1">
        <v>90.53</v>
      </c>
      <c r="CC14" s="1">
        <v>89.71</v>
      </c>
      <c r="CD14" s="1">
        <v>94.4</v>
      </c>
      <c r="CE14" s="1">
        <v>91.8</v>
      </c>
      <c r="CF14" s="1">
        <v>94.62</v>
      </c>
      <c r="CG14" s="1">
        <v>95.02</v>
      </c>
      <c r="CH14" s="1">
        <v>95.02</v>
      </c>
      <c r="CI14" s="1">
        <v>70</v>
      </c>
      <c r="CJ14" s="1">
        <v>93.94</v>
      </c>
      <c r="CK14" s="1">
        <v>93.94</v>
      </c>
      <c r="CL14" s="1">
        <v>93.91</v>
      </c>
      <c r="CM14" s="1">
        <v>94.6</v>
      </c>
      <c r="CN14" s="1">
        <v>76.91</v>
      </c>
      <c r="CO14" s="1">
        <v>87.41</v>
      </c>
      <c r="CP14" s="1">
        <v>48.58</v>
      </c>
      <c r="CQ14" s="1">
        <v>89.22</v>
      </c>
      <c r="CR14" s="1">
        <v>64.709999999999994</v>
      </c>
      <c r="CS14" s="1">
        <v>44.79</v>
      </c>
      <c r="CT14" s="1">
        <v>93.45</v>
      </c>
      <c r="CU14" s="1">
        <v>93.41</v>
      </c>
      <c r="CV14" s="1">
        <v>70.489999999999995</v>
      </c>
      <c r="CW14" s="1">
        <v>92.47</v>
      </c>
      <c r="CX14" s="1">
        <v>73.33</v>
      </c>
      <c r="CY14" s="1">
        <v>92.99</v>
      </c>
      <c r="CZ14" s="1">
        <v>92.15</v>
      </c>
      <c r="DA14" s="1">
        <v>92.13</v>
      </c>
      <c r="DB14" s="1">
        <v>92.9</v>
      </c>
      <c r="DC14" s="1">
        <v>92.78</v>
      </c>
      <c r="DD14" s="1">
        <v>92.35</v>
      </c>
      <c r="DE14" s="1">
        <v>92.56</v>
      </c>
      <c r="DF14" s="1">
        <v>90.66</v>
      </c>
      <c r="DG14" s="1">
        <v>92.34</v>
      </c>
      <c r="DH14" s="1">
        <v>92.17</v>
      </c>
      <c r="DI14" s="1">
        <v>87.77</v>
      </c>
      <c r="DJ14" s="1">
        <v>91.97</v>
      </c>
      <c r="DK14" s="1">
        <v>90.94</v>
      </c>
      <c r="DL14" s="1">
        <v>91.34</v>
      </c>
      <c r="DM14" s="1">
        <v>89.91</v>
      </c>
      <c r="DN14" s="1">
        <v>86.95</v>
      </c>
      <c r="DO14" s="1">
        <v>89.89</v>
      </c>
      <c r="DP14" s="1">
        <v>91</v>
      </c>
      <c r="DQ14" s="1">
        <v>74.55</v>
      </c>
      <c r="DR14" s="1">
        <v>87.23</v>
      </c>
      <c r="DS14" s="1">
        <v>89.82</v>
      </c>
      <c r="DT14" s="1">
        <v>76.41</v>
      </c>
      <c r="DU14" s="1">
        <v>90</v>
      </c>
      <c r="DV14" s="1">
        <v>75</v>
      </c>
      <c r="DW14" s="1">
        <v>88.95</v>
      </c>
      <c r="DX14" s="1">
        <v>80.19</v>
      </c>
      <c r="DY14" s="1">
        <v>88.97</v>
      </c>
      <c r="DZ14" s="1">
        <v>89.47</v>
      </c>
      <c r="EA14" s="1">
        <v>80.510000000000005</v>
      </c>
      <c r="EB14" s="1">
        <v>88.54</v>
      </c>
      <c r="EC14" s="1">
        <v>88.34</v>
      </c>
      <c r="ED14" s="1">
        <v>89</v>
      </c>
      <c r="EE14" s="1">
        <v>84.4</v>
      </c>
      <c r="EF14" s="1">
        <v>85.21</v>
      </c>
      <c r="EG14" s="1">
        <v>81.45</v>
      </c>
      <c r="EH14" s="1">
        <v>84.7</v>
      </c>
      <c r="EI14" s="1">
        <v>85.3</v>
      </c>
      <c r="EJ14" s="1">
        <v>87.13</v>
      </c>
      <c r="EK14" s="1">
        <v>87.65</v>
      </c>
      <c r="EL14" s="1">
        <v>86.85</v>
      </c>
      <c r="EM14" s="1">
        <v>87.21</v>
      </c>
      <c r="EN14" s="1">
        <v>82.43</v>
      </c>
      <c r="EO14" s="1">
        <v>87.01</v>
      </c>
      <c r="EP14" s="1">
        <v>84.61</v>
      </c>
      <c r="EQ14" s="1">
        <v>87.1</v>
      </c>
      <c r="ER14" s="1">
        <v>85.7</v>
      </c>
      <c r="ES14" s="1">
        <v>86.96</v>
      </c>
      <c r="ET14" s="1">
        <v>82.61</v>
      </c>
      <c r="EU14" s="1">
        <v>86.07</v>
      </c>
      <c r="EV14" s="1">
        <v>70</v>
      </c>
      <c r="EW14" s="1">
        <v>70</v>
      </c>
      <c r="EX14" s="1">
        <v>83.44</v>
      </c>
      <c r="EY14" s="1">
        <v>85.2</v>
      </c>
      <c r="EZ14" s="1">
        <v>70.44</v>
      </c>
      <c r="FA14" s="1">
        <v>85.38</v>
      </c>
      <c r="FB14" s="1">
        <v>76.22</v>
      </c>
      <c r="FC14" s="1">
        <v>83.84</v>
      </c>
      <c r="FD14" s="1">
        <v>84.77</v>
      </c>
      <c r="FE14" s="1">
        <v>83.35</v>
      </c>
      <c r="FF14" s="1">
        <v>82.12</v>
      </c>
      <c r="FG14" s="1">
        <v>83.51</v>
      </c>
      <c r="FH14" s="1">
        <v>73.77</v>
      </c>
      <c r="FI14" s="1">
        <v>74.069999999999993</v>
      </c>
      <c r="FJ14" s="1">
        <v>79.44</v>
      </c>
      <c r="FK14" s="1">
        <v>69.400000000000006</v>
      </c>
      <c r="FL14" s="1">
        <v>83.33</v>
      </c>
      <c r="FM14" s="1">
        <v>44.44</v>
      </c>
      <c r="FN14" s="1">
        <v>64.13</v>
      </c>
      <c r="FO14" s="1">
        <v>82.23</v>
      </c>
      <c r="FP14" s="1">
        <v>80.87</v>
      </c>
      <c r="FQ14" s="1">
        <v>69.569999999999993</v>
      </c>
      <c r="FR14" s="1">
        <v>80.150000000000006</v>
      </c>
      <c r="FS14" s="1">
        <v>68.400000000000006</v>
      </c>
      <c r="FT14" s="1">
        <v>64.099999999999994</v>
      </c>
      <c r="FU14" s="1">
        <v>79.52</v>
      </c>
      <c r="FV14" s="1">
        <v>77.27</v>
      </c>
      <c r="FW14" s="1">
        <v>64.28</v>
      </c>
      <c r="FX14" s="1">
        <v>80.650000000000006</v>
      </c>
      <c r="FY14" s="1">
        <v>77.78</v>
      </c>
      <c r="FZ14" s="1">
        <v>78.22</v>
      </c>
      <c r="GA14" s="1">
        <v>77.66</v>
      </c>
      <c r="GB14" s="1">
        <v>74.08</v>
      </c>
      <c r="GC14" s="1">
        <v>80</v>
      </c>
      <c r="GD14" s="1">
        <v>73.33</v>
      </c>
      <c r="GE14" s="1">
        <v>80</v>
      </c>
      <c r="GF14" s="1">
        <v>80</v>
      </c>
      <c r="GG14" s="1">
        <v>76.75</v>
      </c>
      <c r="GH14" s="1">
        <v>78.430000000000007</v>
      </c>
      <c r="GI14" s="1">
        <v>74.489999999999995</v>
      </c>
      <c r="GJ14" s="1">
        <v>70.12</v>
      </c>
      <c r="GK14" s="1">
        <v>54.42</v>
      </c>
      <c r="GL14" s="1">
        <v>77.680000000000007</v>
      </c>
      <c r="GM14" s="1">
        <v>70.44</v>
      </c>
      <c r="GN14" s="1">
        <v>75.930000000000007</v>
      </c>
      <c r="GO14" s="1">
        <v>67.02</v>
      </c>
      <c r="GP14" s="1">
        <v>76.319999999999993</v>
      </c>
      <c r="GQ14" s="1">
        <v>76.319999999999993</v>
      </c>
      <c r="GR14" s="1">
        <v>75.13</v>
      </c>
      <c r="GS14" s="1">
        <v>76.33</v>
      </c>
      <c r="GT14" s="1">
        <v>33.33</v>
      </c>
      <c r="GU14" s="1">
        <v>75</v>
      </c>
      <c r="GV14" s="1">
        <v>75</v>
      </c>
      <c r="GW14" s="1">
        <v>74.5</v>
      </c>
      <c r="GX14" s="1">
        <v>70.349999999999994</v>
      </c>
      <c r="GY14" s="1">
        <v>63.47</v>
      </c>
      <c r="GZ14" s="1">
        <v>64.06</v>
      </c>
      <c r="HA14" s="1">
        <v>71.650000000000006</v>
      </c>
      <c r="HB14" s="1">
        <v>72.319999999999993</v>
      </c>
      <c r="HC14" s="1">
        <v>62.68</v>
      </c>
      <c r="HD14" s="1">
        <v>71.260000000000005</v>
      </c>
      <c r="HE14" s="1">
        <v>68.739999999999995</v>
      </c>
      <c r="HF14" s="1">
        <v>68.739999999999995</v>
      </c>
      <c r="HG14" s="1">
        <v>60.09</v>
      </c>
      <c r="HH14" s="1">
        <v>50</v>
      </c>
      <c r="HI14" s="1">
        <v>64.180000000000007</v>
      </c>
      <c r="HJ14" s="1">
        <v>69.849999999999994</v>
      </c>
      <c r="HK14" s="1">
        <v>69.86</v>
      </c>
      <c r="HL14" s="1">
        <v>67.22</v>
      </c>
      <c r="HM14" s="1">
        <v>65.760000000000005</v>
      </c>
      <c r="HN14" s="1">
        <v>65.75</v>
      </c>
      <c r="HO14" s="1">
        <v>56.08</v>
      </c>
      <c r="HP14" s="1">
        <v>59.35</v>
      </c>
      <c r="HQ14" s="1">
        <v>63.45</v>
      </c>
      <c r="HR14" s="1">
        <v>64.400000000000006</v>
      </c>
      <c r="HS14" s="1">
        <v>65.56</v>
      </c>
      <c r="HT14" s="1">
        <v>50.93</v>
      </c>
      <c r="HU14" s="1">
        <v>40.81</v>
      </c>
      <c r="HV14" s="1">
        <v>60.46</v>
      </c>
      <c r="HW14" s="1">
        <v>57.15</v>
      </c>
      <c r="HX14" s="1">
        <v>58.06</v>
      </c>
      <c r="HY14" s="1">
        <v>47.3</v>
      </c>
      <c r="HZ14" s="1">
        <v>56.93</v>
      </c>
      <c r="IA14" s="1">
        <v>53.87</v>
      </c>
      <c r="IB14" s="1">
        <v>52.97</v>
      </c>
      <c r="IC14" s="1">
        <v>51.64</v>
      </c>
      <c r="ID14" s="1">
        <v>47.78</v>
      </c>
      <c r="IE14" s="1">
        <v>47.85</v>
      </c>
      <c r="IF14" s="1">
        <v>45.79</v>
      </c>
      <c r="IG14" s="1">
        <v>42.86</v>
      </c>
      <c r="IH14" s="1">
        <v>33.909999999999997</v>
      </c>
      <c r="II14" s="1">
        <v>42.18</v>
      </c>
      <c r="IJ14" s="1">
        <v>34.82</v>
      </c>
      <c r="IK14" s="1"/>
      <c r="IL14" s="1"/>
      <c r="IM14" s="1"/>
    </row>
    <row r="15" spans="1:247" x14ac:dyDescent="0.3">
      <c r="A15" s="1"/>
      <c r="B15" s="1" t="s">
        <v>14</v>
      </c>
      <c r="C15" s="1">
        <v>1</v>
      </c>
      <c r="D15" s="1">
        <v>1</v>
      </c>
      <c r="E15" s="1">
        <v>2</v>
      </c>
      <c r="F15" s="1">
        <v>3</v>
      </c>
      <c r="G15" s="1">
        <v>2</v>
      </c>
      <c r="H15" s="1">
        <v>2</v>
      </c>
      <c r="I15" s="1">
        <v>2</v>
      </c>
      <c r="J15" s="1"/>
      <c r="K15" s="1"/>
      <c r="L15" s="1">
        <v>2</v>
      </c>
      <c r="M15" s="1">
        <v>3</v>
      </c>
      <c r="N15" s="1">
        <v>2</v>
      </c>
      <c r="O15" s="1">
        <v>2</v>
      </c>
      <c r="P15" s="1">
        <v>2</v>
      </c>
      <c r="Q15" s="1"/>
      <c r="R15" s="1"/>
      <c r="S15" s="1">
        <v>1</v>
      </c>
      <c r="T15" s="1">
        <v>1</v>
      </c>
      <c r="U15" s="1">
        <v>3</v>
      </c>
      <c r="V15" s="1">
        <v>2</v>
      </c>
      <c r="W15" s="1">
        <v>2</v>
      </c>
      <c r="X15" s="1">
        <v>2</v>
      </c>
      <c r="Y15" s="1">
        <v>2</v>
      </c>
      <c r="Z15" s="1">
        <v>1</v>
      </c>
      <c r="AA15" s="1">
        <v>2</v>
      </c>
      <c r="AB15" s="1">
        <v>2</v>
      </c>
      <c r="AC15" s="1">
        <v>1</v>
      </c>
      <c r="AD15" s="1">
        <v>2</v>
      </c>
      <c r="AE15" s="1">
        <v>1</v>
      </c>
      <c r="AF15" s="1">
        <v>1</v>
      </c>
      <c r="AG15" s="1">
        <v>1</v>
      </c>
      <c r="AH15" s="1">
        <v>2</v>
      </c>
      <c r="AI15" s="1">
        <v>2</v>
      </c>
      <c r="AJ15" s="1">
        <v>2</v>
      </c>
      <c r="AK15" s="1">
        <v>1</v>
      </c>
      <c r="AL15" s="1"/>
      <c r="AM15" s="1">
        <v>2</v>
      </c>
      <c r="AN15" s="1">
        <v>1</v>
      </c>
      <c r="AO15" s="1">
        <v>2</v>
      </c>
      <c r="AP15" s="1">
        <v>1</v>
      </c>
      <c r="AQ15" s="1">
        <v>1</v>
      </c>
      <c r="AR15" s="1"/>
      <c r="AS15" s="1"/>
      <c r="AT15" s="1">
        <v>3</v>
      </c>
      <c r="AU15" s="1">
        <v>2</v>
      </c>
      <c r="AV15" s="1">
        <v>2</v>
      </c>
      <c r="AW15" s="1">
        <v>2</v>
      </c>
      <c r="AX15" s="1">
        <v>2</v>
      </c>
      <c r="AY15" s="1"/>
      <c r="AZ15" s="1">
        <v>2</v>
      </c>
      <c r="BA15" s="1">
        <v>2</v>
      </c>
      <c r="BB15" s="1">
        <v>2</v>
      </c>
      <c r="BC15" s="1">
        <v>3</v>
      </c>
      <c r="BD15" s="1">
        <v>1.5</v>
      </c>
      <c r="BE15" s="1">
        <v>1</v>
      </c>
      <c r="BF15" s="1">
        <v>2</v>
      </c>
      <c r="BG15" s="1">
        <v>2</v>
      </c>
      <c r="BH15" s="1">
        <v>1</v>
      </c>
      <c r="BI15" s="1">
        <v>1</v>
      </c>
      <c r="BJ15" s="1">
        <v>2</v>
      </c>
      <c r="BK15" s="1">
        <v>2</v>
      </c>
      <c r="BL15" s="1">
        <v>1</v>
      </c>
      <c r="BM15" s="1">
        <v>3</v>
      </c>
      <c r="BN15" s="1">
        <v>1.5</v>
      </c>
      <c r="BO15" s="1">
        <v>2</v>
      </c>
      <c r="BP15" s="1">
        <v>2</v>
      </c>
      <c r="BQ15" s="1">
        <v>2</v>
      </c>
      <c r="BR15" s="1">
        <v>2</v>
      </c>
      <c r="BS15" s="1">
        <v>1</v>
      </c>
      <c r="BT15" s="1">
        <v>1</v>
      </c>
      <c r="BU15" s="1">
        <v>2</v>
      </c>
      <c r="BV15" s="1">
        <v>1</v>
      </c>
      <c r="BW15" s="1">
        <v>2</v>
      </c>
      <c r="BX15" s="1">
        <v>2</v>
      </c>
      <c r="BY15" s="1">
        <v>2</v>
      </c>
      <c r="BZ15" s="1">
        <v>2</v>
      </c>
      <c r="CA15" s="1">
        <v>2</v>
      </c>
      <c r="CB15" s="1">
        <v>2</v>
      </c>
      <c r="CC15" s="1">
        <v>2</v>
      </c>
      <c r="CD15" s="1"/>
      <c r="CE15" s="1">
        <v>2</v>
      </c>
      <c r="CF15" s="1">
        <v>2</v>
      </c>
      <c r="CG15" s="1">
        <v>1.5</v>
      </c>
      <c r="CH15" s="1"/>
      <c r="CI15" s="1">
        <v>2</v>
      </c>
      <c r="CJ15" s="1">
        <v>2</v>
      </c>
      <c r="CK15" s="1">
        <v>2</v>
      </c>
      <c r="CL15" s="1">
        <v>2</v>
      </c>
      <c r="CM15" s="1">
        <v>2</v>
      </c>
      <c r="CN15" s="1">
        <v>2</v>
      </c>
      <c r="CO15" s="1">
        <v>3</v>
      </c>
      <c r="CP15" s="1">
        <v>2</v>
      </c>
      <c r="CQ15" s="1">
        <v>2</v>
      </c>
      <c r="CR15" s="1">
        <v>2</v>
      </c>
      <c r="CS15" s="1">
        <v>2</v>
      </c>
      <c r="CT15" s="1">
        <v>3</v>
      </c>
      <c r="CU15" s="1">
        <v>1</v>
      </c>
      <c r="CV15" s="1">
        <v>2</v>
      </c>
      <c r="CW15" s="1">
        <v>2</v>
      </c>
      <c r="CX15" s="1">
        <v>2</v>
      </c>
      <c r="CY15" s="1">
        <v>2</v>
      </c>
      <c r="CZ15" s="1">
        <v>2</v>
      </c>
      <c r="DA15" s="1">
        <v>2</v>
      </c>
      <c r="DB15" s="1">
        <v>2</v>
      </c>
      <c r="DC15" s="1">
        <v>3</v>
      </c>
      <c r="DD15" s="1">
        <v>2.5</v>
      </c>
      <c r="DE15" s="1"/>
      <c r="DF15" s="1">
        <v>2</v>
      </c>
      <c r="DG15" s="1">
        <v>3</v>
      </c>
      <c r="DH15" s="1">
        <v>2</v>
      </c>
      <c r="DI15" s="1">
        <v>3</v>
      </c>
      <c r="DJ15" s="1">
        <v>4</v>
      </c>
      <c r="DK15" s="1">
        <v>1.5</v>
      </c>
      <c r="DL15" s="1">
        <v>2</v>
      </c>
      <c r="DM15" s="1"/>
      <c r="DN15" s="1">
        <v>2</v>
      </c>
      <c r="DO15" s="1">
        <v>1</v>
      </c>
      <c r="DP15" s="1">
        <v>3</v>
      </c>
      <c r="DQ15" s="1">
        <v>2</v>
      </c>
      <c r="DR15" s="1">
        <v>2</v>
      </c>
      <c r="DS15" s="1">
        <v>3</v>
      </c>
      <c r="DT15" s="1">
        <v>2</v>
      </c>
      <c r="DU15" s="1">
        <v>2</v>
      </c>
      <c r="DV15" s="1">
        <v>2</v>
      </c>
      <c r="DW15" s="1">
        <v>2.5</v>
      </c>
      <c r="DX15" s="1">
        <v>2</v>
      </c>
      <c r="DY15" s="1">
        <v>3</v>
      </c>
      <c r="DZ15" s="1">
        <v>2</v>
      </c>
      <c r="EA15" s="1">
        <v>2</v>
      </c>
      <c r="EB15" s="1">
        <v>2</v>
      </c>
      <c r="EC15" s="1">
        <v>1</v>
      </c>
      <c r="ED15" s="1">
        <v>3</v>
      </c>
      <c r="EE15" s="1">
        <v>2</v>
      </c>
      <c r="EF15" s="1">
        <v>2</v>
      </c>
      <c r="EG15" s="1">
        <v>2</v>
      </c>
      <c r="EH15" s="1">
        <v>3</v>
      </c>
      <c r="EI15" s="1">
        <v>2</v>
      </c>
      <c r="EJ15" s="1">
        <v>1</v>
      </c>
      <c r="EK15" s="1">
        <v>1</v>
      </c>
      <c r="EL15" s="1">
        <v>3</v>
      </c>
      <c r="EM15" s="1">
        <v>3</v>
      </c>
      <c r="EN15" s="1">
        <v>2</v>
      </c>
      <c r="EO15" s="1">
        <v>2</v>
      </c>
      <c r="EP15" s="1">
        <v>1.5</v>
      </c>
      <c r="EQ15" s="1"/>
      <c r="ER15" s="1">
        <v>1.5</v>
      </c>
      <c r="ES15" s="1"/>
      <c r="ET15" s="1">
        <v>2</v>
      </c>
      <c r="EU15" s="1">
        <v>1</v>
      </c>
      <c r="EV15" s="1">
        <v>2</v>
      </c>
      <c r="EW15" s="1">
        <v>2</v>
      </c>
      <c r="EX15" s="1">
        <v>4</v>
      </c>
      <c r="EY15" s="1">
        <v>2</v>
      </c>
      <c r="EZ15" s="1">
        <v>2</v>
      </c>
      <c r="FA15" s="1">
        <v>2</v>
      </c>
      <c r="FB15" s="1">
        <v>2</v>
      </c>
      <c r="FC15" s="1">
        <v>2</v>
      </c>
      <c r="FD15" s="1">
        <v>3</v>
      </c>
      <c r="FE15" s="1">
        <v>1.5</v>
      </c>
      <c r="FF15" s="1">
        <v>2</v>
      </c>
      <c r="FG15" s="1">
        <v>3</v>
      </c>
      <c r="FH15" s="1">
        <v>2</v>
      </c>
      <c r="FI15" s="1">
        <v>2</v>
      </c>
      <c r="FJ15" s="1">
        <v>3</v>
      </c>
      <c r="FK15" s="1"/>
      <c r="FL15" s="1"/>
      <c r="FM15" s="1">
        <v>2</v>
      </c>
      <c r="FN15" s="1">
        <v>3</v>
      </c>
      <c r="FO15" s="1">
        <v>3</v>
      </c>
      <c r="FP15" s="1">
        <v>3</v>
      </c>
      <c r="FQ15" s="1">
        <v>2</v>
      </c>
      <c r="FR15" s="1">
        <v>4</v>
      </c>
      <c r="FS15" s="1">
        <v>3</v>
      </c>
      <c r="FT15" s="1">
        <v>2</v>
      </c>
      <c r="FU15" s="1">
        <v>2</v>
      </c>
      <c r="FV15" s="1">
        <v>2</v>
      </c>
      <c r="FW15" s="1">
        <v>2</v>
      </c>
      <c r="FX15" s="1">
        <v>3</v>
      </c>
      <c r="FY15" s="1">
        <v>2</v>
      </c>
      <c r="FZ15" s="1"/>
      <c r="GA15" s="1">
        <v>1</v>
      </c>
      <c r="GB15" s="1">
        <v>2</v>
      </c>
      <c r="GC15" s="1">
        <v>2</v>
      </c>
      <c r="GD15" s="1">
        <v>2</v>
      </c>
      <c r="GE15" s="1">
        <v>2</v>
      </c>
      <c r="GF15" s="1">
        <v>2</v>
      </c>
      <c r="GG15" s="1">
        <v>3</v>
      </c>
      <c r="GH15" s="1">
        <v>2</v>
      </c>
      <c r="GI15" s="1">
        <v>3</v>
      </c>
      <c r="GJ15" s="1">
        <v>3</v>
      </c>
      <c r="GK15" s="1">
        <v>2</v>
      </c>
      <c r="GL15" s="1"/>
      <c r="GM15" s="1">
        <v>3</v>
      </c>
      <c r="GN15" s="1">
        <v>3</v>
      </c>
      <c r="GO15" s="1">
        <v>2</v>
      </c>
      <c r="GP15" s="1"/>
      <c r="GQ15" s="1">
        <v>3</v>
      </c>
      <c r="GR15" s="1">
        <v>2</v>
      </c>
      <c r="GS15" s="1">
        <v>3</v>
      </c>
      <c r="GT15" s="1">
        <v>2</v>
      </c>
      <c r="GU15" s="1">
        <v>2</v>
      </c>
      <c r="GV15" s="1">
        <v>4</v>
      </c>
      <c r="GW15" s="1">
        <v>2</v>
      </c>
      <c r="GX15" s="1">
        <v>1</v>
      </c>
      <c r="GY15" s="1">
        <v>2</v>
      </c>
      <c r="GZ15" s="1">
        <v>3</v>
      </c>
      <c r="HA15" s="1"/>
      <c r="HB15" s="1">
        <v>3</v>
      </c>
      <c r="HC15" s="1"/>
      <c r="HD15" s="1">
        <v>1</v>
      </c>
      <c r="HE15" s="1"/>
      <c r="HF15" s="1"/>
      <c r="HG15" s="1">
        <v>2</v>
      </c>
      <c r="HH15" s="1">
        <v>3</v>
      </c>
      <c r="HI15" s="1">
        <v>2</v>
      </c>
      <c r="HJ15" s="1">
        <v>4</v>
      </c>
      <c r="HK15" s="1">
        <v>3</v>
      </c>
      <c r="HL15" s="1">
        <v>3</v>
      </c>
      <c r="HM15" s="1">
        <v>3</v>
      </c>
      <c r="HN15" s="1">
        <v>1.5</v>
      </c>
      <c r="HO15" s="1">
        <v>2</v>
      </c>
      <c r="HP15" s="1">
        <v>2</v>
      </c>
      <c r="HQ15" s="1"/>
      <c r="HR15" s="1">
        <v>4</v>
      </c>
      <c r="HS15" s="1">
        <v>3</v>
      </c>
      <c r="HT15" s="1">
        <v>2</v>
      </c>
      <c r="HU15" s="1">
        <v>2</v>
      </c>
      <c r="HV15" s="1">
        <v>2</v>
      </c>
      <c r="HW15" s="1">
        <v>3</v>
      </c>
      <c r="HX15" s="1">
        <v>3</v>
      </c>
      <c r="HY15" s="1">
        <v>3</v>
      </c>
      <c r="HZ15" s="1">
        <v>3</v>
      </c>
      <c r="IA15" s="1"/>
      <c r="IB15" s="1">
        <v>3</v>
      </c>
      <c r="IC15" s="1">
        <v>2</v>
      </c>
      <c r="ID15" s="1">
        <v>2</v>
      </c>
      <c r="IE15" s="1">
        <v>3</v>
      </c>
      <c r="IF15" s="1">
        <v>3</v>
      </c>
      <c r="IG15" s="1">
        <v>2.5</v>
      </c>
      <c r="IH15" s="1"/>
      <c r="II15" s="1">
        <v>3</v>
      </c>
      <c r="IJ15" s="1">
        <v>2</v>
      </c>
      <c r="IK15" s="1">
        <v>2</v>
      </c>
      <c r="IL15" s="1">
        <v>3</v>
      </c>
      <c r="IM15" s="1">
        <v>3</v>
      </c>
    </row>
    <row r="16" spans="1:247" x14ac:dyDescent="0.3">
      <c r="A16" s="1"/>
      <c r="B16" s="1" t="s">
        <v>15</v>
      </c>
      <c r="C16" s="1">
        <v>36.24</v>
      </c>
      <c r="D16" s="1">
        <v>15.93</v>
      </c>
      <c r="E16" s="1">
        <v>14.17</v>
      </c>
      <c r="F16" s="1">
        <v>9.3000000000000007</v>
      </c>
      <c r="G16" s="1">
        <v>22.18</v>
      </c>
      <c r="H16" s="1">
        <v>24.76</v>
      </c>
      <c r="I16" s="1">
        <v>8.48</v>
      </c>
      <c r="J16" s="1">
        <v>10.74</v>
      </c>
      <c r="K16" s="1">
        <v>9.19</v>
      </c>
      <c r="L16" s="1">
        <v>14.17</v>
      </c>
      <c r="M16" s="1">
        <v>9.3000000000000007</v>
      </c>
      <c r="N16" s="1">
        <v>22.18</v>
      </c>
      <c r="O16" s="1">
        <v>24.76</v>
      </c>
      <c r="P16" s="1">
        <v>8.48</v>
      </c>
      <c r="Q16" s="1">
        <v>10.74</v>
      </c>
      <c r="R16" s="1">
        <v>9.19</v>
      </c>
      <c r="S16" s="1"/>
      <c r="T16" s="1">
        <v>39.53</v>
      </c>
      <c r="U16" s="1">
        <v>13.64</v>
      </c>
      <c r="V16" s="1">
        <v>20.46</v>
      </c>
      <c r="W16" s="1">
        <v>18.02</v>
      </c>
      <c r="X16" s="1">
        <v>18.11</v>
      </c>
      <c r="Y16" s="1">
        <v>29.36</v>
      </c>
      <c r="Z16" s="1">
        <v>40.99</v>
      </c>
      <c r="AA16" s="1">
        <v>42.57</v>
      </c>
      <c r="AB16" s="1">
        <v>18.79</v>
      </c>
      <c r="AC16" s="1">
        <v>18.96</v>
      </c>
      <c r="AD16" s="1">
        <v>30.01</v>
      </c>
      <c r="AE16" s="1">
        <v>23.08</v>
      </c>
      <c r="AF16" s="1">
        <v>21.94</v>
      </c>
      <c r="AG16" s="1">
        <v>21.59</v>
      </c>
      <c r="AH16" s="1">
        <v>17.57</v>
      </c>
      <c r="AI16" s="1">
        <v>16.68</v>
      </c>
      <c r="AJ16" s="1">
        <v>16.68</v>
      </c>
      <c r="AK16" s="1">
        <v>24.32</v>
      </c>
      <c r="AL16" s="1">
        <v>26.49</v>
      </c>
      <c r="AM16" s="1">
        <v>36.159999999999997</v>
      </c>
      <c r="AN16" s="1">
        <v>15.56</v>
      </c>
      <c r="AO16" s="1">
        <v>9.34</v>
      </c>
      <c r="AP16" s="1">
        <v>29.34</v>
      </c>
      <c r="AQ16" s="1">
        <v>45.13</v>
      </c>
      <c r="AR16" s="1">
        <v>14.05</v>
      </c>
      <c r="AS16" s="1">
        <v>14.05</v>
      </c>
      <c r="AT16" s="1">
        <v>8.7100000000000009</v>
      </c>
      <c r="AU16" s="1">
        <v>16.03</v>
      </c>
      <c r="AV16" s="1">
        <v>16.03</v>
      </c>
      <c r="AW16" s="1">
        <v>21.84</v>
      </c>
      <c r="AX16" s="1">
        <v>21.84</v>
      </c>
      <c r="AY16" s="1">
        <v>45.11</v>
      </c>
      <c r="AZ16" s="1">
        <v>20.48</v>
      </c>
      <c r="BA16" s="1">
        <v>18.28</v>
      </c>
      <c r="BB16" s="1">
        <v>22.72</v>
      </c>
      <c r="BC16" s="1">
        <v>15.23</v>
      </c>
      <c r="BD16" s="1">
        <v>23.3</v>
      </c>
      <c r="BE16" s="1">
        <v>21.25</v>
      </c>
      <c r="BF16" s="1">
        <v>30.65</v>
      </c>
      <c r="BG16" s="1">
        <v>30.65</v>
      </c>
      <c r="BH16" s="1">
        <v>42.89</v>
      </c>
      <c r="BI16" s="1">
        <v>17.8</v>
      </c>
      <c r="BJ16" s="1">
        <v>28.84</v>
      </c>
      <c r="BK16" s="1">
        <v>45.73</v>
      </c>
      <c r="BL16" s="1">
        <v>22.94</v>
      </c>
      <c r="BM16" s="1">
        <v>11.46</v>
      </c>
      <c r="BN16" s="1">
        <v>20.48</v>
      </c>
      <c r="BO16" s="1">
        <v>18.71</v>
      </c>
      <c r="BP16" s="1">
        <v>43.69</v>
      </c>
      <c r="BQ16" s="1">
        <v>33.65</v>
      </c>
      <c r="BR16" s="1">
        <v>33.909999999999997</v>
      </c>
      <c r="BS16" s="1">
        <v>17.14</v>
      </c>
      <c r="BT16" s="1">
        <v>50.73</v>
      </c>
      <c r="BU16" s="1">
        <v>41.76</v>
      </c>
      <c r="BV16" s="1">
        <v>27.61</v>
      </c>
      <c r="BW16" s="1">
        <v>35.49</v>
      </c>
      <c r="BX16" s="1">
        <v>49.82</v>
      </c>
      <c r="BY16" s="1">
        <v>12.74</v>
      </c>
      <c r="BZ16" s="1">
        <v>12.74</v>
      </c>
      <c r="CA16" s="1">
        <v>44.77</v>
      </c>
      <c r="CB16" s="1">
        <v>12.77</v>
      </c>
      <c r="CC16" s="1">
        <v>18.32</v>
      </c>
      <c r="CD16" s="1">
        <v>37.71</v>
      </c>
      <c r="CE16" s="1">
        <v>35.590000000000003</v>
      </c>
      <c r="CF16" s="1">
        <v>26.99</v>
      </c>
      <c r="CG16" s="1">
        <v>34.33</v>
      </c>
      <c r="CH16" s="1">
        <v>10.78</v>
      </c>
      <c r="CI16" s="1"/>
      <c r="CJ16" s="1">
        <v>7.29</v>
      </c>
      <c r="CK16" s="1">
        <v>7.29</v>
      </c>
      <c r="CL16" s="1">
        <v>41.41</v>
      </c>
      <c r="CM16" s="1">
        <v>35.18</v>
      </c>
      <c r="CN16" s="1">
        <v>22.86</v>
      </c>
      <c r="CO16" s="1">
        <v>13.76</v>
      </c>
      <c r="CP16" s="1">
        <v>24.68</v>
      </c>
      <c r="CQ16" s="1">
        <v>22.29</v>
      </c>
      <c r="CR16" s="1">
        <v>22.08</v>
      </c>
      <c r="CS16" s="1">
        <v>40.25</v>
      </c>
      <c r="CT16" s="1">
        <v>10.27</v>
      </c>
      <c r="CU16" s="1">
        <v>12.14</v>
      </c>
      <c r="CV16" s="1">
        <v>19.68</v>
      </c>
      <c r="CW16" s="1">
        <v>32.65</v>
      </c>
      <c r="CX16" s="1">
        <v>15.27</v>
      </c>
      <c r="CY16" s="1">
        <v>34.53</v>
      </c>
      <c r="CZ16" s="1">
        <v>16.559999999999999</v>
      </c>
      <c r="DA16" s="1">
        <v>45.76</v>
      </c>
      <c r="DB16" s="1">
        <v>41</v>
      </c>
      <c r="DC16" s="1">
        <v>10.45</v>
      </c>
      <c r="DD16" s="1">
        <v>22.8</v>
      </c>
      <c r="DE16" s="1">
        <v>9.9499999999999993</v>
      </c>
      <c r="DF16" s="1">
        <v>21.74</v>
      </c>
      <c r="DG16" s="1">
        <v>13.91</v>
      </c>
      <c r="DH16" s="1">
        <v>29.1</v>
      </c>
      <c r="DI16" s="1">
        <v>12.56</v>
      </c>
      <c r="DJ16" s="1">
        <v>16</v>
      </c>
      <c r="DK16" s="1">
        <v>39.72</v>
      </c>
      <c r="DL16" s="1">
        <v>28.01</v>
      </c>
      <c r="DM16" s="1">
        <v>8.98</v>
      </c>
      <c r="DN16" s="1">
        <v>18.03</v>
      </c>
      <c r="DO16" s="1">
        <v>17</v>
      </c>
      <c r="DP16" s="1">
        <v>11.05</v>
      </c>
      <c r="DQ16" s="1">
        <v>18.79</v>
      </c>
      <c r="DR16" s="1">
        <v>28.24</v>
      </c>
      <c r="DS16" s="1">
        <v>24.87</v>
      </c>
      <c r="DT16" s="1">
        <v>35.11</v>
      </c>
      <c r="DU16" s="1">
        <v>14.78</v>
      </c>
      <c r="DV16" s="1">
        <v>22.46</v>
      </c>
      <c r="DW16" s="1">
        <v>27.41</v>
      </c>
      <c r="DX16" s="1">
        <v>13.74</v>
      </c>
      <c r="DY16" s="1">
        <v>9.7100000000000009</v>
      </c>
      <c r="DZ16" s="1">
        <v>11.03</v>
      </c>
      <c r="EA16" s="1">
        <v>37.22</v>
      </c>
      <c r="EB16" s="1">
        <v>37.979999999999997</v>
      </c>
      <c r="EC16" s="1">
        <v>26.36</v>
      </c>
      <c r="ED16" s="1">
        <v>24.75</v>
      </c>
      <c r="EE16" s="1">
        <v>22.55</v>
      </c>
      <c r="EF16" s="1">
        <v>15.05</v>
      </c>
      <c r="EG16" s="1">
        <v>20.34</v>
      </c>
      <c r="EH16" s="1">
        <v>10.41</v>
      </c>
      <c r="EI16" s="1">
        <v>13.96</v>
      </c>
      <c r="EJ16" s="1">
        <v>18.2</v>
      </c>
      <c r="EK16" s="1">
        <v>46.6</v>
      </c>
      <c r="EL16" s="1">
        <v>9.3699999999999992</v>
      </c>
      <c r="EM16" s="1">
        <v>16.73</v>
      </c>
      <c r="EN16" s="1">
        <v>29.88</v>
      </c>
      <c r="EO16" s="1">
        <v>32.78</v>
      </c>
      <c r="EP16" s="1">
        <v>33.89</v>
      </c>
      <c r="EQ16" s="1">
        <v>12.13</v>
      </c>
      <c r="ER16" s="1">
        <v>20.69</v>
      </c>
      <c r="ES16" s="1">
        <v>13.52</v>
      </c>
      <c r="ET16" s="1">
        <v>19.43</v>
      </c>
      <c r="EU16" s="1">
        <v>31.98</v>
      </c>
      <c r="EV16" s="1">
        <v>34.81</v>
      </c>
      <c r="EW16" s="1">
        <v>34.81</v>
      </c>
      <c r="EX16" s="1">
        <v>8.77</v>
      </c>
      <c r="EY16" s="1">
        <v>18.899999999999999</v>
      </c>
      <c r="EZ16" s="1">
        <v>15.51</v>
      </c>
      <c r="FA16" s="1">
        <v>45.62</v>
      </c>
      <c r="FB16" s="1">
        <v>12.9</v>
      </c>
      <c r="FC16" s="1">
        <v>17.91</v>
      </c>
      <c r="FD16" s="1">
        <v>14.45</v>
      </c>
      <c r="FE16" s="1">
        <v>13.25</v>
      </c>
      <c r="FF16" s="1">
        <v>24.51</v>
      </c>
      <c r="FG16" s="1">
        <v>10.039999999999999</v>
      </c>
      <c r="FH16" s="1">
        <v>20.82</v>
      </c>
      <c r="FI16" s="1">
        <v>30.52</v>
      </c>
      <c r="FJ16" s="1">
        <v>17.97</v>
      </c>
      <c r="FK16" s="1">
        <v>18.52</v>
      </c>
      <c r="FL16" s="1">
        <v>10.02</v>
      </c>
      <c r="FM16" s="1">
        <v>33.049999999999997</v>
      </c>
      <c r="FN16" s="1">
        <v>31.67</v>
      </c>
      <c r="FO16" s="1">
        <v>8.74</v>
      </c>
      <c r="FP16" s="1">
        <v>10</v>
      </c>
      <c r="FQ16" s="1">
        <v>21</v>
      </c>
      <c r="FR16" s="1">
        <v>12.07</v>
      </c>
      <c r="FS16" s="1">
        <v>15.52</v>
      </c>
      <c r="FT16" s="1">
        <v>16.18</v>
      </c>
      <c r="FU16" s="1">
        <v>38.85</v>
      </c>
      <c r="FV16" s="1">
        <v>16.93</v>
      </c>
      <c r="FW16" s="1">
        <v>24.89</v>
      </c>
      <c r="FX16" s="1">
        <v>14.14</v>
      </c>
      <c r="FY16" s="1">
        <v>18.02</v>
      </c>
      <c r="FZ16" s="1">
        <v>21.98</v>
      </c>
      <c r="GA16" s="1">
        <v>20.74</v>
      </c>
      <c r="GB16" s="1">
        <v>16.86</v>
      </c>
      <c r="GC16" s="1">
        <v>17.59</v>
      </c>
      <c r="GD16" s="1">
        <v>14.89</v>
      </c>
      <c r="GE16" s="1">
        <v>11.4</v>
      </c>
      <c r="GF16" s="1">
        <v>11.4</v>
      </c>
      <c r="GG16" s="1">
        <v>15.54</v>
      </c>
      <c r="GH16" s="1">
        <v>26.9</v>
      </c>
      <c r="GI16" s="1">
        <v>15.11</v>
      </c>
      <c r="GJ16" s="1">
        <v>9.68</v>
      </c>
      <c r="GK16" s="1">
        <v>16.43</v>
      </c>
      <c r="GL16" s="1">
        <v>30.98</v>
      </c>
      <c r="GM16" s="1">
        <v>10.72</v>
      </c>
      <c r="GN16" s="1">
        <v>12.02</v>
      </c>
      <c r="GO16" s="1">
        <v>23.22</v>
      </c>
      <c r="GP16" s="1">
        <v>11.94</v>
      </c>
      <c r="GQ16" s="1">
        <v>10.38</v>
      </c>
      <c r="GR16" s="1">
        <v>43.13</v>
      </c>
      <c r="GS16" s="1">
        <v>10.71</v>
      </c>
      <c r="GT16" s="1">
        <v>25.37</v>
      </c>
      <c r="GU16" s="1">
        <v>12.56</v>
      </c>
      <c r="GV16" s="1">
        <v>10.210000000000001</v>
      </c>
      <c r="GW16" s="1">
        <v>39.369999999999997</v>
      </c>
      <c r="GX16" s="1">
        <v>27.76</v>
      </c>
      <c r="GY16" s="1">
        <v>47.35</v>
      </c>
      <c r="GZ16" s="1">
        <v>10.06</v>
      </c>
      <c r="HA16" s="1">
        <v>9.61</v>
      </c>
      <c r="HB16" s="1">
        <v>10.9</v>
      </c>
      <c r="HC16" s="1">
        <v>8.7200000000000006</v>
      </c>
      <c r="HD16" s="1">
        <v>29.74</v>
      </c>
      <c r="HE16" s="1">
        <v>10.220000000000001</v>
      </c>
      <c r="HF16" s="1">
        <v>10.220000000000001</v>
      </c>
      <c r="HG16" s="1">
        <v>36.44</v>
      </c>
      <c r="HH16" s="1">
        <v>39.450000000000003</v>
      </c>
      <c r="HI16" s="1">
        <v>13.87</v>
      </c>
      <c r="HJ16" s="1">
        <v>11.16</v>
      </c>
      <c r="HK16" s="1">
        <v>9.24</v>
      </c>
      <c r="HL16" s="1">
        <v>10.65</v>
      </c>
      <c r="HM16" s="1">
        <v>16.62</v>
      </c>
      <c r="HN16" s="1">
        <v>40.43</v>
      </c>
      <c r="HO16" s="1">
        <v>26.61</v>
      </c>
      <c r="HP16" s="1">
        <v>11.89</v>
      </c>
      <c r="HQ16" s="1"/>
      <c r="HR16" s="1">
        <v>11.99</v>
      </c>
      <c r="HS16" s="1">
        <v>8.25</v>
      </c>
      <c r="HT16" s="1">
        <v>42.22</v>
      </c>
      <c r="HU16" s="1">
        <v>36.93</v>
      </c>
      <c r="HV16" s="1">
        <v>12.71</v>
      </c>
      <c r="HW16" s="1">
        <v>9.02</v>
      </c>
      <c r="HX16" s="1">
        <v>9.65</v>
      </c>
      <c r="HY16" s="1">
        <v>40.369999999999997</v>
      </c>
      <c r="HZ16" s="1">
        <v>10.7</v>
      </c>
      <c r="IA16" s="1">
        <v>8.75</v>
      </c>
      <c r="IB16" s="1">
        <v>9.85</v>
      </c>
      <c r="IC16" s="1">
        <v>37.01</v>
      </c>
      <c r="ID16" s="1">
        <v>15.43</v>
      </c>
      <c r="IE16" s="1">
        <v>9.7200000000000006</v>
      </c>
      <c r="IF16" s="1">
        <v>11.13</v>
      </c>
      <c r="IG16" s="1">
        <v>22.01</v>
      </c>
      <c r="IH16" s="1">
        <v>15.7</v>
      </c>
      <c r="II16" s="1">
        <v>8.82</v>
      </c>
      <c r="IJ16" s="1">
        <v>29.8</v>
      </c>
      <c r="IK16" s="1">
        <v>40.950000000000003</v>
      </c>
      <c r="IL16" s="1">
        <v>8.81</v>
      </c>
      <c r="IM16" s="1">
        <v>8.81</v>
      </c>
    </row>
    <row r="17" spans="1:247" x14ac:dyDescent="0.3">
      <c r="A17" s="1"/>
      <c r="B17" s="1" t="s">
        <v>16</v>
      </c>
      <c r="C17" s="1">
        <v>3.81</v>
      </c>
      <c r="D17" s="1">
        <v>7.84</v>
      </c>
      <c r="E17" s="1">
        <v>5.34</v>
      </c>
      <c r="F17" s="1">
        <v>9.2799999999999994</v>
      </c>
      <c r="G17" s="1">
        <v>7.11</v>
      </c>
      <c r="H17" s="1">
        <v>6.7</v>
      </c>
      <c r="I17" s="1">
        <v>4.47</v>
      </c>
      <c r="J17" s="1">
        <v>9.31</v>
      </c>
      <c r="K17" s="1">
        <v>12.91</v>
      </c>
      <c r="L17" s="1">
        <v>5.34</v>
      </c>
      <c r="M17" s="1">
        <v>9.2799999999999994</v>
      </c>
      <c r="N17" s="1">
        <v>7.11</v>
      </c>
      <c r="O17" s="1">
        <v>6.7</v>
      </c>
      <c r="P17" s="1">
        <v>4.47</v>
      </c>
      <c r="Q17" s="1">
        <v>9.31</v>
      </c>
      <c r="R17" s="1">
        <v>12.91</v>
      </c>
      <c r="S17" s="1"/>
      <c r="T17" s="1">
        <v>19.309999999999999</v>
      </c>
      <c r="U17" s="1">
        <v>6.72</v>
      </c>
      <c r="V17" s="1">
        <v>4.88</v>
      </c>
      <c r="W17" s="1">
        <v>7.27</v>
      </c>
      <c r="X17" s="1">
        <v>5.69</v>
      </c>
      <c r="Y17" s="1">
        <v>7.25</v>
      </c>
      <c r="Z17" s="1">
        <v>12.16</v>
      </c>
      <c r="AA17" s="1">
        <v>12.93</v>
      </c>
      <c r="AB17" s="1">
        <v>3.45</v>
      </c>
      <c r="AC17" s="1">
        <v>4.4000000000000004</v>
      </c>
      <c r="AD17" s="1">
        <v>3.92</v>
      </c>
      <c r="AE17" s="1">
        <v>29.5</v>
      </c>
      <c r="AF17" s="1">
        <v>2.41</v>
      </c>
      <c r="AG17" s="1">
        <v>6.95</v>
      </c>
      <c r="AH17" s="1">
        <v>9.0500000000000007</v>
      </c>
      <c r="AI17" s="1">
        <v>4.6900000000000004</v>
      </c>
      <c r="AJ17" s="1">
        <v>4.6900000000000004</v>
      </c>
      <c r="AK17" s="1">
        <v>18.86</v>
      </c>
      <c r="AL17" s="1">
        <v>3.48</v>
      </c>
      <c r="AM17" s="1">
        <v>12.25</v>
      </c>
      <c r="AN17" s="1">
        <v>4.72</v>
      </c>
      <c r="AO17" s="1">
        <v>4.28</v>
      </c>
      <c r="AP17" s="1">
        <v>2.58</v>
      </c>
      <c r="AQ17" s="1">
        <v>16.63</v>
      </c>
      <c r="AR17" s="1">
        <v>8.6999999999999993</v>
      </c>
      <c r="AS17" s="1">
        <v>8.6999999999999993</v>
      </c>
      <c r="AT17" s="1">
        <v>6.25</v>
      </c>
      <c r="AU17" s="1">
        <v>6.29</v>
      </c>
      <c r="AV17" s="1">
        <v>6.29</v>
      </c>
      <c r="AW17" s="1">
        <v>4.21</v>
      </c>
      <c r="AX17" s="1">
        <v>4.21</v>
      </c>
      <c r="AY17" s="1">
        <v>24.2</v>
      </c>
      <c r="AZ17" s="1">
        <v>5.58</v>
      </c>
      <c r="BA17" s="1">
        <v>8.2799999999999994</v>
      </c>
      <c r="BB17" s="1">
        <v>7.82</v>
      </c>
      <c r="BC17" s="1">
        <v>5.81</v>
      </c>
      <c r="BD17" s="1">
        <v>7.53</v>
      </c>
      <c r="BE17" s="1">
        <v>2.65</v>
      </c>
      <c r="BF17" s="1">
        <v>8.26</v>
      </c>
      <c r="BG17" s="1">
        <v>8.26</v>
      </c>
      <c r="BH17" s="1">
        <v>8.3000000000000007</v>
      </c>
      <c r="BI17" s="1">
        <v>4.1399999999999997</v>
      </c>
      <c r="BJ17" s="1">
        <v>5.72</v>
      </c>
      <c r="BK17" s="1">
        <v>16.38</v>
      </c>
      <c r="BL17" s="1">
        <v>5.23</v>
      </c>
      <c r="BM17" s="1">
        <v>9.4</v>
      </c>
      <c r="BN17" s="1">
        <v>6.23</v>
      </c>
      <c r="BO17" s="1">
        <v>4.92</v>
      </c>
      <c r="BP17" s="1">
        <v>13.27</v>
      </c>
      <c r="BQ17" s="1">
        <v>12.7</v>
      </c>
      <c r="BR17" s="1">
        <v>18.649999999999999</v>
      </c>
      <c r="BS17" s="1">
        <v>4.6100000000000003</v>
      </c>
      <c r="BT17" s="1">
        <v>20.91</v>
      </c>
      <c r="BU17" s="1">
        <v>15.48</v>
      </c>
      <c r="BV17" s="1">
        <v>8.6</v>
      </c>
      <c r="BW17" s="1">
        <v>11.55</v>
      </c>
      <c r="BX17" s="1">
        <v>16.89</v>
      </c>
      <c r="BY17" s="1">
        <v>4.8899999999999997</v>
      </c>
      <c r="BZ17" s="1">
        <v>4.8899999999999997</v>
      </c>
      <c r="CA17" s="1">
        <v>23.1</v>
      </c>
      <c r="CB17" s="1">
        <v>7.65</v>
      </c>
      <c r="CC17" s="1">
        <v>4.3600000000000003</v>
      </c>
      <c r="CD17" s="1">
        <v>16.39</v>
      </c>
      <c r="CE17" s="1">
        <v>15.06</v>
      </c>
      <c r="CF17" s="1">
        <v>6.24</v>
      </c>
      <c r="CG17" s="1">
        <v>9.6</v>
      </c>
      <c r="CH17" s="1">
        <v>7.8</v>
      </c>
      <c r="CI17" s="1"/>
      <c r="CJ17" s="1">
        <v>6.29</v>
      </c>
      <c r="CK17" s="1">
        <v>6.29</v>
      </c>
      <c r="CL17" s="1">
        <v>11.11</v>
      </c>
      <c r="CM17" s="1">
        <v>21.35</v>
      </c>
      <c r="CN17" s="1">
        <v>5.05</v>
      </c>
      <c r="CO17" s="1">
        <v>7.53</v>
      </c>
      <c r="CP17" s="1">
        <v>4.75</v>
      </c>
      <c r="CQ17" s="1">
        <v>4.2300000000000004</v>
      </c>
      <c r="CR17" s="1">
        <v>6.88</v>
      </c>
      <c r="CS17" s="1">
        <v>6.47</v>
      </c>
      <c r="CT17" s="1">
        <v>10.31</v>
      </c>
      <c r="CU17" s="1">
        <v>7.51</v>
      </c>
      <c r="CV17" s="1">
        <v>5.08</v>
      </c>
      <c r="CW17" s="1">
        <v>8.25</v>
      </c>
      <c r="CX17" s="1">
        <v>6.73</v>
      </c>
      <c r="CY17" s="1">
        <v>8.9700000000000006</v>
      </c>
      <c r="CZ17" s="1">
        <v>6.17</v>
      </c>
      <c r="DA17" s="1">
        <v>23.03</v>
      </c>
      <c r="DB17" s="1">
        <v>19.93</v>
      </c>
      <c r="DC17" s="1">
        <v>9.86</v>
      </c>
      <c r="DD17" s="1">
        <v>7.08</v>
      </c>
      <c r="DE17" s="1">
        <v>14.65</v>
      </c>
      <c r="DF17" s="1">
        <v>5.36</v>
      </c>
      <c r="DG17" s="1">
        <v>9.0500000000000007</v>
      </c>
      <c r="DH17" s="1">
        <v>4.49</v>
      </c>
      <c r="DI17" s="1">
        <v>7.68</v>
      </c>
      <c r="DJ17" s="1">
        <v>9.42</v>
      </c>
      <c r="DK17" s="1">
        <v>14.02</v>
      </c>
      <c r="DL17" s="1">
        <v>21.84</v>
      </c>
      <c r="DM17" s="1">
        <v>10.31</v>
      </c>
      <c r="DN17" s="1">
        <v>6.8</v>
      </c>
      <c r="DO17" s="1">
        <v>5.55</v>
      </c>
      <c r="DP17" s="1">
        <v>11.19</v>
      </c>
      <c r="DQ17" s="1">
        <v>4.4800000000000004</v>
      </c>
      <c r="DR17" s="1">
        <v>5.28</v>
      </c>
      <c r="DS17" s="1">
        <v>6.55</v>
      </c>
      <c r="DT17" s="1">
        <v>14.84</v>
      </c>
      <c r="DU17" s="1">
        <v>6.45</v>
      </c>
      <c r="DV17" s="1">
        <v>3.27</v>
      </c>
      <c r="DW17" s="1">
        <v>29.74</v>
      </c>
      <c r="DX17" s="1">
        <v>6.48</v>
      </c>
      <c r="DY17" s="1">
        <v>8.49</v>
      </c>
      <c r="DZ17" s="1">
        <v>6.68</v>
      </c>
      <c r="EA17" s="1">
        <v>16.53</v>
      </c>
      <c r="EB17" s="1">
        <v>14.86</v>
      </c>
      <c r="EC17" s="1">
        <v>7.84</v>
      </c>
      <c r="ED17" s="1">
        <v>28.71</v>
      </c>
      <c r="EE17" s="1">
        <v>5.65</v>
      </c>
      <c r="EF17" s="1">
        <v>6.09</v>
      </c>
      <c r="EG17" s="1">
        <v>6.25</v>
      </c>
      <c r="EH17" s="1">
        <v>9.23</v>
      </c>
      <c r="EI17" s="1">
        <v>6.43</v>
      </c>
      <c r="EJ17" s="1">
        <v>22</v>
      </c>
      <c r="EK17" s="1">
        <v>20.34</v>
      </c>
      <c r="EL17" s="1">
        <v>9.16</v>
      </c>
      <c r="EM17" s="1">
        <v>7.55</v>
      </c>
      <c r="EN17" s="1">
        <v>5.2</v>
      </c>
      <c r="EO17" s="1">
        <v>9.42</v>
      </c>
      <c r="EP17" s="1">
        <v>13.47</v>
      </c>
      <c r="EQ17" s="1">
        <v>6.53</v>
      </c>
      <c r="ER17" s="1">
        <v>4.74</v>
      </c>
      <c r="ES17" s="1">
        <v>6.83</v>
      </c>
      <c r="ET17" s="1">
        <v>2.29</v>
      </c>
      <c r="EU17" s="1">
        <v>5.37</v>
      </c>
      <c r="EV17" s="1">
        <v>7.06</v>
      </c>
      <c r="EW17" s="1">
        <v>7.06</v>
      </c>
      <c r="EX17" s="1">
        <v>8.27</v>
      </c>
      <c r="EY17" s="1">
        <v>5.49</v>
      </c>
      <c r="EZ17" s="1">
        <v>6.52</v>
      </c>
      <c r="FA17" s="1">
        <v>15.6</v>
      </c>
      <c r="FB17" s="1">
        <v>10.57</v>
      </c>
      <c r="FC17" s="1">
        <v>9.83</v>
      </c>
      <c r="FD17" s="1">
        <v>7.82</v>
      </c>
      <c r="FE17" s="1">
        <v>6.97</v>
      </c>
      <c r="FF17" s="1">
        <v>4.45</v>
      </c>
      <c r="FG17" s="1">
        <v>13.25</v>
      </c>
      <c r="FH17" s="1">
        <v>6.52</v>
      </c>
      <c r="FI17" s="1">
        <v>9.7200000000000006</v>
      </c>
      <c r="FJ17" s="1">
        <v>6.18</v>
      </c>
      <c r="FK17" s="1">
        <v>6.21</v>
      </c>
      <c r="FL17" s="1">
        <v>8.17</v>
      </c>
      <c r="FM17" s="1">
        <v>4.78</v>
      </c>
      <c r="FN17" s="1">
        <v>3.92</v>
      </c>
      <c r="FO17" s="1">
        <v>9.76</v>
      </c>
      <c r="FP17" s="1">
        <v>5.85</v>
      </c>
      <c r="FQ17" s="1"/>
      <c r="FR17" s="1">
        <v>8.23</v>
      </c>
      <c r="FS17" s="1">
        <v>5.13</v>
      </c>
      <c r="FT17" s="1">
        <v>5.98</v>
      </c>
      <c r="FU17" s="1">
        <v>12.22</v>
      </c>
      <c r="FV17" s="1">
        <v>5.37</v>
      </c>
      <c r="FW17" s="1">
        <v>5.41</v>
      </c>
      <c r="FX17" s="1">
        <v>8.26</v>
      </c>
      <c r="FY17" s="1">
        <v>8.33</v>
      </c>
      <c r="FZ17" s="1">
        <v>5.58</v>
      </c>
      <c r="GA17" s="1">
        <v>9.75</v>
      </c>
      <c r="GB17" s="1">
        <v>6.22</v>
      </c>
      <c r="GC17" s="1">
        <v>7.1</v>
      </c>
      <c r="GD17" s="1">
        <v>4.42</v>
      </c>
      <c r="GE17" s="1">
        <v>7.74</v>
      </c>
      <c r="GF17" s="1">
        <v>7.74</v>
      </c>
      <c r="GG17" s="1">
        <v>7.13</v>
      </c>
      <c r="GH17" s="1">
        <v>9.06</v>
      </c>
      <c r="GI17" s="1">
        <v>5.22</v>
      </c>
      <c r="GJ17" s="1">
        <v>10.24</v>
      </c>
      <c r="GK17" s="1">
        <v>6.62</v>
      </c>
      <c r="GL17" s="1">
        <v>9.31</v>
      </c>
      <c r="GM17" s="1">
        <v>10.5</v>
      </c>
      <c r="GN17" s="1">
        <v>8.77</v>
      </c>
      <c r="GO17" s="1">
        <v>5.73</v>
      </c>
      <c r="GP17" s="1">
        <v>8.41</v>
      </c>
      <c r="GQ17" s="1">
        <v>10.27</v>
      </c>
      <c r="GR17" s="1">
        <v>19.329999999999998</v>
      </c>
      <c r="GS17" s="1">
        <v>10.130000000000001</v>
      </c>
      <c r="GT17" s="1">
        <v>5.28</v>
      </c>
      <c r="GU17" s="1">
        <v>6.48</v>
      </c>
      <c r="GV17" s="1">
        <v>7.18</v>
      </c>
      <c r="GW17" s="1">
        <v>12.25</v>
      </c>
      <c r="GX17" s="1">
        <v>4.8099999999999996</v>
      </c>
      <c r="GY17" s="1">
        <v>12.24</v>
      </c>
      <c r="GZ17" s="1">
        <v>9.7200000000000006</v>
      </c>
      <c r="HA17" s="1">
        <v>11.48</v>
      </c>
      <c r="HB17" s="1">
        <v>8.68</v>
      </c>
      <c r="HC17" s="1">
        <v>10.4</v>
      </c>
      <c r="HD17" s="1">
        <v>8.23</v>
      </c>
      <c r="HE17" s="1">
        <v>8.1</v>
      </c>
      <c r="HF17" s="1">
        <v>8.1</v>
      </c>
      <c r="HG17" s="1">
        <v>12.17</v>
      </c>
      <c r="HH17" s="1">
        <v>3.8</v>
      </c>
      <c r="HI17" s="1">
        <v>7.04</v>
      </c>
      <c r="HJ17" s="1">
        <v>14.02</v>
      </c>
      <c r="HK17" s="1">
        <v>13.66</v>
      </c>
      <c r="HL17" s="1">
        <v>9.4499999999999993</v>
      </c>
      <c r="HM17" s="1">
        <v>5.97</v>
      </c>
      <c r="HN17" s="1">
        <v>16.940000000000001</v>
      </c>
      <c r="HO17" s="1">
        <v>5.78</v>
      </c>
      <c r="HP17" s="1">
        <v>7.22</v>
      </c>
      <c r="HQ17" s="1"/>
      <c r="HR17" s="1">
        <v>9.14</v>
      </c>
      <c r="HS17" s="1">
        <v>10.62</v>
      </c>
      <c r="HT17" s="1">
        <v>13.46</v>
      </c>
      <c r="HU17" s="1">
        <v>8.1999999999999993</v>
      </c>
      <c r="HV17" s="1">
        <v>8.67</v>
      </c>
      <c r="HW17" s="1">
        <v>10.59</v>
      </c>
      <c r="HX17" s="1">
        <v>14.27</v>
      </c>
      <c r="HY17" s="1">
        <v>16.09</v>
      </c>
      <c r="HZ17" s="1">
        <v>11.77</v>
      </c>
      <c r="IA17" s="1">
        <v>10.98</v>
      </c>
      <c r="IB17" s="1">
        <v>9.89</v>
      </c>
      <c r="IC17" s="1">
        <v>9.83</v>
      </c>
      <c r="ID17" s="1">
        <v>6.86</v>
      </c>
      <c r="IE17" s="1">
        <v>13.11</v>
      </c>
      <c r="IF17" s="1">
        <v>10.36</v>
      </c>
      <c r="IG17" s="1">
        <v>8.18</v>
      </c>
      <c r="IH17" s="1">
        <v>12.64</v>
      </c>
      <c r="II17" s="1">
        <v>14.39</v>
      </c>
      <c r="IJ17" s="1">
        <v>8.27</v>
      </c>
      <c r="IK17" s="1">
        <v>7.7</v>
      </c>
      <c r="IL17" s="1">
        <v>10.01</v>
      </c>
      <c r="IM17" s="1">
        <v>10.01</v>
      </c>
    </row>
    <row r="18" spans="1:247" x14ac:dyDescent="0.3">
      <c r="A18" s="1"/>
      <c r="B18" s="1" t="s">
        <v>17</v>
      </c>
      <c r="C18" s="1">
        <v>2.7E-2</v>
      </c>
      <c r="D18" s="1"/>
      <c r="E18" s="1">
        <v>0.04</v>
      </c>
      <c r="F18" s="1">
        <v>0.05</v>
      </c>
      <c r="G18" s="1">
        <v>0.16600000000000001</v>
      </c>
      <c r="H18" s="1"/>
      <c r="I18" s="1">
        <v>1E-3</v>
      </c>
      <c r="J18" s="1"/>
      <c r="K18" s="1">
        <v>0.17</v>
      </c>
      <c r="L18" s="1">
        <v>0.04</v>
      </c>
      <c r="M18" s="1">
        <v>0.05</v>
      </c>
      <c r="N18" s="1">
        <v>0.16600000000000001</v>
      </c>
      <c r="O18" s="1"/>
      <c r="P18" s="1">
        <v>1E-3</v>
      </c>
      <c r="Q18" s="1"/>
      <c r="R18" s="1">
        <v>0.17</v>
      </c>
      <c r="S18" s="1"/>
      <c r="T18" s="1">
        <v>0.17899999999999999</v>
      </c>
      <c r="U18" s="1">
        <v>8.5999999999999993E-2</v>
      </c>
      <c r="V18" s="1">
        <v>6.6000000000000003E-2</v>
      </c>
      <c r="W18" s="1">
        <v>0.13</v>
      </c>
      <c r="X18" s="1">
        <v>0.15</v>
      </c>
      <c r="Y18" s="1">
        <v>0.35299999999999998</v>
      </c>
      <c r="Z18" s="1">
        <v>0.25</v>
      </c>
      <c r="AA18" s="1">
        <v>6.2E-2</v>
      </c>
      <c r="AB18" s="1">
        <v>3.5999999999999997E-2</v>
      </c>
      <c r="AC18" s="1">
        <v>0.04</v>
      </c>
      <c r="AD18" s="1">
        <v>0.42</v>
      </c>
      <c r="AE18" s="1">
        <v>2.4E-2</v>
      </c>
      <c r="AF18" s="1">
        <v>4.0000000000000001E-3</v>
      </c>
      <c r="AG18" s="1">
        <v>0.20599999999999999</v>
      </c>
      <c r="AH18" s="1">
        <v>0.03</v>
      </c>
      <c r="AI18" s="1">
        <v>3.1E-2</v>
      </c>
      <c r="AJ18" s="1">
        <v>3.1E-2</v>
      </c>
      <c r="AK18" s="1">
        <v>9.7000000000000003E-2</v>
      </c>
      <c r="AL18" s="1">
        <v>7.5999999999999998E-2</v>
      </c>
      <c r="AM18" s="1">
        <v>6.0999999999999999E-2</v>
      </c>
      <c r="AN18" s="1">
        <v>2E-3</v>
      </c>
      <c r="AO18" s="1">
        <v>0</v>
      </c>
      <c r="AP18" s="1">
        <v>3.3000000000000002E-2</v>
      </c>
      <c r="AQ18" s="1">
        <v>0.65</v>
      </c>
      <c r="AR18" s="1">
        <v>0.27</v>
      </c>
      <c r="AS18" s="1">
        <v>0.27</v>
      </c>
      <c r="AT18" s="1"/>
      <c r="AU18" s="1">
        <v>3.2000000000000001E-2</v>
      </c>
      <c r="AV18" s="1">
        <v>3.2000000000000001E-2</v>
      </c>
      <c r="AW18" s="1"/>
      <c r="AX18" s="1"/>
      <c r="AY18" s="1">
        <v>9.6000000000000002E-2</v>
      </c>
      <c r="AZ18" s="1">
        <v>0.125</v>
      </c>
      <c r="BA18" s="1">
        <v>0.37</v>
      </c>
      <c r="BB18" s="1">
        <v>0.26</v>
      </c>
      <c r="BC18" s="1">
        <v>0.06</v>
      </c>
      <c r="BD18" s="1">
        <v>0.128</v>
      </c>
      <c r="BE18" s="1">
        <v>3.3000000000000002E-2</v>
      </c>
      <c r="BF18" s="1">
        <v>8.8999999999999996E-2</v>
      </c>
      <c r="BG18" s="1">
        <v>8.8999999999999996E-2</v>
      </c>
      <c r="BH18" s="1">
        <v>0.13500000000000001</v>
      </c>
      <c r="BI18" s="1">
        <v>5.0000000000000001E-3</v>
      </c>
      <c r="BJ18" s="1">
        <v>0.14199999999999999</v>
      </c>
      <c r="BK18" s="1">
        <v>0.33500000000000002</v>
      </c>
      <c r="BL18" s="1">
        <v>0.14899999999999999</v>
      </c>
      <c r="BM18" s="1">
        <v>2.1000000000000001E-2</v>
      </c>
      <c r="BN18" s="1">
        <v>0.08</v>
      </c>
      <c r="BO18" s="1">
        <v>0.04</v>
      </c>
      <c r="BP18" s="1">
        <v>0.55000000000000004</v>
      </c>
      <c r="BQ18" s="1">
        <v>0.25800000000000001</v>
      </c>
      <c r="BR18" s="1">
        <v>0.55000000000000004</v>
      </c>
      <c r="BS18" s="1">
        <v>0.10100000000000001</v>
      </c>
      <c r="BT18" s="1">
        <v>0.39</v>
      </c>
      <c r="BU18" s="1">
        <v>0.23699999999999999</v>
      </c>
      <c r="BV18" s="1">
        <v>0.20899999999999999</v>
      </c>
      <c r="BW18" s="1">
        <v>0.45500000000000002</v>
      </c>
      <c r="BX18" s="1">
        <v>0.45</v>
      </c>
      <c r="BY18" s="1">
        <v>1.4E-2</v>
      </c>
      <c r="BZ18" s="1">
        <v>1.4E-2</v>
      </c>
      <c r="CA18" s="1">
        <v>0.76900000000000002</v>
      </c>
      <c r="CB18" s="1">
        <v>0.01</v>
      </c>
      <c r="CC18" s="1">
        <v>8.7999999999999995E-2</v>
      </c>
      <c r="CD18" s="1">
        <v>0.432</v>
      </c>
      <c r="CE18" s="1">
        <v>0.03</v>
      </c>
      <c r="CF18" s="1">
        <v>8.5000000000000006E-2</v>
      </c>
      <c r="CG18" s="1">
        <v>0.10199999999999999</v>
      </c>
      <c r="CH18" s="1">
        <v>2.1999999999999999E-2</v>
      </c>
      <c r="CI18" s="1"/>
      <c r="CJ18" s="1">
        <v>1E-3</v>
      </c>
      <c r="CK18" s="1">
        <v>1E-3</v>
      </c>
      <c r="CL18" s="1">
        <v>0.27600000000000002</v>
      </c>
      <c r="CM18" s="1">
        <v>0.26200000000000001</v>
      </c>
      <c r="CN18" s="1">
        <v>8.4000000000000005E-2</v>
      </c>
      <c r="CO18" s="1">
        <v>4.2999999999999997E-2</v>
      </c>
      <c r="CP18" s="1">
        <v>0.28899999999999998</v>
      </c>
      <c r="CQ18" s="1">
        <v>7.0000000000000007E-2</v>
      </c>
      <c r="CR18" s="1">
        <v>5.3999999999999999E-2</v>
      </c>
      <c r="CS18" s="1">
        <v>0.16700000000000001</v>
      </c>
      <c r="CT18" s="1">
        <v>1.0999999999999999E-2</v>
      </c>
      <c r="CU18" s="1">
        <v>3.7999999999999999E-2</v>
      </c>
      <c r="CV18" s="1">
        <v>7.0000000000000007E-2</v>
      </c>
      <c r="CW18" s="1">
        <v>0.23400000000000001</v>
      </c>
      <c r="CX18" s="1">
        <v>0.17699999999999999</v>
      </c>
      <c r="CY18" s="1">
        <v>0.38700000000000001</v>
      </c>
      <c r="CZ18" s="1">
        <v>8.4000000000000005E-2</v>
      </c>
      <c r="DA18" s="1">
        <v>0.49</v>
      </c>
      <c r="DB18" s="1">
        <v>0.22</v>
      </c>
      <c r="DC18" s="1">
        <v>2.8000000000000001E-2</v>
      </c>
      <c r="DD18" s="1">
        <v>0.35299999999999998</v>
      </c>
      <c r="DE18" s="1">
        <v>5.3999999999999999E-2</v>
      </c>
      <c r="DF18" s="1">
        <v>6.8000000000000005E-2</v>
      </c>
      <c r="DG18" s="1">
        <v>9.2999999999999999E-2</v>
      </c>
      <c r="DH18" s="1">
        <v>0.224</v>
      </c>
      <c r="DI18" s="1">
        <v>3.6999999999999998E-2</v>
      </c>
      <c r="DJ18" s="1">
        <v>6.7000000000000004E-2</v>
      </c>
      <c r="DK18" s="1">
        <v>0.16300000000000001</v>
      </c>
      <c r="DL18" s="1">
        <v>0.17899999999999999</v>
      </c>
      <c r="DM18" s="1">
        <v>2.8000000000000001E-2</v>
      </c>
      <c r="DN18" s="1">
        <v>6.2E-2</v>
      </c>
      <c r="DO18" s="1">
        <v>0.11600000000000001</v>
      </c>
      <c r="DP18" s="1">
        <v>0.01</v>
      </c>
      <c r="DQ18" s="1"/>
      <c r="DR18" s="1">
        <v>0.13900000000000001</v>
      </c>
      <c r="DS18" s="1">
        <v>0.121</v>
      </c>
      <c r="DT18" s="1">
        <v>0.27900000000000003</v>
      </c>
      <c r="DU18" s="1">
        <v>0.01</v>
      </c>
      <c r="DV18" s="1"/>
      <c r="DW18" s="1">
        <v>0.11899999999999999</v>
      </c>
      <c r="DX18" s="1">
        <v>0.06</v>
      </c>
      <c r="DY18" s="1">
        <v>1.4999999999999999E-2</v>
      </c>
      <c r="DZ18" s="1">
        <v>4.0000000000000001E-3</v>
      </c>
      <c r="EA18" s="1">
        <v>0.62</v>
      </c>
      <c r="EB18" s="1">
        <v>0.47499999999999998</v>
      </c>
      <c r="EC18" s="1">
        <v>0.34200000000000003</v>
      </c>
      <c r="ED18" s="1">
        <v>0.16300000000000001</v>
      </c>
      <c r="EE18" s="1">
        <v>8.8999999999999996E-2</v>
      </c>
      <c r="EF18" s="1">
        <v>0.15</v>
      </c>
      <c r="EG18" s="1">
        <v>0.13400000000000001</v>
      </c>
      <c r="EH18" s="1">
        <v>0.17199999999999999</v>
      </c>
      <c r="EI18" s="1">
        <v>0.01</v>
      </c>
      <c r="EJ18" s="1">
        <v>2.5000000000000001E-2</v>
      </c>
      <c r="EK18" s="1">
        <v>0.38</v>
      </c>
      <c r="EL18" s="1">
        <v>1.7000000000000001E-2</v>
      </c>
      <c r="EM18" s="1">
        <v>9.5000000000000001E-2</v>
      </c>
      <c r="EN18" s="1">
        <v>0.22700000000000001</v>
      </c>
      <c r="EO18" s="1">
        <v>0.17199999999999999</v>
      </c>
      <c r="EP18" s="1">
        <v>0.44800000000000001</v>
      </c>
      <c r="EQ18" s="1"/>
      <c r="ER18" s="1">
        <v>3.7999999999999999E-2</v>
      </c>
      <c r="ES18" s="1"/>
      <c r="ET18" s="1"/>
      <c r="EU18" s="1">
        <v>7.2999999999999995E-2</v>
      </c>
      <c r="EV18" s="1">
        <v>0.2</v>
      </c>
      <c r="EW18" s="1">
        <v>0.2</v>
      </c>
      <c r="EX18" s="1">
        <v>0.14199999999999999</v>
      </c>
      <c r="EY18" s="1">
        <v>0.08</v>
      </c>
      <c r="EZ18" s="1">
        <v>0.17799999999999999</v>
      </c>
      <c r="FA18" s="1">
        <v>0.32200000000000001</v>
      </c>
      <c r="FB18" s="1">
        <v>7.0000000000000001E-3</v>
      </c>
      <c r="FC18" s="1">
        <v>0.56399999999999995</v>
      </c>
      <c r="FD18" s="1">
        <v>0.05</v>
      </c>
      <c r="FE18" s="1">
        <v>0.125</v>
      </c>
      <c r="FF18" s="1">
        <v>0.16500000000000001</v>
      </c>
      <c r="FG18" s="1">
        <v>0.04</v>
      </c>
      <c r="FH18" s="1">
        <v>4.9000000000000002E-2</v>
      </c>
      <c r="FI18" s="1">
        <v>0.36599999999999999</v>
      </c>
      <c r="FJ18" s="1">
        <v>2.5999999999999999E-2</v>
      </c>
      <c r="FK18" s="1">
        <v>0.12</v>
      </c>
      <c r="FL18" s="1"/>
      <c r="FM18" s="1">
        <v>0.317</v>
      </c>
      <c r="FN18" s="1">
        <v>0.09</v>
      </c>
      <c r="FO18" s="1">
        <v>1.7999999999999999E-2</v>
      </c>
      <c r="FP18" s="1">
        <v>3.3000000000000002E-2</v>
      </c>
      <c r="FQ18" s="1">
        <v>0.151</v>
      </c>
      <c r="FR18" s="1">
        <v>0.23899999999999999</v>
      </c>
      <c r="FS18" s="1">
        <v>0.13200000000000001</v>
      </c>
      <c r="FT18" s="1">
        <v>0.1</v>
      </c>
      <c r="FU18" s="1">
        <v>0.316</v>
      </c>
      <c r="FV18" s="1">
        <v>3.7999999999999999E-2</v>
      </c>
      <c r="FW18" s="1">
        <v>0.14399999999999999</v>
      </c>
      <c r="FX18" s="1">
        <v>0.01</v>
      </c>
      <c r="FY18" s="1">
        <v>3.5000000000000003E-2</v>
      </c>
      <c r="FZ18" s="1">
        <v>0.217</v>
      </c>
      <c r="GA18" s="1">
        <v>0.14099999999999999</v>
      </c>
      <c r="GB18" s="1">
        <v>0.20899999999999999</v>
      </c>
      <c r="GC18" s="1"/>
      <c r="GD18" s="1">
        <v>1.7999999999999999E-2</v>
      </c>
      <c r="GE18" s="1">
        <v>0.01</v>
      </c>
      <c r="GF18" s="1">
        <v>0.01</v>
      </c>
      <c r="GG18" s="1">
        <v>0.3</v>
      </c>
      <c r="GH18" s="1">
        <v>0.35</v>
      </c>
      <c r="GI18" s="1">
        <v>0.23200000000000001</v>
      </c>
      <c r="GJ18" s="1">
        <v>5.3999999999999999E-2</v>
      </c>
      <c r="GK18" s="1">
        <v>0.114</v>
      </c>
      <c r="GL18" s="1">
        <v>0.38</v>
      </c>
      <c r="GM18" s="1">
        <v>5.2999999999999999E-2</v>
      </c>
      <c r="GN18" s="1">
        <v>0.11799999999999999</v>
      </c>
      <c r="GO18" s="1">
        <v>0.112</v>
      </c>
      <c r="GP18" s="1">
        <v>0.01</v>
      </c>
      <c r="GQ18" s="1">
        <v>0.01</v>
      </c>
      <c r="GR18" s="1">
        <v>0.34200000000000003</v>
      </c>
      <c r="GS18" s="1">
        <v>5.0000000000000001E-3</v>
      </c>
      <c r="GT18" s="1">
        <v>0.23</v>
      </c>
      <c r="GU18" s="1">
        <v>1.7999999999999999E-2</v>
      </c>
      <c r="GV18" s="1">
        <v>0.06</v>
      </c>
      <c r="GW18" s="1">
        <v>0.308</v>
      </c>
      <c r="GX18" s="1">
        <v>0.249</v>
      </c>
      <c r="GY18" s="1">
        <v>0.311</v>
      </c>
      <c r="GZ18" s="1">
        <v>0.04</v>
      </c>
      <c r="HA18" s="1">
        <v>7.0000000000000007E-2</v>
      </c>
      <c r="HB18" s="1">
        <v>2.1000000000000001E-2</v>
      </c>
      <c r="HC18" s="1">
        <v>2.1000000000000001E-2</v>
      </c>
      <c r="HD18" s="1">
        <v>0.216</v>
      </c>
      <c r="HE18" s="1">
        <v>0.03</v>
      </c>
      <c r="HF18" s="1">
        <v>0.03</v>
      </c>
      <c r="HG18" s="1">
        <v>0.28000000000000003</v>
      </c>
      <c r="HH18" s="1">
        <v>0.03</v>
      </c>
      <c r="HI18" s="1">
        <v>9.9000000000000005E-2</v>
      </c>
      <c r="HJ18" s="1">
        <v>9.2999999999999999E-2</v>
      </c>
      <c r="HK18" s="1">
        <v>0.04</v>
      </c>
      <c r="HL18" s="1">
        <v>3.5000000000000003E-2</v>
      </c>
      <c r="HM18" s="1">
        <v>0.11700000000000001</v>
      </c>
      <c r="HN18" s="1">
        <v>0.26900000000000002</v>
      </c>
      <c r="HO18" s="1">
        <v>9.9000000000000005E-2</v>
      </c>
      <c r="HP18" s="1">
        <v>5.5E-2</v>
      </c>
      <c r="HQ18" s="1">
        <v>0.16600000000000001</v>
      </c>
      <c r="HR18" s="1">
        <v>2.1999999999999999E-2</v>
      </c>
      <c r="HS18" s="1">
        <v>8.9999999999999993E-3</v>
      </c>
      <c r="HT18" s="1">
        <v>0.46300000000000002</v>
      </c>
      <c r="HU18" s="1">
        <v>0.4</v>
      </c>
      <c r="HV18" s="1">
        <v>0.06</v>
      </c>
      <c r="HW18" s="1">
        <v>3.4000000000000002E-2</v>
      </c>
      <c r="HX18" s="1">
        <v>9.2999999999999999E-2</v>
      </c>
      <c r="HY18" s="1">
        <v>0.40100000000000002</v>
      </c>
      <c r="HZ18" s="1">
        <v>0.10100000000000001</v>
      </c>
      <c r="IA18" s="1">
        <v>5.5E-2</v>
      </c>
      <c r="IB18" s="1">
        <v>0.05</v>
      </c>
      <c r="IC18" s="1">
        <v>0.39500000000000002</v>
      </c>
      <c r="ID18" s="1">
        <v>5.8999999999999997E-2</v>
      </c>
      <c r="IE18" s="1">
        <v>3.6999999999999998E-2</v>
      </c>
      <c r="IF18" s="1">
        <v>1.7999999999999999E-2</v>
      </c>
      <c r="IG18" s="1">
        <v>0.186</v>
      </c>
      <c r="IH18" s="1">
        <v>0.21299999999999999</v>
      </c>
      <c r="II18" s="1">
        <v>0.187</v>
      </c>
      <c r="IJ18" s="1">
        <v>0.19900000000000001</v>
      </c>
      <c r="IK18" s="1"/>
      <c r="IL18" s="1">
        <v>0.03</v>
      </c>
      <c r="IM18" s="1">
        <v>0.03</v>
      </c>
    </row>
    <row r="19" spans="1:247" x14ac:dyDescent="0.3">
      <c r="A19" s="1"/>
      <c r="B19" s="1" t="s">
        <v>18</v>
      </c>
      <c r="C19" s="1">
        <v>0.39</v>
      </c>
      <c r="D19" s="1"/>
      <c r="E19" s="1">
        <v>0.18</v>
      </c>
      <c r="F19" s="1">
        <v>0.02</v>
      </c>
      <c r="G19" s="1">
        <v>0.27200000000000002</v>
      </c>
      <c r="H19" s="1"/>
      <c r="I19" s="1">
        <v>7.1999999999999995E-2</v>
      </c>
      <c r="J19" s="1"/>
      <c r="K19" s="1"/>
      <c r="L19" s="1">
        <v>0.18</v>
      </c>
      <c r="M19" s="1">
        <v>0.02</v>
      </c>
      <c r="N19" s="1">
        <v>0.27200000000000002</v>
      </c>
      <c r="O19" s="1"/>
      <c r="P19" s="1">
        <v>7.1999999999999995E-2</v>
      </c>
      <c r="Q19" s="1"/>
      <c r="R19" s="1"/>
      <c r="S19" s="1"/>
      <c r="T19" s="1">
        <v>0.22500000000000001</v>
      </c>
      <c r="U19" s="1">
        <v>0.15</v>
      </c>
      <c r="V19" s="1">
        <v>0.156</v>
      </c>
      <c r="W19" s="1">
        <v>0.22</v>
      </c>
      <c r="X19" s="1">
        <v>8.7999999999999995E-2</v>
      </c>
      <c r="Y19" s="1">
        <v>0.38100000000000001</v>
      </c>
      <c r="Z19" s="1">
        <v>0.28999999999999998</v>
      </c>
      <c r="AA19" s="1">
        <v>0.56999999999999995</v>
      </c>
      <c r="AB19" s="1">
        <v>0.56100000000000005</v>
      </c>
      <c r="AC19" s="1">
        <v>0.58499999999999996</v>
      </c>
      <c r="AD19" s="1">
        <v>0.11</v>
      </c>
      <c r="AE19" s="1">
        <v>0.46899999999999997</v>
      </c>
      <c r="AF19" s="1">
        <v>0.47899999999999998</v>
      </c>
      <c r="AG19" s="1">
        <v>0.214</v>
      </c>
      <c r="AH19" s="1">
        <v>7.0000000000000007E-2</v>
      </c>
      <c r="AI19" s="1">
        <v>0.19</v>
      </c>
      <c r="AJ19" s="1">
        <v>0.19</v>
      </c>
      <c r="AK19" s="1">
        <v>0.315</v>
      </c>
      <c r="AL19" s="1">
        <v>0.499</v>
      </c>
      <c r="AM19" s="1">
        <v>0.59199999999999997</v>
      </c>
      <c r="AN19" s="1">
        <v>0.80100000000000005</v>
      </c>
      <c r="AO19" s="1">
        <v>0.33900000000000002</v>
      </c>
      <c r="AP19" s="1">
        <v>0.61299999999999999</v>
      </c>
      <c r="AQ19" s="1">
        <v>0.1</v>
      </c>
      <c r="AR19" s="1">
        <v>0.11</v>
      </c>
      <c r="AS19" s="1">
        <v>0.11</v>
      </c>
      <c r="AT19" s="1"/>
      <c r="AU19" s="1">
        <v>0.30399999999999999</v>
      </c>
      <c r="AV19" s="1">
        <v>0.30399999999999999</v>
      </c>
      <c r="AW19" s="1"/>
      <c r="AX19" s="1"/>
      <c r="AY19" s="1">
        <v>0.65800000000000003</v>
      </c>
      <c r="AZ19" s="1">
        <v>0.34200000000000003</v>
      </c>
      <c r="BA19" s="1">
        <v>0.20300000000000001</v>
      </c>
      <c r="BB19" s="1">
        <v>0.12</v>
      </c>
      <c r="BC19" s="1">
        <v>0.49299999999999999</v>
      </c>
      <c r="BD19" s="1">
        <v>0.35199999999999998</v>
      </c>
      <c r="BE19" s="1">
        <v>0.28699999999999998</v>
      </c>
      <c r="BF19" s="1">
        <v>0.24199999999999999</v>
      </c>
      <c r="BG19" s="1">
        <v>0.24199999999999999</v>
      </c>
      <c r="BH19" s="1">
        <v>0.47199999999999998</v>
      </c>
      <c r="BI19" s="1">
        <v>0.38700000000000001</v>
      </c>
      <c r="BJ19" s="1">
        <v>0.152</v>
      </c>
      <c r="BK19" s="1">
        <v>0.25900000000000001</v>
      </c>
      <c r="BL19" s="1">
        <v>0.35699999999999998</v>
      </c>
      <c r="BM19" s="1">
        <v>0.41499999999999998</v>
      </c>
      <c r="BN19" s="1">
        <v>0.27</v>
      </c>
      <c r="BO19" s="1">
        <v>0.41899999999999998</v>
      </c>
      <c r="BP19" s="1">
        <v>0.11</v>
      </c>
      <c r="BQ19" s="1">
        <v>0.379</v>
      </c>
      <c r="BR19" s="1">
        <v>0.2</v>
      </c>
      <c r="BS19" s="1">
        <v>0.6</v>
      </c>
      <c r="BT19" s="1">
        <v>0.17</v>
      </c>
      <c r="BU19" s="1">
        <v>0.36199999999999999</v>
      </c>
      <c r="BV19" s="1">
        <v>0.38</v>
      </c>
      <c r="BW19" s="1">
        <v>0.28699999999999998</v>
      </c>
      <c r="BX19" s="1">
        <v>0.17</v>
      </c>
      <c r="BY19" s="1">
        <v>3.2000000000000001E-2</v>
      </c>
      <c r="BZ19" s="1">
        <v>3.2000000000000001E-2</v>
      </c>
      <c r="CA19" s="1">
        <v>5.3999999999999999E-2</v>
      </c>
      <c r="CB19" s="1">
        <v>0.45</v>
      </c>
      <c r="CC19" s="1">
        <v>0.29899999999999999</v>
      </c>
      <c r="CD19" s="1">
        <v>0.17199999999999999</v>
      </c>
      <c r="CE19" s="1">
        <v>0.90600000000000003</v>
      </c>
      <c r="CF19" s="1">
        <v>0.23100000000000001</v>
      </c>
      <c r="CG19" s="1">
        <v>0.254</v>
      </c>
      <c r="CH19" s="1">
        <v>0.29399999999999998</v>
      </c>
      <c r="CI19" s="1"/>
      <c r="CJ19" s="1">
        <v>9.1999999999999998E-2</v>
      </c>
      <c r="CK19" s="1">
        <v>9.1999999999999998E-2</v>
      </c>
      <c r="CL19" s="1">
        <v>0.16500000000000001</v>
      </c>
      <c r="CM19" s="1">
        <v>0.34799999999999998</v>
      </c>
      <c r="CN19" s="1">
        <v>0.48</v>
      </c>
      <c r="CO19" s="1">
        <v>0.27300000000000002</v>
      </c>
      <c r="CP19" s="1">
        <v>0.152</v>
      </c>
      <c r="CQ19" s="1">
        <v>0.312</v>
      </c>
      <c r="CR19" s="1">
        <v>0.18</v>
      </c>
      <c r="CS19" s="1">
        <v>0.14799999999999999</v>
      </c>
      <c r="CT19" s="1">
        <v>0.28199999999999997</v>
      </c>
      <c r="CU19" s="1">
        <v>0.26200000000000001</v>
      </c>
      <c r="CV19" s="1">
        <v>0.2</v>
      </c>
      <c r="CW19" s="1">
        <v>0.28599999999999998</v>
      </c>
      <c r="CX19" s="1">
        <v>0.32800000000000001</v>
      </c>
      <c r="CY19" s="1">
        <v>0.20300000000000001</v>
      </c>
      <c r="CZ19" s="1">
        <v>0.4</v>
      </c>
      <c r="DA19" s="1">
        <v>0.31</v>
      </c>
      <c r="DB19" s="1">
        <v>0.28999999999999998</v>
      </c>
      <c r="DC19" s="1">
        <v>0.29499999999999998</v>
      </c>
      <c r="DD19" s="1">
        <v>0.20799999999999999</v>
      </c>
      <c r="DE19" s="1">
        <v>0.371</v>
      </c>
      <c r="DF19" s="1">
        <v>0.156</v>
      </c>
      <c r="DG19" s="1">
        <v>0.311</v>
      </c>
      <c r="DH19" s="1">
        <v>0.20699999999999999</v>
      </c>
      <c r="DI19" s="1">
        <v>0.19800000000000001</v>
      </c>
      <c r="DJ19" s="1">
        <v>0.38600000000000001</v>
      </c>
      <c r="DK19" s="1">
        <v>0.188</v>
      </c>
      <c r="DL19" s="1">
        <v>0.24299999999999999</v>
      </c>
      <c r="DM19" s="1">
        <v>0.36899999999999999</v>
      </c>
      <c r="DN19" s="1">
        <v>0.12</v>
      </c>
      <c r="DO19" s="1">
        <v>0.42399999999999999</v>
      </c>
      <c r="DP19" s="1">
        <v>0.13</v>
      </c>
      <c r="DQ19" s="1"/>
      <c r="DR19" s="1">
        <v>0.312</v>
      </c>
      <c r="DS19" s="1">
        <v>0.219</v>
      </c>
      <c r="DT19" s="1">
        <v>0.17100000000000001</v>
      </c>
      <c r="DU19" s="1">
        <v>0.15</v>
      </c>
      <c r="DV19" s="1"/>
      <c r="DW19" s="1">
        <v>0.51500000000000001</v>
      </c>
      <c r="DX19" s="1">
        <v>0.11</v>
      </c>
      <c r="DY19" s="1">
        <v>0.34</v>
      </c>
      <c r="DZ19" s="1">
        <v>0.33300000000000002</v>
      </c>
      <c r="EA19" s="1">
        <v>0.12</v>
      </c>
      <c r="EB19" s="1">
        <v>9.9000000000000005E-2</v>
      </c>
      <c r="EC19" s="1">
        <v>0.22900000000000001</v>
      </c>
      <c r="ED19" s="1">
        <v>0.443</v>
      </c>
      <c r="EE19" s="1">
        <v>0.13500000000000001</v>
      </c>
      <c r="EF19" s="1">
        <v>0.17</v>
      </c>
      <c r="EG19" s="1">
        <v>0.45800000000000002</v>
      </c>
      <c r="EH19" s="1">
        <v>0.27500000000000002</v>
      </c>
      <c r="EI19" s="1">
        <v>0.19</v>
      </c>
      <c r="EJ19" s="1">
        <v>0.30299999999999999</v>
      </c>
      <c r="EK19" s="1">
        <v>0.24</v>
      </c>
      <c r="EL19" s="1">
        <v>0.25800000000000001</v>
      </c>
      <c r="EM19" s="1">
        <v>0.35799999999999998</v>
      </c>
      <c r="EN19" s="1">
        <v>0.188</v>
      </c>
      <c r="EO19" s="1">
        <v>0.20899999999999999</v>
      </c>
      <c r="EP19" s="1">
        <v>0.17</v>
      </c>
      <c r="EQ19" s="1"/>
      <c r="ER19" s="1">
        <v>0.25900000000000001</v>
      </c>
      <c r="ES19" s="1"/>
      <c r="ET19" s="1"/>
      <c r="EU19" s="1">
        <v>0.66600000000000004</v>
      </c>
      <c r="EV19" s="1">
        <v>0.18</v>
      </c>
      <c r="EW19" s="1">
        <v>0.18</v>
      </c>
      <c r="EX19" s="1">
        <v>0.308</v>
      </c>
      <c r="EY19" s="1">
        <v>0.19</v>
      </c>
      <c r="EZ19" s="1">
        <v>0.27600000000000002</v>
      </c>
      <c r="FA19" s="1">
        <v>0.19600000000000001</v>
      </c>
      <c r="FB19" s="1">
        <v>0.56999999999999995</v>
      </c>
      <c r="FC19" s="1">
        <v>8.2000000000000003E-2</v>
      </c>
      <c r="FD19" s="1">
        <v>0.46</v>
      </c>
      <c r="FE19" s="1">
        <v>0.47299999999999998</v>
      </c>
      <c r="FF19" s="1">
        <v>0.27500000000000002</v>
      </c>
      <c r="FG19" s="1">
        <v>0.29399999999999998</v>
      </c>
      <c r="FH19" s="1">
        <v>0.33700000000000002</v>
      </c>
      <c r="FI19" s="1">
        <v>0.246</v>
      </c>
      <c r="FJ19" s="1">
        <v>0.317</v>
      </c>
      <c r="FK19" s="1">
        <v>0.21</v>
      </c>
      <c r="FL19" s="1"/>
      <c r="FM19" s="1">
        <v>0.14899999999999999</v>
      </c>
      <c r="FN19" s="1">
        <v>0.28000000000000003</v>
      </c>
      <c r="FO19" s="1">
        <v>0.30399999999999999</v>
      </c>
      <c r="FP19" s="1">
        <v>0.40300000000000002</v>
      </c>
      <c r="FQ19" s="1">
        <v>9.6000000000000002E-2</v>
      </c>
      <c r="FR19" s="1">
        <v>0.34300000000000003</v>
      </c>
      <c r="FS19" s="1">
        <v>0.318</v>
      </c>
      <c r="FT19" s="1">
        <v>0.26</v>
      </c>
      <c r="FU19" s="1">
        <v>0.13800000000000001</v>
      </c>
      <c r="FV19" s="1">
        <v>0.22</v>
      </c>
      <c r="FW19" s="1">
        <v>0.32600000000000001</v>
      </c>
      <c r="FX19" s="1">
        <v>0.20399999999999999</v>
      </c>
      <c r="FY19" s="1">
        <v>0.25800000000000001</v>
      </c>
      <c r="FZ19" s="1">
        <v>0.35699999999999998</v>
      </c>
      <c r="GA19" s="1">
        <v>0.45700000000000002</v>
      </c>
      <c r="GB19" s="1">
        <v>0.41</v>
      </c>
      <c r="GC19" s="1"/>
      <c r="GD19" s="1">
        <v>6.2E-2</v>
      </c>
      <c r="GE19" s="1">
        <v>0.1</v>
      </c>
      <c r="GF19" s="1">
        <v>0.1</v>
      </c>
      <c r="GG19" s="1">
        <v>0.34</v>
      </c>
      <c r="GH19" s="1">
        <v>0.3</v>
      </c>
      <c r="GI19" s="1">
        <v>0.188</v>
      </c>
      <c r="GJ19" s="1">
        <v>0.21299999999999999</v>
      </c>
      <c r="GK19" s="1">
        <v>0.58399999999999996</v>
      </c>
      <c r="GL19" s="1">
        <v>0.21</v>
      </c>
      <c r="GM19" s="1">
        <v>0.27400000000000002</v>
      </c>
      <c r="GN19" s="1">
        <v>0.31900000000000001</v>
      </c>
      <c r="GO19" s="1">
        <v>0.30599999999999999</v>
      </c>
      <c r="GP19" s="1">
        <v>0.13</v>
      </c>
      <c r="GQ19" s="1">
        <v>0.24</v>
      </c>
      <c r="GR19" s="1">
        <v>0.158</v>
      </c>
      <c r="GS19" s="1">
        <v>0.23699999999999999</v>
      </c>
      <c r="GT19" s="1">
        <v>0.27</v>
      </c>
      <c r="GU19" s="1">
        <v>0.25900000000000001</v>
      </c>
      <c r="GV19" s="1">
        <v>0.39</v>
      </c>
      <c r="GW19" s="1">
        <v>0.14199999999999999</v>
      </c>
      <c r="GX19" s="1">
        <v>0.23</v>
      </c>
      <c r="GY19" s="1">
        <v>0.222</v>
      </c>
      <c r="GZ19" s="1">
        <v>0.29499999999999998</v>
      </c>
      <c r="HA19" s="1">
        <v>0.308</v>
      </c>
      <c r="HB19" s="1">
        <v>0.24399999999999999</v>
      </c>
      <c r="HC19" s="1">
        <v>0.29099999999999998</v>
      </c>
      <c r="HD19" s="1">
        <v>0.251</v>
      </c>
      <c r="HE19" s="1">
        <v>0.23</v>
      </c>
      <c r="HF19" s="1">
        <v>0.23</v>
      </c>
      <c r="HG19" s="1">
        <v>0.2</v>
      </c>
      <c r="HH19" s="1">
        <v>0.28299999999999997</v>
      </c>
      <c r="HI19" s="1">
        <v>0.441</v>
      </c>
      <c r="HJ19" s="1">
        <v>0.316</v>
      </c>
      <c r="HK19" s="1">
        <v>0.26100000000000001</v>
      </c>
      <c r="HL19" s="1">
        <v>0.29399999999999998</v>
      </c>
      <c r="HM19" s="1">
        <v>0.29799999999999999</v>
      </c>
      <c r="HN19" s="1">
        <v>0.48699999999999999</v>
      </c>
      <c r="HO19" s="1">
        <v>0.30199999999999999</v>
      </c>
      <c r="HP19" s="1">
        <v>0.26100000000000001</v>
      </c>
      <c r="HQ19" s="1">
        <v>0.255</v>
      </c>
      <c r="HR19" s="1">
        <v>0.214</v>
      </c>
      <c r="HS19" s="1">
        <v>0.29599999999999999</v>
      </c>
      <c r="HT19" s="1">
        <v>0.20300000000000001</v>
      </c>
      <c r="HU19" s="1">
        <v>0.04</v>
      </c>
      <c r="HV19" s="1">
        <v>0.16</v>
      </c>
      <c r="HW19" s="1">
        <v>0.39300000000000002</v>
      </c>
      <c r="HX19" s="1">
        <v>0.30399999999999999</v>
      </c>
      <c r="HY19" s="1">
        <v>0.22900000000000001</v>
      </c>
      <c r="HZ19" s="1">
        <v>0.35</v>
      </c>
      <c r="IA19" s="1">
        <v>0.32500000000000001</v>
      </c>
      <c r="IB19" s="1">
        <v>0.311</v>
      </c>
      <c r="IC19" s="1">
        <v>0.20399999999999999</v>
      </c>
      <c r="ID19" s="1">
        <v>0.29799999999999999</v>
      </c>
      <c r="IE19" s="1">
        <v>0.312</v>
      </c>
      <c r="IF19" s="1">
        <v>0.246</v>
      </c>
      <c r="IG19" s="1">
        <v>0.27600000000000002</v>
      </c>
      <c r="IH19" s="1">
        <v>0.23300000000000001</v>
      </c>
      <c r="II19" s="1">
        <v>0.45200000000000001</v>
      </c>
      <c r="IJ19" s="1">
        <v>0.19800000000000001</v>
      </c>
      <c r="IK19" s="1"/>
      <c r="IL19" s="1">
        <v>0.1</v>
      </c>
      <c r="IM19" s="1">
        <v>0.1</v>
      </c>
    </row>
    <row r="20" spans="1:247" x14ac:dyDescent="0.3">
      <c r="A20" s="1"/>
      <c r="B20" s="1" t="s">
        <v>19</v>
      </c>
      <c r="C20" s="1">
        <v>0.58299999999999996</v>
      </c>
      <c r="D20" s="1"/>
      <c r="E20" s="1">
        <v>0.78</v>
      </c>
      <c r="F20" s="1">
        <v>0.93</v>
      </c>
      <c r="G20" s="1">
        <v>0.56200000000000006</v>
      </c>
      <c r="H20" s="1"/>
      <c r="I20" s="1">
        <v>0.92700000000000005</v>
      </c>
      <c r="J20" s="1"/>
      <c r="K20" s="1"/>
      <c r="L20" s="1">
        <v>0.78</v>
      </c>
      <c r="M20" s="1">
        <v>0.93</v>
      </c>
      <c r="N20" s="1">
        <v>0.56200000000000006</v>
      </c>
      <c r="O20" s="1"/>
      <c r="P20" s="1">
        <v>0.92700000000000005</v>
      </c>
      <c r="Q20" s="1"/>
      <c r="R20" s="1"/>
      <c r="S20" s="1">
        <v>0.4</v>
      </c>
      <c r="T20" s="1">
        <v>0.59599999999999997</v>
      </c>
      <c r="U20" s="1">
        <v>0.76500000000000001</v>
      </c>
      <c r="V20" s="1">
        <v>0.77800000000000002</v>
      </c>
      <c r="W20" s="1">
        <v>0.65</v>
      </c>
      <c r="X20" s="1">
        <v>0.76200000000000001</v>
      </c>
      <c r="Y20" s="1">
        <v>0.26600000000000001</v>
      </c>
      <c r="Z20" s="1">
        <v>0.46</v>
      </c>
      <c r="AA20" s="1">
        <v>0.36899999999999999</v>
      </c>
      <c r="AB20" s="1">
        <v>0.40300000000000002</v>
      </c>
      <c r="AC20" s="1">
        <v>0.375</v>
      </c>
      <c r="AD20" s="1">
        <v>0.47</v>
      </c>
      <c r="AE20" s="1">
        <v>0.50700000000000001</v>
      </c>
      <c r="AF20" s="1">
        <v>0.51600000000000001</v>
      </c>
      <c r="AG20" s="1">
        <v>0.57999999999999996</v>
      </c>
      <c r="AH20" s="1">
        <v>0.9</v>
      </c>
      <c r="AI20" s="1">
        <v>0.76900000000000002</v>
      </c>
      <c r="AJ20" s="1">
        <v>0.76900000000000002</v>
      </c>
      <c r="AK20" s="1">
        <v>0.58799999999999997</v>
      </c>
      <c r="AL20" s="1">
        <v>0.42499999999999999</v>
      </c>
      <c r="AM20" s="1">
        <v>0.34799999999999998</v>
      </c>
      <c r="AN20" s="1">
        <v>0.19700000000000001</v>
      </c>
      <c r="AO20" s="1">
        <v>0.66100000000000003</v>
      </c>
      <c r="AP20" s="1">
        <v>0.35399999999999998</v>
      </c>
      <c r="AQ20" s="1">
        <v>0.25</v>
      </c>
      <c r="AR20" s="1">
        <v>0.62</v>
      </c>
      <c r="AS20" s="1">
        <v>0.62</v>
      </c>
      <c r="AT20" s="1"/>
      <c r="AU20" s="1">
        <v>0.66500000000000004</v>
      </c>
      <c r="AV20" s="1">
        <v>0.66500000000000004</v>
      </c>
      <c r="AW20" s="1"/>
      <c r="AX20" s="1"/>
      <c r="AY20" s="1">
        <v>0.246</v>
      </c>
      <c r="AZ20" s="1">
        <v>0.53300000000000003</v>
      </c>
      <c r="BA20" s="1">
        <v>0.42699999999999999</v>
      </c>
      <c r="BB20" s="1">
        <v>0.62</v>
      </c>
      <c r="BC20" s="1">
        <v>0.44700000000000001</v>
      </c>
      <c r="BD20" s="1">
        <v>0.52</v>
      </c>
      <c r="BE20" s="1">
        <v>0.68</v>
      </c>
      <c r="BF20" s="1">
        <v>0.66800000000000004</v>
      </c>
      <c r="BG20" s="1">
        <v>0.66800000000000004</v>
      </c>
      <c r="BH20" s="1">
        <v>0.39300000000000002</v>
      </c>
      <c r="BI20" s="1">
        <v>0.60799999999999998</v>
      </c>
      <c r="BJ20" s="1">
        <v>0.61199999999999999</v>
      </c>
      <c r="BK20" s="1">
        <v>0.40600000000000003</v>
      </c>
      <c r="BL20" s="1">
        <v>0.49299999999999999</v>
      </c>
      <c r="BM20" s="1">
        <v>0.56399999999999995</v>
      </c>
      <c r="BN20" s="1">
        <v>0.65</v>
      </c>
      <c r="BO20" s="1">
        <v>0.54100000000000004</v>
      </c>
      <c r="BP20" s="1">
        <v>0.34</v>
      </c>
      <c r="BQ20" s="1">
        <v>0.36299999999999999</v>
      </c>
      <c r="BR20" s="1">
        <v>0.25</v>
      </c>
      <c r="BS20" s="1">
        <v>0.29799999999999999</v>
      </c>
      <c r="BT20" s="1">
        <v>0.44</v>
      </c>
      <c r="BU20" s="1">
        <v>0.40100000000000002</v>
      </c>
      <c r="BV20" s="1">
        <v>0.41099999999999998</v>
      </c>
      <c r="BW20" s="1">
        <v>0.25800000000000001</v>
      </c>
      <c r="BX20" s="1">
        <v>0.38</v>
      </c>
      <c r="BY20" s="1">
        <v>0.95399999999999996</v>
      </c>
      <c r="BZ20" s="1">
        <v>0.95399999999999996</v>
      </c>
      <c r="CA20" s="1">
        <v>0.17699999999999999</v>
      </c>
      <c r="CB20" s="1">
        <v>0.54</v>
      </c>
      <c r="CC20" s="1">
        <v>0.61399999999999999</v>
      </c>
      <c r="CD20" s="1">
        <v>0.39600000000000002</v>
      </c>
      <c r="CE20" s="1">
        <v>6.2E-2</v>
      </c>
      <c r="CF20" s="1">
        <v>0.68400000000000005</v>
      </c>
      <c r="CG20" s="1">
        <v>0.64300000000000002</v>
      </c>
      <c r="CH20" s="1">
        <v>0.68400000000000005</v>
      </c>
      <c r="CI20" s="1"/>
      <c r="CJ20" s="1">
        <v>0.90600000000000003</v>
      </c>
      <c r="CK20" s="1">
        <v>0.90600000000000003</v>
      </c>
      <c r="CL20" s="1">
        <v>0.55900000000000005</v>
      </c>
      <c r="CM20" s="1">
        <v>0.39</v>
      </c>
      <c r="CN20" s="1">
        <v>0.436</v>
      </c>
      <c r="CO20" s="1">
        <v>0.68400000000000005</v>
      </c>
      <c r="CP20" s="1">
        <v>0.55900000000000005</v>
      </c>
      <c r="CQ20" s="1">
        <v>0.61799999999999999</v>
      </c>
      <c r="CR20" s="1">
        <v>0.76600000000000001</v>
      </c>
      <c r="CS20" s="1">
        <v>0.68400000000000005</v>
      </c>
      <c r="CT20" s="1">
        <v>0.70699999999999996</v>
      </c>
      <c r="CU20" s="1">
        <v>0.7</v>
      </c>
      <c r="CV20" s="1">
        <v>0.73</v>
      </c>
      <c r="CW20" s="1">
        <v>0.48</v>
      </c>
      <c r="CX20" s="1">
        <v>0.495</v>
      </c>
      <c r="CY20" s="1">
        <v>0.41</v>
      </c>
      <c r="CZ20" s="1">
        <v>0.51600000000000001</v>
      </c>
      <c r="DA20" s="1">
        <v>0.21</v>
      </c>
      <c r="DB20" s="1">
        <v>0.48899999999999999</v>
      </c>
      <c r="DC20" s="1">
        <v>0.67600000000000005</v>
      </c>
      <c r="DD20" s="1">
        <v>0.439</v>
      </c>
      <c r="DE20" s="1">
        <v>0.57499999999999996</v>
      </c>
      <c r="DF20" s="1">
        <v>0.77600000000000002</v>
      </c>
      <c r="DG20" s="1">
        <v>0.59599999999999997</v>
      </c>
      <c r="DH20" s="1">
        <v>0.56899999999999995</v>
      </c>
      <c r="DI20" s="1">
        <v>0.76500000000000001</v>
      </c>
      <c r="DJ20" s="1">
        <v>0.54700000000000004</v>
      </c>
      <c r="DK20" s="1">
        <v>0.65100000000000002</v>
      </c>
      <c r="DL20" s="1">
        <v>0.57899999999999996</v>
      </c>
      <c r="DM20" s="1">
        <v>0.60299999999999998</v>
      </c>
      <c r="DN20" s="1">
        <v>0.81799999999999995</v>
      </c>
      <c r="DO20" s="1">
        <v>0.46</v>
      </c>
      <c r="DP20" s="1">
        <v>0.86</v>
      </c>
      <c r="DQ20" s="1"/>
      <c r="DR20" s="1">
        <v>0.54900000000000004</v>
      </c>
      <c r="DS20" s="1">
        <v>0.66</v>
      </c>
      <c r="DT20" s="1">
        <v>0.55000000000000004</v>
      </c>
      <c r="DU20" s="1">
        <v>0.84</v>
      </c>
      <c r="DV20" s="1"/>
      <c r="DW20" s="1">
        <v>0.36599999999999999</v>
      </c>
      <c r="DX20" s="1">
        <v>0.83</v>
      </c>
      <c r="DY20" s="1">
        <v>0.64500000000000002</v>
      </c>
      <c r="DZ20" s="1">
        <v>0.66300000000000003</v>
      </c>
      <c r="EA20" s="1">
        <v>0.26</v>
      </c>
      <c r="EB20" s="1">
        <v>0.42599999999999999</v>
      </c>
      <c r="EC20" s="1">
        <v>0.43</v>
      </c>
      <c r="ED20" s="1">
        <v>0.39400000000000002</v>
      </c>
      <c r="EE20" s="1">
        <v>0.77600000000000002</v>
      </c>
      <c r="EF20" s="1">
        <v>0.68</v>
      </c>
      <c r="EG20" s="1">
        <v>0.40799999999999997</v>
      </c>
      <c r="EH20" s="1">
        <v>0.55300000000000005</v>
      </c>
      <c r="EI20" s="1">
        <v>0.8</v>
      </c>
      <c r="EJ20" s="1">
        <v>0.67100000000000004</v>
      </c>
      <c r="EK20" s="1">
        <v>0.38</v>
      </c>
      <c r="EL20" s="1">
        <v>0.72499999999999998</v>
      </c>
      <c r="EM20" s="1">
        <v>0.54700000000000004</v>
      </c>
      <c r="EN20" s="1">
        <v>0.58499999999999996</v>
      </c>
      <c r="EO20" s="1">
        <v>0.61899999999999999</v>
      </c>
      <c r="EP20" s="1">
        <v>0.38200000000000001</v>
      </c>
      <c r="EQ20" s="1"/>
      <c r="ER20" s="1">
        <v>0.70199999999999996</v>
      </c>
      <c r="ES20" s="1"/>
      <c r="ET20" s="1"/>
      <c r="EU20" s="1">
        <v>0.26100000000000001</v>
      </c>
      <c r="EV20" s="1">
        <v>0.62</v>
      </c>
      <c r="EW20" s="1">
        <v>0.62</v>
      </c>
      <c r="EX20" s="1">
        <v>0.55000000000000004</v>
      </c>
      <c r="EY20" s="1">
        <v>0.73</v>
      </c>
      <c r="EZ20" s="1">
        <v>0.54500000000000004</v>
      </c>
      <c r="FA20" s="1">
        <v>0.48199999999999998</v>
      </c>
      <c r="FB20" s="1">
        <v>0.42299999999999999</v>
      </c>
      <c r="FC20" s="1">
        <v>0.35299999999999998</v>
      </c>
      <c r="FD20" s="1">
        <v>0.49</v>
      </c>
      <c r="FE20" s="1">
        <v>0.40300000000000002</v>
      </c>
      <c r="FF20" s="1">
        <v>0.56000000000000005</v>
      </c>
      <c r="FG20" s="1">
        <v>0.66600000000000004</v>
      </c>
      <c r="FH20" s="1">
        <v>0.61499999999999999</v>
      </c>
      <c r="FI20" s="1">
        <v>0.38700000000000001</v>
      </c>
      <c r="FJ20" s="1">
        <v>0.65700000000000003</v>
      </c>
      <c r="FK20" s="1">
        <v>0.67</v>
      </c>
      <c r="FL20" s="1"/>
      <c r="FM20" s="1">
        <v>0.53400000000000003</v>
      </c>
      <c r="FN20" s="1">
        <v>0.63</v>
      </c>
      <c r="FO20" s="1">
        <v>0.67800000000000005</v>
      </c>
      <c r="FP20" s="1">
        <v>0.56299999999999994</v>
      </c>
      <c r="FQ20" s="1">
        <v>0.753</v>
      </c>
      <c r="FR20" s="1">
        <v>0.41799999999999998</v>
      </c>
      <c r="FS20" s="1">
        <v>0.55000000000000004</v>
      </c>
      <c r="FT20" s="1">
        <v>0.64</v>
      </c>
      <c r="FU20" s="1">
        <v>0.54600000000000004</v>
      </c>
      <c r="FV20" s="1">
        <v>0.74299999999999999</v>
      </c>
      <c r="FW20" s="1">
        <v>0.53</v>
      </c>
      <c r="FX20" s="1">
        <v>0.78700000000000003</v>
      </c>
      <c r="FY20" s="1">
        <v>0.70699999999999996</v>
      </c>
      <c r="FZ20" s="1">
        <v>0.42599999999999999</v>
      </c>
      <c r="GA20" s="1">
        <v>0.40200000000000002</v>
      </c>
      <c r="GB20" s="1">
        <v>0.38100000000000001</v>
      </c>
      <c r="GC20" s="1"/>
      <c r="GD20" s="1">
        <v>0.92</v>
      </c>
      <c r="GE20" s="1">
        <v>0.89</v>
      </c>
      <c r="GF20" s="1">
        <v>0.89</v>
      </c>
      <c r="GG20" s="1">
        <v>0.36</v>
      </c>
      <c r="GH20" s="1">
        <v>0.35</v>
      </c>
      <c r="GI20" s="1">
        <v>0.57899999999999996</v>
      </c>
      <c r="GJ20" s="1">
        <v>0.73299999999999998</v>
      </c>
      <c r="GK20" s="1">
        <v>0.30199999999999999</v>
      </c>
      <c r="GL20" s="1">
        <v>0.41</v>
      </c>
      <c r="GM20" s="1">
        <v>0.67300000000000004</v>
      </c>
      <c r="GN20" s="1">
        <v>0.56299999999999994</v>
      </c>
      <c r="GO20" s="1">
        <v>0.58199999999999996</v>
      </c>
      <c r="GP20" s="1">
        <v>0.86</v>
      </c>
      <c r="GQ20" s="1">
        <v>0.749</v>
      </c>
      <c r="GR20" s="1">
        <v>0.499</v>
      </c>
      <c r="GS20" s="1">
        <v>0.75800000000000001</v>
      </c>
      <c r="GT20" s="1">
        <v>0.5</v>
      </c>
      <c r="GU20" s="1">
        <v>0.72299999999999998</v>
      </c>
      <c r="GV20" s="1">
        <v>0.55000000000000004</v>
      </c>
      <c r="GW20" s="1">
        <v>0.54900000000000004</v>
      </c>
      <c r="GX20" s="1">
        <v>0.51900000000000002</v>
      </c>
      <c r="GY20" s="1">
        <v>0.46899999999999997</v>
      </c>
      <c r="GZ20" s="1">
        <v>0.66500000000000004</v>
      </c>
      <c r="HA20" s="1">
        <v>0.622</v>
      </c>
      <c r="HB20" s="1">
        <v>0.73599999999999999</v>
      </c>
      <c r="HC20" s="1">
        <v>0.68799999999999994</v>
      </c>
      <c r="HD20" s="1">
        <v>0.53300000000000003</v>
      </c>
      <c r="HE20" s="1">
        <v>0.74</v>
      </c>
      <c r="HF20" s="1">
        <v>0.74</v>
      </c>
      <c r="HG20" s="1">
        <v>0.52</v>
      </c>
      <c r="HH20" s="1">
        <v>0.68700000000000006</v>
      </c>
      <c r="HI20" s="1">
        <v>0.46</v>
      </c>
      <c r="HJ20" s="1">
        <v>0.59099999999999997</v>
      </c>
      <c r="HK20" s="1">
        <v>0.69899999999999995</v>
      </c>
      <c r="HL20" s="1">
        <v>0.67200000000000004</v>
      </c>
      <c r="HM20" s="1">
        <v>0.58499999999999996</v>
      </c>
      <c r="HN20" s="1">
        <v>0.24399999999999999</v>
      </c>
      <c r="HO20" s="1">
        <v>0.59899999999999998</v>
      </c>
      <c r="HP20" s="1">
        <v>0.68400000000000005</v>
      </c>
      <c r="HQ20" s="1">
        <v>0.57899999999999996</v>
      </c>
      <c r="HR20" s="1">
        <v>0.76400000000000001</v>
      </c>
      <c r="HS20" s="1">
        <v>0.69499999999999995</v>
      </c>
      <c r="HT20" s="1">
        <v>0.33400000000000002</v>
      </c>
      <c r="HU20" s="1">
        <v>0.56000000000000005</v>
      </c>
      <c r="HV20" s="1">
        <v>0.78</v>
      </c>
      <c r="HW20" s="1">
        <v>0.57299999999999995</v>
      </c>
      <c r="HX20" s="1">
        <v>0.60299999999999998</v>
      </c>
      <c r="HY20" s="1">
        <v>0.37</v>
      </c>
      <c r="HZ20" s="1">
        <v>0.54900000000000004</v>
      </c>
      <c r="IA20" s="1">
        <v>0.62</v>
      </c>
      <c r="IB20" s="1">
        <v>0.64</v>
      </c>
      <c r="IC20" s="1">
        <v>0.40100000000000002</v>
      </c>
      <c r="ID20" s="1">
        <v>0.64300000000000002</v>
      </c>
      <c r="IE20" s="1">
        <v>0.65100000000000002</v>
      </c>
      <c r="IF20" s="1">
        <v>0.73499999999999999</v>
      </c>
      <c r="IG20" s="1">
        <v>0.53800000000000003</v>
      </c>
      <c r="IH20" s="1">
        <v>0.55500000000000005</v>
      </c>
      <c r="II20" s="1">
        <v>0.36099999999999999</v>
      </c>
      <c r="IJ20" s="1">
        <v>0.60299999999999998</v>
      </c>
      <c r="IK20" s="1"/>
      <c r="IL20" s="1">
        <v>0.87</v>
      </c>
      <c r="IM20" s="1">
        <v>0.87</v>
      </c>
    </row>
    <row r="23" spans="1:247" x14ac:dyDescent="0.3">
      <c r="A23" s="23" t="s">
        <v>548</v>
      </c>
      <c r="B23" s="1"/>
      <c r="C23" s="1"/>
      <c r="D23" s="1"/>
      <c r="E23" s="19"/>
      <c r="F23" s="20"/>
      <c r="G23" s="1"/>
      <c r="H23" s="22"/>
      <c r="I23" s="23"/>
      <c r="J23" s="19"/>
      <c r="K23" s="19"/>
      <c r="L23" s="1"/>
      <c r="M23" s="1"/>
      <c r="N23" s="1"/>
      <c r="O23" s="1"/>
      <c r="P23" s="1"/>
      <c r="Q23" s="1"/>
      <c r="R23" s="1"/>
      <c r="S23" s="1"/>
      <c r="T23" s="1"/>
    </row>
    <row r="24" spans="1:247" x14ac:dyDescent="0.3">
      <c r="A24" s="1" t="s">
        <v>0</v>
      </c>
      <c r="B24" s="1" t="s">
        <v>1</v>
      </c>
      <c r="C24" s="1" t="s">
        <v>2</v>
      </c>
      <c r="D24" s="23" t="s">
        <v>561</v>
      </c>
      <c r="E24" s="24" t="s">
        <v>562</v>
      </c>
      <c r="F24" s="25" t="s">
        <v>563</v>
      </c>
      <c r="G24" s="1" t="s">
        <v>6</v>
      </c>
      <c r="H24" s="26" t="s">
        <v>564</v>
      </c>
      <c r="I24" s="23" t="s">
        <v>566</v>
      </c>
      <c r="J24" s="24" t="s">
        <v>565</v>
      </c>
      <c r="K24" s="24" t="s">
        <v>567</v>
      </c>
      <c r="L24" s="23" t="s">
        <v>568</v>
      </c>
      <c r="M24" s="23" t="s">
        <v>569</v>
      </c>
      <c r="N24" s="23" t="s">
        <v>570</v>
      </c>
      <c r="O24" s="1" t="s">
        <v>14</v>
      </c>
      <c r="P24" s="1" t="s">
        <v>15</v>
      </c>
      <c r="Q24" s="1" t="s">
        <v>16</v>
      </c>
      <c r="R24" s="1" t="s">
        <v>17</v>
      </c>
      <c r="S24" s="1" t="s">
        <v>18</v>
      </c>
      <c r="T24" s="1" t="s">
        <v>19</v>
      </c>
    </row>
    <row r="25" spans="1:247" x14ac:dyDescent="0.3">
      <c r="A25" s="1" t="s">
        <v>177</v>
      </c>
      <c r="B25" s="15" t="s">
        <v>263</v>
      </c>
      <c r="C25" s="1">
        <v>3102229</v>
      </c>
      <c r="D25" s="1">
        <v>212460</v>
      </c>
      <c r="E25" s="19">
        <v>14.6</v>
      </c>
      <c r="F25" s="20">
        <v>0.98</v>
      </c>
      <c r="G25" s="21">
        <v>0.28000000000000003</v>
      </c>
      <c r="H25" s="22">
        <v>13100</v>
      </c>
      <c r="I25" s="1">
        <v>19.510000000000002</v>
      </c>
      <c r="J25" s="19">
        <v>75.8</v>
      </c>
      <c r="K25" s="19">
        <v>85.49</v>
      </c>
      <c r="L25" s="1">
        <v>0</v>
      </c>
      <c r="M25" s="1">
        <v>0.14000000000000001</v>
      </c>
      <c r="N25" s="1">
        <v>99.74</v>
      </c>
      <c r="O25" s="1">
        <v>1</v>
      </c>
      <c r="P25" s="1">
        <v>36.24</v>
      </c>
      <c r="Q25" s="1">
        <v>3.81</v>
      </c>
      <c r="R25" s="1">
        <v>2.7E-2</v>
      </c>
      <c r="S25" s="1">
        <v>0.39</v>
      </c>
      <c r="T25" s="1">
        <v>0.58299999999999996</v>
      </c>
    </row>
    <row r="26" spans="1:247" x14ac:dyDescent="0.3">
      <c r="A26" s="1" t="s">
        <v>102</v>
      </c>
      <c r="B26" s="15" t="s">
        <v>264</v>
      </c>
      <c r="C26" s="1">
        <v>56361</v>
      </c>
      <c r="D26" s="1">
        <v>2166086</v>
      </c>
      <c r="E26" s="19">
        <v>0.03</v>
      </c>
      <c r="F26" s="20">
        <v>2.04</v>
      </c>
      <c r="G26" s="21">
        <v>-8.3699999999999992</v>
      </c>
      <c r="H26" s="22">
        <v>20000</v>
      </c>
      <c r="I26" s="1">
        <v>15.82</v>
      </c>
      <c r="J26" s="19"/>
      <c r="K26" s="19">
        <v>448.89</v>
      </c>
      <c r="L26" s="1">
        <v>0</v>
      </c>
      <c r="M26" s="1">
        <v>0</v>
      </c>
      <c r="N26" s="1">
        <v>100</v>
      </c>
      <c r="O26" s="1">
        <v>1</v>
      </c>
      <c r="P26" s="1">
        <v>15.93</v>
      </c>
      <c r="Q26" s="1">
        <v>7.84</v>
      </c>
      <c r="R26" s="1"/>
      <c r="S26" s="1"/>
      <c r="T26" s="1"/>
    </row>
    <row r="27" spans="1:247" x14ac:dyDescent="0.3">
      <c r="A27" s="1" t="s">
        <v>26</v>
      </c>
      <c r="B27" s="15" t="s">
        <v>262</v>
      </c>
      <c r="C27" s="1">
        <v>13477</v>
      </c>
      <c r="D27" s="1">
        <v>102</v>
      </c>
      <c r="E27" s="19">
        <v>132.13</v>
      </c>
      <c r="F27" s="20">
        <v>59.8</v>
      </c>
      <c r="G27" s="21">
        <v>10.76</v>
      </c>
      <c r="H27" s="22">
        <v>8600</v>
      </c>
      <c r="I27" s="1">
        <v>21.03</v>
      </c>
      <c r="J27" s="19">
        <v>95</v>
      </c>
      <c r="K27" s="19">
        <v>460.04</v>
      </c>
      <c r="L27" s="1">
        <v>0</v>
      </c>
      <c r="M27" s="1">
        <v>0</v>
      </c>
      <c r="N27" s="1">
        <v>100</v>
      </c>
      <c r="O27" s="1">
        <v>2</v>
      </c>
      <c r="P27" s="1">
        <v>14.17</v>
      </c>
      <c r="Q27" s="1">
        <v>5.34</v>
      </c>
      <c r="R27" s="1">
        <v>0.04</v>
      </c>
      <c r="S27" s="1">
        <v>0.18</v>
      </c>
      <c r="T27" s="1">
        <v>0.78</v>
      </c>
    </row>
    <row r="28" spans="1:247" x14ac:dyDescent="0.3">
      <c r="A28" s="1" t="s">
        <v>126</v>
      </c>
      <c r="B28" s="15" t="s">
        <v>260</v>
      </c>
      <c r="C28" s="1">
        <v>91084</v>
      </c>
      <c r="D28" s="1">
        <v>116</v>
      </c>
      <c r="E28" s="19">
        <v>785.21</v>
      </c>
      <c r="F28" s="20">
        <v>60.34</v>
      </c>
      <c r="G28" s="21">
        <v>2.76</v>
      </c>
      <c r="H28" s="22">
        <v>24800</v>
      </c>
      <c r="I28" s="1">
        <v>5.24</v>
      </c>
      <c r="J28" s="19"/>
      <c r="K28" s="19">
        <v>811.34</v>
      </c>
      <c r="L28" s="1">
        <v>0</v>
      </c>
      <c r="M28" s="1">
        <v>0</v>
      </c>
      <c r="N28" s="1">
        <v>100</v>
      </c>
      <c r="O28" s="1">
        <v>3</v>
      </c>
      <c r="P28" s="1">
        <v>9.3000000000000007</v>
      </c>
      <c r="Q28" s="1">
        <v>9.2799999999999994</v>
      </c>
      <c r="R28" s="1">
        <v>0.05</v>
      </c>
      <c r="S28" s="1">
        <v>0.02</v>
      </c>
      <c r="T28" s="1">
        <v>0.93</v>
      </c>
    </row>
    <row r="29" spans="1:247" x14ac:dyDescent="0.3">
      <c r="A29" s="1" t="s">
        <v>231</v>
      </c>
      <c r="B29" s="15" t="s">
        <v>259</v>
      </c>
      <c r="C29" s="1">
        <v>11810</v>
      </c>
      <c r="D29" s="1">
        <v>26</v>
      </c>
      <c r="E29" s="19">
        <v>454.23</v>
      </c>
      <c r="F29" s="20">
        <v>92.31</v>
      </c>
      <c r="G29" s="21">
        <v>0</v>
      </c>
      <c r="H29" s="22">
        <v>1100</v>
      </c>
      <c r="I29" s="1">
        <v>20.03</v>
      </c>
      <c r="J29" s="19"/>
      <c r="K29" s="19">
        <v>59.27</v>
      </c>
      <c r="L29" s="1">
        <v>0</v>
      </c>
      <c r="M29" s="1">
        <v>0</v>
      </c>
      <c r="N29" s="1">
        <v>100</v>
      </c>
      <c r="O29" s="1">
        <v>2</v>
      </c>
      <c r="P29" s="1">
        <v>22.18</v>
      </c>
      <c r="Q29" s="1">
        <v>7.11</v>
      </c>
      <c r="R29" s="1">
        <v>0.16600000000000001</v>
      </c>
      <c r="S29" s="1">
        <v>0.27200000000000002</v>
      </c>
      <c r="T29" s="1">
        <v>0.56200000000000006</v>
      </c>
    </row>
    <row r="30" spans="1:247" x14ac:dyDescent="0.3">
      <c r="A30" s="1" t="s">
        <v>166</v>
      </c>
      <c r="B30" s="15" t="s">
        <v>259</v>
      </c>
      <c r="C30" s="1">
        <v>13287</v>
      </c>
      <c r="D30" s="1">
        <v>21</v>
      </c>
      <c r="E30" s="19">
        <v>632.71</v>
      </c>
      <c r="F30" s="20">
        <v>142.86000000000001</v>
      </c>
      <c r="G30" s="21">
        <v>0</v>
      </c>
      <c r="H30" s="22">
        <v>5000</v>
      </c>
      <c r="I30" s="1">
        <v>9.9499999999999993</v>
      </c>
      <c r="J30" s="19"/>
      <c r="K30" s="19">
        <v>143</v>
      </c>
      <c r="L30" s="1">
        <v>0</v>
      </c>
      <c r="M30" s="1">
        <v>0</v>
      </c>
      <c r="N30" s="1">
        <v>100</v>
      </c>
      <c r="O30" s="1">
        <v>2</v>
      </c>
      <c r="P30" s="1">
        <v>24.76</v>
      </c>
      <c r="Q30" s="1">
        <v>6.7</v>
      </c>
      <c r="R30" s="1"/>
      <c r="S30" s="1"/>
      <c r="T30" s="1"/>
    </row>
    <row r="31" spans="1:247" x14ac:dyDescent="0.3">
      <c r="A31" s="1" t="s">
        <v>144</v>
      </c>
      <c r="B31" s="15" t="s">
        <v>256</v>
      </c>
      <c r="C31" s="1">
        <v>453125</v>
      </c>
      <c r="D31" s="1">
        <v>28</v>
      </c>
      <c r="E31" s="19">
        <v>16183.04</v>
      </c>
      <c r="F31" s="20">
        <v>146.43</v>
      </c>
      <c r="G31" s="21">
        <v>4.8600000000000003</v>
      </c>
      <c r="H31" s="22">
        <v>19400</v>
      </c>
      <c r="I31" s="1">
        <v>4.3899999999999997</v>
      </c>
      <c r="J31" s="19">
        <v>94.5</v>
      </c>
      <c r="K31" s="19">
        <v>384.88</v>
      </c>
      <c r="L31" s="1">
        <v>0</v>
      </c>
      <c r="M31" s="1">
        <v>0</v>
      </c>
      <c r="N31" s="1">
        <v>100</v>
      </c>
      <c r="O31" s="1">
        <v>2</v>
      </c>
      <c r="P31" s="1">
        <v>8.48</v>
      </c>
      <c r="Q31" s="1">
        <v>4.47</v>
      </c>
      <c r="R31" s="1">
        <v>1E-3</v>
      </c>
      <c r="S31" s="1">
        <v>7.1999999999999995E-2</v>
      </c>
      <c r="T31" s="1">
        <v>0.92700000000000005</v>
      </c>
    </row>
    <row r="32" spans="1:247" x14ac:dyDescent="0.3">
      <c r="A32" s="1" t="s">
        <v>100</v>
      </c>
      <c r="B32" s="15" t="s">
        <v>260</v>
      </c>
      <c r="C32" s="1">
        <v>27928</v>
      </c>
      <c r="D32" s="1">
        <v>7</v>
      </c>
      <c r="E32" s="19">
        <v>3989.71</v>
      </c>
      <c r="F32" s="20">
        <v>171.43</v>
      </c>
      <c r="G32" s="21">
        <v>0</v>
      </c>
      <c r="H32" s="22">
        <v>17500</v>
      </c>
      <c r="I32" s="1">
        <v>5.13</v>
      </c>
      <c r="J32" s="19"/>
      <c r="K32" s="19">
        <v>877.69</v>
      </c>
      <c r="L32" s="1">
        <v>0</v>
      </c>
      <c r="M32" s="1">
        <v>0</v>
      </c>
      <c r="N32" s="1">
        <v>100</v>
      </c>
      <c r="O32" s="1"/>
      <c r="P32" s="1">
        <v>10.74</v>
      </c>
      <c r="Q32" s="1">
        <v>9.31</v>
      </c>
      <c r="R32" s="1"/>
      <c r="S32" s="1"/>
      <c r="T32" s="1"/>
    </row>
    <row r="33" spans="1:20" x14ac:dyDescent="0.3">
      <c r="A33" s="1" t="s">
        <v>160</v>
      </c>
      <c r="B33" s="15" t="s">
        <v>260</v>
      </c>
      <c r="C33" s="1">
        <v>32543</v>
      </c>
      <c r="D33" s="1">
        <v>2</v>
      </c>
      <c r="E33" s="19">
        <v>16271.5</v>
      </c>
      <c r="F33" s="20">
        <v>205</v>
      </c>
      <c r="G33" s="21">
        <v>7.75</v>
      </c>
      <c r="H33" s="22">
        <v>27000</v>
      </c>
      <c r="I33" s="1">
        <v>5.43</v>
      </c>
      <c r="J33" s="19">
        <v>99</v>
      </c>
      <c r="K33" s="19">
        <v>1035.55</v>
      </c>
      <c r="L33" s="1">
        <v>0</v>
      </c>
      <c r="M33" s="1">
        <v>0</v>
      </c>
      <c r="N33" s="1">
        <v>100</v>
      </c>
      <c r="O33" s="1"/>
      <c r="P33" s="1">
        <v>9.19</v>
      </c>
      <c r="Q33" s="1">
        <v>12.91</v>
      </c>
      <c r="R33" s="1">
        <v>0.17</v>
      </c>
      <c r="S33" s="1"/>
      <c r="T33" s="1"/>
    </row>
    <row r="34" spans="1:20" x14ac:dyDescent="0.3">
      <c r="A34" s="1" t="s">
        <v>76</v>
      </c>
      <c r="B34" s="15" t="s">
        <v>261</v>
      </c>
      <c r="C34" s="1">
        <v>486530</v>
      </c>
      <c r="D34" s="1">
        <v>23000</v>
      </c>
      <c r="E34" s="19">
        <v>21.15</v>
      </c>
      <c r="F34" s="20">
        <v>1.37</v>
      </c>
      <c r="G34" s="21">
        <v>0</v>
      </c>
      <c r="H34" s="22">
        <v>1300</v>
      </c>
      <c r="I34" s="1">
        <v>104.13</v>
      </c>
      <c r="J34" s="19">
        <v>67.900000000000006</v>
      </c>
      <c r="K34" s="19">
        <v>22.81</v>
      </c>
      <c r="L34" s="1">
        <v>0.04</v>
      </c>
      <c r="M34" s="1">
        <v>0</v>
      </c>
      <c r="N34" s="1">
        <v>99.96</v>
      </c>
      <c r="O34" s="1">
        <v>1</v>
      </c>
      <c r="P34" s="1">
        <v>39.53</v>
      </c>
      <c r="Q34" s="1">
        <v>19.309999999999999</v>
      </c>
      <c r="R34" s="1">
        <v>0.17899999999999999</v>
      </c>
      <c r="S34" s="1">
        <v>0.22500000000000001</v>
      </c>
      <c r="T34" s="1">
        <v>0.59599999999999997</v>
      </c>
    </row>
    <row r="35" spans="1:20" x14ac:dyDescent="0.3">
      <c r="A35" s="1" t="s">
        <v>115</v>
      </c>
      <c r="B35" s="15" t="s">
        <v>260</v>
      </c>
      <c r="C35" s="1">
        <v>299388</v>
      </c>
      <c r="D35" s="1">
        <v>103000</v>
      </c>
      <c r="E35" s="19">
        <v>2.91</v>
      </c>
      <c r="F35" s="20">
        <v>4.83</v>
      </c>
      <c r="G35" s="21">
        <v>2.38</v>
      </c>
      <c r="H35" s="22">
        <v>30900</v>
      </c>
      <c r="I35" s="1">
        <v>3.31</v>
      </c>
      <c r="J35" s="19">
        <v>99.9</v>
      </c>
      <c r="K35" s="19">
        <v>647.65</v>
      </c>
      <c r="L35" s="1">
        <v>7.0000000000000007E-2</v>
      </c>
      <c r="M35" s="1">
        <v>0</v>
      </c>
      <c r="N35" s="1">
        <v>99.93</v>
      </c>
      <c r="O35" s="1">
        <v>3</v>
      </c>
      <c r="P35" s="1">
        <v>13.64</v>
      </c>
      <c r="Q35" s="1">
        <v>6.72</v>
      </c>
      <c r="R35" s="1">
        <v>8.5999999999999993E-2</v>
      </c>
      <c r="S35" s="1">
        <v>0.15</v>
      </c>
      <c r="T35" s="1">
        <v>0.76500000000000001</v>
      </c>
    </row>
    <row r="36" spans="1:20" x14ac:dyDescent="0.3">
      <c r="A36" s="1" t="s">
        <v>92</v>
      </c>
      <c r="B36" s="15" t="s">
        <v>262</v>
      </c>
      <c r="C36" s="1">
        <v>199509</v>
      </c>
      <c r="D36" s="1">
        <v>91000</v>
      </c>
      <c r="E36" s="19">
        <v>2.19</v>
      </c>
      <c r="F36" s="20">
        <v>0.42</v>
      </c>
      <c r="G36" s="21">
        <v>6.27</v>
      </c>
      <c r="H36" s="22">
        <v>8300</v>
      </c>
      <c r="I36" s="1">
        <v>12.07</v>
      </c>
      <c r="J36" s="19">
        <v>83</v>
      </c>
      <c r="K36" s="19">
        <v>255.63</v>
      </c>
      <c r="L36" s="1">
        <v>0.14000000000000001</v>
      </c>
      <c r="M36" s="1">
        <v>0.05</v>
      </c>
      <c r="N36" s="1">
        <v>99.81</v>
      </c>
      <c r="O36" s="1">
        <v>2</v>
      </c>
      <c r="P36" s="1">
        <v>20.46</v>
      </c>
      <c r="Q36" s="1">
        <v>4.88</v>
      </c>
      <c r="R36" s="1">
        <v>6.6000000000000003E-2</v>
      </c>
      <c r="S36" s="1">
        <v>0.156</v>
      </c>
      <c r="T36" s="1">
        <v>0.77800000000000002</v>
      </c>
    </row>
    <row r="37" spans="1:20" x14ac:dyDescent="0.3">
      <c r="A37" s="1" t="s">
        <v>215</v>
      </c>
      <c r="B37" s="15" t="s">
        <v>262</v>
      </c>
      <c r="C37" s="1">
        <v>439117</v>
      </c>
      <c r="D37" s="1">
        <v>163270</v>
      </c>
      <c r="E37" s="19">
        <v>2.69</v>
      </c>
      <c r="F37" s="20">
        <v>0.24</v>
      </c>
      <c r="G37" s="21">
        <v>-8.81</v>
      </c>
      <c r="H37" s="22">
        <v>4000</v>
      </c>
      <c r="I37" s="1">
        <v>23.57</v>
      </c>
      <c r="J37" s="19">
        <v>93</v>
      </c>
      <c r="K37" s="19">
        <v>184.69</v>
      </c>
      <c r="L37" s="1">
        <v>0.37</v>
      </c>
      <c r="M37" s="1">
        <v>0.06</v>
      </c>
      <c r="N37" s="1">
        <v>99.57</v>
      </c>
      <c r="O37" s="1">
        <v>2</v>
      </c>
      <c r="P37" s="1">
        <v>18.02</v>
      </c>
      <c r="Q37" s="1">
        <v>7.27</v>
      </c>
      <c r="R37" s="1">
        <v>0.13</v>
      </c>
      <c r="S37" s="1">
        <v>0.22</v>
      </c>
      <c r="T37" s="1">
        <v>0.65</v>
      </c>
    </row>
    <row r="38" spans="1:20" x14ac:dyDescent="0.3">
      <c r="A38" s="1" t="s">
        <v>170</v>
      </c>
      <c r="B38" s="15" t="s">
        <v>259</v>
      </c>
      <c r="C38" s="1">
        <v>219246</v>
      </c>
      <c r="D38" s="1">
        <v>19060</v>
      </c>
      <c r="E38" s="19">
        <v>11.5</v>
      </c>
      <c r="F38" s="20">
        <v>11.83</v>
      </c>
      <c r="G38" s="21">
        <v>0</v>
      </c>
      <c r="H38" s="22">
        <v>15000</v>
      </c>
      <c r="I38" s="1">
        <v>7.72</v>
      </c>
      <c r="J38" s="19">
        <v>91</v>
      </c>
      <c r="K38" s="19">
        <v>252.23</v>
      </c>
      <c r="L38" s="1">
        <v>0.38</v>
      </c>
      <c r="M38" s="1">
        <v>0.33</v>
      </c>
      <c r="N38" s="1">
        <v>99.29</v>
      </c>
      <c r="O38" s="1">
        <v>2</v>
      </c>
      <c r="P38" s="1">
        <v>18.11</v>
      </c>
      <c r="Q38" s="1">
        <v>5.69</v>
      </c>
      <c r="R38" s="1">
        <v>0.15</v>
      </c>
      <c r="S38" s="1">
        <v>8.7999999999999995E-2</v>
      </c>
      <c r="T38" s="1">
        <v>0.76200000000000001</v>
      </c>
    </row>
    <row r="39" spans="1:20" x14ac:dyDescent="0.3">
      <c r="A39" s="1" t="s">
        <v>181</v>
      </c>
      <c r="B39" s="15" t="s">
        <v>259</v>
      </c>
      <c r="C39" s="1">
        <v>5670544</v>
      </c>
      <c r="D39" s="1">
        <v>462840</v>
      </c>
      <c r="E39" s="19">
        <v>12.25</v>
      </c>
      <c r="F39" s="20">
        <v>1.1100000000000001</v>
      </c>
      <c r="G39" s="21">
        <v>0</v>
      </c>
      <c r="H39" s="22">
        <v>2200</v>
      </c>
      <c r="I39" s="1">
        <v>51.45</v>
      </c>
      <c r="J39" s="19">
        <v>64.599999999999994</v>
      </c>
      <c r="K39" s="19">
        <v>10.93</v>
      </c>
      <c r="L39" s="1">
        <v>0.46</v>
      </c>
      <c r="M39" s="1">
        <v>1.44</v>
      </c>
      <c r="N39" s="1">
        <v>98.1</v>
      </c>
      <c r="O39" s="1">
        <v>2</v>
      </c>
      <c r="P39" s="1">
        <v>29.36</v>
      </c>
      <c r="Q39" s="1">
        <v>7.25</v>
      </c>
      <c r="R39" s="1">
        <v>0.35299999999999998</v>
      </c>
      <c r="S39" s="1">
        <v>0.38100000000000001</v>
      </c>
      <c r="T39" s="1">
        <v>0.26600000000000001</v>
      </c>
    </row>
    <row r="40" spans="1:20" x14ac:dyDescent="0.3">
      <c r="A40" s="1" t="s">
        <v>154</v>
      </c>
      <c r="B40" s="15" t="s">
        <v>261</v>
      </c>
      <c r="C40" s="1">
        <v>3177388</v>
      </c>
      <c r="D40" s="1">
        <v>1030700</v>
      </c>
      <c r="E40" s="19">
        <v>3.08</v>
      </c>
      <c r="F40" s="20">
        <v>7.0000000000000007E-2</v>
      </c>
      <c r="G40" s="21">
        <v>0</v>
      </c>
      <c r="H40" s="22">
        <v>1800</v>
      </c>
      <c r="I40" s="1">
        <v>70.89</v>
      </c>
      <c r="J40" s="19">
        <v>41.7</v>
      </c>
      <c r="K40" s="19">
        <v>12.9</v>
      </c>
      <c r="L40" s="1">
        <v>0.48</v>
      </c>
      <c r="M40" s="1">
        <v>0.01</v>
      </c>
      <c r="N40" s="1">
        <v>99.51</v>
      </c>
      <c r="O40" s="1">
        <v>1</v>
      </c>
      <c r="P40" s="1">
        <v>40.99</v>
      </c>
      <c r="Q40" s="1">
        <v>12.16</v>
      </c>
      <c r="R40" s="1">
        <v>0.25</v>
      </c>
      <c r="S40" s="1">
        <v>0.28999999999999998</v>
      </c>
      <c r="T40" s="1">
        <v>0.46</v>
      </c>
    </row>
    <row r="41" spans="1:20" x14ac:dyDescent="0.3">
      <c r="A41" s="1" t="s">
        <v>67</v>
      </c>
      <c r="B41" s="15" t="s">
        <v>261</v>
      </c>
      <c r="C41" s="1">
        <v>3702314</v>
      </c>
      <c r="D41" s="1">
        <v>342000</v>
      </c>
      <c r="E41" s="19">
        <v>10.83</v>
      </c>
      <c r="F41" s="20">
        <v>0.05</v>
      </c>
      <c r="G41" s="21">
        <v>-0.17</v>
      </c>
      <c r="H41" s="22">
        <v>700</v>
      </c>
      <c r="I41" s="1">
        <v>93.86</v>
      </c>
      <c r="J41" s="19">
        <v>83.8</v>
      </c>
      <c r="K41" s="19">
        <v>3.73</v>
      </c>
      <c r="L41" s="1">
        <v>0.51</v>
      </c>
      <c r="M41" s="1">
        <v>0.13</v>
      </c>
      <c r="N41" s="1">
        <v>99.36</v>
      </c>
      <c r="O41" s="1">
        <v>2</v>
      </c>
      <c r="P41" s="1">
        <v>42.57</v>
      </c>
      <c r="Q41" s="1">
        <v>12.93</v>
      </c>
      <c r="R41" s="1">
        <v>6.2E-2</v>
      </c>
      <c r="S41" s="1">
        <v>0.56999999999999995</v>
      </c>
      <c r="T41" s="1">
        <v>0.36899999999999999</v>
      </c>
    </row>
    <row r="42" spans="1:20" x14ac:dyDescent="0.3">
      <c r="A42" s="1" t="s">
        <v>50</v>
      </c>
      <c r="B42" s="15" t="s">
        <v>256</v>
      </c>
      <c r="C42" s="1">
        <v>379444</v>
      </c>
      <c r="D42" s="1">
        <v>5770</v>
      </c>
      <c r="E42" s="19">
        <v>65.760000000000005</v>
      </c>
      <c r="F42" s="20">
        <v>2.79</v>
      </c>
      <c r="G42" s="21">
        <v>3.59</v>
      </c>
      <c r="H42" s="22">
        <v>18600</v>
      </c>
      <c r="I42" s="1">
        <v>12.61</v>
      </c>
      <c r="J42" s="19">
        <v>93.9</v>
      </c>
      <c r="K42" s="19">
        <v>237.19</v>
      </c>
      <c r="L42" s="1">
        <v>0.56999999999999995</v>
      </c>
      <c r="M42" s="1">
        <v>0.76</v>
      </c>
      <c r="N42" s="1">
        <v>98.67</v>
      </c>
      <c r="O42" s="1">
        <v>2</v>
      </c>
      <c r="P42" s="1">
        <v>18.79</v>
      </c>
      <c r="Q42" s="1">
        <v>3.45</v>
      </c>
      <c r="R42" s="1">
        <v>3.5999999999999997E-2</v>
      </c>
      <c r="S42" s="1">
        <v>0.56100000000000005</v>
      </c>
      <c r="T42" s="1">
        <v>0.40300000000000002</v>
      </c>
    </row>
    <row r="43" spans="1:20" x14ac:dyDescent="0.3">
      <c r="A43" s="1" t="s">
        <v>234</v>
      </c>
      <c r="B43" s="15" t="s">
        <v>263</v>
      </c>
      <c r="C43" s="1">
        <v>2602713</v>
      </c>
      <c r="D43" s="1">
        <v>82880</v>
      </c>
      <c r="E43" s="19">
        <v>31.4</v>
      </c>
      <c r="F43" s="20">
        <v>1.59</v>
      </c>
      <c r="G43" s="21">
        <v>1.03</v>
      </c>
      <c r="H43" s="22">
        <v>23200</v>
      </c>
      <c r="I43" s="1">
        <v>14.51</v>
      </c>
      <c r="J43" s="19">
        <v>77.900000000000006</v>
      </c>
      <c r="K43" s="19">
        <v>475.27</v>
      </c>
      <c r="L43" s="1">
        <v>0.6</v>
      </c>
      <c r="M43" s="1">
        <v>2.25</v>
      </c>
      <c r="N43" s="1">
        <v>97.15</v>
      </c>
      <c r="O43" s="1">
        <v>1</v>
      </c>
      <c r="P43" s="1">
        <v>18.96</v>
      </c>
      <c r="Q43" s="1">
        <v>4.4000000000000004</v>
      </c>
      <c r="R43" s="1">
        <v>0.04</v>
      </c>
      <c r="S43" s="1">
        <v>0.58499999999999996</v>
      </c>
      <c r="T43" s="1">
        <v>0.375</v>
      </c>
    </row>
    <row r="44" spans="1:20" x14ac:dyDescent="0.3">
      <c r="A44" s="1" t="s">
        <v>209</v>
      </c>
      <c r="B44" s="15" t="s">
        <v>259</v>
      </c>
      <c r="C44" s="1">
        <v>552438</v>
      </c>
      <c r="D44" s="1">
        <v>28450</v>
      </c>
      <c r="E44" s="19">
        <v>19.420000000000002</v>
      </c>
      <c r="F44" s="20">
        <v>18.670000000000002</v>
      </c>
      <c r="G44" s="21">
        <v>0</v>
      </c>
      <c r="H44" s="22">
        <v>1700</v>
      </c>
      <c r="I44" s="1">
        <v>21.29</v>
      </c>
      <c r="J44" s="19"/>
      <c r="K44" s="19">
        <v>13.4</v>
      </c>
      <c r="L44" s="1">
        <v>0.64</v>
      </c>
      <c r="M44" s="1">
        <v>2</v>
      </c>
      <c r="N44" s="1">
        <v>97.36</v>
      </c>
      <c r="O44" s="1">
        <v>2</v>
      </c>
      <c r="P44" s="1">
        <v>30.01</v>
      </c>
      <c r="Q44" s="1">
        <v>3.92</v>
      </c>
      <c r="R44" s="1">
        <v>0.42</v>
      </c>
      <c r="S44" s="1">
        <v>0.11</v>
      </c>
      <c r="T44" s="1">
        <v>0.47</v>
      </c>
    </row>
    <row r="45" spans="1:20" x14ac:dyDescent="0.3">
      <c r="A45" s="1" t="s">
        <v>47</v>
      </c>
      <c r="B45" s="15" t="s">
        <v>261</v>
      </c>
      <c r="C45" s="1">
        <v>1639833</v>
      </c>
      <c r="D45" s="1">
        <v>600370</v>
      </c>
      <c r="E45" s="19">
        <v>2.73</v>
      </c>
      <c r="F45" s="20">
        <v>0</v>
      </c>
      <c r="G45" s="21">
        <v>0</v>
      </c>
      <c r="H45" s="22">
        <v>9000</v>
      </c>
      <c r="I45" s="1">
        <v>54.58</v>
      </c>
      <c r="J45" s="19">
        <v>79.8</v>
      </c>
      <c r="K45" s="19">
        <v>80.5</v>
      </c>
      <c r="L45" s="1">
        <v>0.65</v>
      </c>
      <c r="M45" s="1">
        <v>0.01</v>
      </c>
      <c r="N45" s="1">
        <v>99.34</v>
      </c>
      <c r="O45" s="1">
        <v>1</v>
      </c>
      <c r="P45" s="1">
        <v>23.08</v>
      </c>
      <c r="Q45" s="1">
        <v>29.5</v>
      </c>
      <c r="R45" s="1">
        <v>2.4E-2</v>
      </c>
      <c r="S45" s="1">
        <v>0.46899999999999997</v>
      </c>
      <c r="T45" s="1">
        <v>0.50700000000000001</v>
      </c>
    </row>
    <row r="46" spans="1:20" x14ac:dyDescent="0.3">
      <c r="A46" s="1" t="s">
        <v>133</v>
      </c>
      <c r="B46" s="15" t="s">
        <v>263</v>
      </c>
      <c r="C46" s="1">
        <v>2418393</v>
      </c>
      <c r="D46" s="1">
        <v>17820</v>
      </c>
      <c r="E46" s="19">
        <v>135.71</v>
      </c>
      <c r="F46" s="20">
        <v>2.8</v>
      </c>
      <c r="G46" s="21">
        <v>14.18</v>
      </c>
      <c r="H46" s="22">
        <v>19000</v>
      </c>
      <c r="I46" s="1">
        <v>9.9499999999999993</v>
      </c>
      <c r="J46" s="19">
        <v>83.5</v>
      </c>
      <c r="K46" s="19">
        <v>211.01</v>
      </c>
      <c r="L46" s="1">
        <v>0.73</v>
      </c>
      <c r="M46" s="1">
        <v>0.11</v>
      </c>
      <c r="N46" s="1">
        <v>99.16</v>
      </c>
      <c r="O46" s="1">
        <v>1</v>
      </c>
      <c r="P46" s="1">
        <v>21.94</v>
      </c>
      <c r="Q46" s="1">
        <v>2.41</v>
      </c>
      <c r="R46" s="1">
        <v>4.0000000000000001E-3</v>
      </c>
      <c r="S46" s="1">
        <v>0.47899999999999998</v>
      </c>
      <c r="T46" s="1">
        <v>0.51600000000000001</v>
      </c>
    </row>
    <row r="47" spans="1:20" x14ac:dyDescent="0.3">
      <c r="A47" s="1" t="s">
        <v>161</v>
      </c>
      <c r="B47" s="15" t="s">
        <v>256</v>
      </c>
      <c r="C47" s="1">
        <v>2832224</v>
      </c>
      <c r="D47" s="1">
        <v>1564116</v>
      </c>
      <c r="E47" s="19">
        <v>1.81</v>
      </c>
      <c r="F47" s="20">
        <v>0</v>
      </c>
      <c r="G47" s="21">
        <v>0</v>
      </c>
      <c r="H47" s="22">
        <v>1800</v>
      </c>
      <c r="I47" s="1">
        <v>53.79</v>
      </c>
      <c r="J47" s="19">
        <v>97.8</v>
      </c>
      <c r="K47" s="19">
        <v>55.08</v>
      </c>
      <c r="L47" s="1">
        <v>0.77</v>
      </c>
      <c r="M47" s="1">
        <v>0</v>
      </c>
      <c r="N47" s="1">
        <v>99.23</v>
      </c>
      <c r="O47" s="1">
        <v>1</v>
      </c>
      <c r="P47" s="1">
        <v>21.59</v>
      </c>
      <c r="Q47" s="1">
        <v>6.95</v>
      </c>
      <c r="R47" s="1">
        <v>0.20599999999999999</v>
      </c>
      <c r="S47" s="1">
        <v>0.214</v>
      </c>
      <c r="T47" s="1">
        <v>0.57999999999999996</v>
      </c>
    </row>
    <row r="48" spans="1:20" x14ac:dyDescent="0.3">
      <c r="A48" s="1" t="s">
        <v>35</v>
      </c>
      <c r="B48" s="15" t="s">
        <v>262</v>
      </c>
      <c r="C48" s="1">
        <v>303770</v>
      </c>
      <c r="D48" s="1">
        <v>13940</v>
      </c>
      <c r="E48" s="19">
        <v>21.79</v>
      </c>
      <c r="F48" s="20">
        <v>25.41</v>
      </c>
      <c r="G48" s="21">
        <v>-2.2000000000000002</v>
      </c>
      <c r="H48" s="22">
        <v>16700</v>
      </c>
      <c r="I48" s="1">
        <v>25.21</v>
      </c>
      <c r="J48" s="19">
        <v>95.6</v>
      </c>
      <c r="K48" s="19">
        <v>460.55</v>
      </c>
      <c r="L48" s="1">
        <v>0.8</v>
      </c>
      <c r="M48" s="1">
        <v>0.4</v>
      </c>
      <c r="N48" s="1">
        <v>98.8</v>
      </c>
      <c r="O48" s="1">
        <v>2</v>
      </c>
      <c r="P48" s="1">
        <v>17.57</v>
      </c>
      <c r="Q48" s="1">
        <v>9.0500000000000007</v>
      </c>
      <c r="R48" s="1">
        <v>0.03</v>
      </c>
      <c r="S48" s="1">
        <v>7.0000000000000007E-2</v>
      </c>
      <c r="T48" s="1">
        <v>0.9</v>
      </c>
    </row>
    <row r="49" spans="1:20" x14ac:dyDescent="0.3">
      <c r="A49" s="1" t="s">
        <v>93</v>
      </c>
      <c r="B49" s="15" t="s">
        <v>259</v>
      </c>
      <c r="C49" s="1">
        <v>274578</v>
      </c>
      <c r="D49" s="1">
        <v>4167</v>
      </c>
      <c r="E49" s="19">
        <v>65.89</v>
      </c>
      <c r="F49" s="20">
        <v>60.6</v>
      </c>
      <c r="G49" s="21">
        <v>2.94</v>
      </c>
      <c r="H49" s="22">
        <v>17500</v>
      </c>
      <c r="I49" s="1">
        <v>8.44</v>
      </c>
      <c r="J49" s="19">
        <v>98</v>
      </c>
      <c r="K49" s="19">
        <v>194.48</v>
      </c>
      <c r="L49" s="1">
        <v>0.82</v>
      </c>
      <c r="M49" s="1">
        <v>5.46</v>
      </c>
      <c r="N49" s="1">
        <v>93.72</v>
      </c>
      <c r="O49" s="1">
        <v>2</v>
      </c>
      <c r="P49" s="1">
        <v>16.68</v>
      </c>
      <c r="Q49" s="1">
        <v>4.6900000000000004</v>
      </c>
      <c r="R49" s="1">
        <v>3.1E-2</v>
      </c>
      <c r="S49" s="1">
        <v>0.19</v>
      </c>
      <c r="T49" s="1">
        <v>0.76900000000000002</v>
      </c>
    </row>
    <row r="50" spans="1:20" x14ac:dyDescent="0.3">
      <c r="A50" s="1" t="s">
        <v>165</v>
      </c>
      <c r="B50" s="15" t="s">
        <v>261</v>
      </c>
      <c r="C50" s="1">
        <v>2044147</v>
      </c>
      <c r="D50" s="1">
        <v>825418</v>
      </c>
      <c r="E50" s="19">
        <v>2.48</v>
      </c>
      <c r="F50" s="20">
        <v>0.19</v>
      </c>
      <c r="G50" s="21">
        <v>0</v>
      </c>
      <c r="H50" s="22">
        <v>7200</v>
      </c>
      <c r="I50" s="1">
        <v>48.98</v>
      </c>
      <c r="J50" s="19">
        <v>84</v>
      </c>
      <c r="K50" s="19">
        <v>62.57</v>
      </c>
      <c r="L50" s="1">
        <v>0.99</v>
      </c>
      <c r="M50" s="1">
        <v>0</v>
      </c>
      <c r="N50" s="1">
        <v>99.01</v>
      </c>
      <c r="O50" s="1">
        <v>1</v>
      </c>
      <c r="P50" s="1">
        <v>24.32</v>
      </c>
      <c r="Q50" s="1">
        <v>18.86</v>
      </c>
      <c r="R50" s="1">
        <v>9.7000000000000003E-2</v>
      </c>
      <c r="S50" s="1">
        <v>0.315</v>
      </c>
      <c r="T50" s="1">
        <v>0.58799999999999997</v>
      </c>
    </row>
    <row r="51" spans="1:20" x14ac:dyDescent="0.3">
      <c r="A51" s="1" t="s">
        <v>140</v>
      </c>
      <c r="B51" s="15" t="s">
        <v>258</v>
      </c>
      <c r="C51" s="1">
        <v>5900754</v>
      </c>
      <c r="D51" s="1">
        <v>1759540</v>
      </c>
      <c r="E51" s="19">
        <v>3.35</v>
      </c>
      <c r="F51" s="20">
        <v>0.1</v>
      </c>
      <c r="G51" s="21">
        <v>0</v>
      </c>
      <c r="H51" s="22">
        <v>6400</v>
      </c>
      <c r="I51" s="1">
        <v>24.6</v>
      </c>
      <c r="J51" s="19">
        <v>82.6</v>
      </c>
      <c r="K51" s="19">
        <v>127.1</v>
      </c>
      <c r="L51" s="1">
        <v>1.03</v>
      </c>
      <c r="M51" s="1">
        <v>0.19</v>
      </c>
      <c r="N51" s="1">
        <v>98.78</v>
      </c>
      <c r="O51" s="1"/>
      <c r="P51" s="1">
        <v>26.49</v>
      </c>
      <c r="Q51" s="1">
        <v>3.48</v>
      </c>
      <c r="R51" s="1">
        <v>7.5999999999999998E-2</v>
      </c>
      <c r="S51" s="1">
        <v>0.499</v>
      </c>
      <c r="T51" s="1">
        <v>0.42499999999999999</v>
      </c>
    </row>
    <row r="52" spans="1:20" x14ac:dyDescent="0.3">
      <c r="A52" s="1" t="s">
        <v>94</v>
      </c>
      <c r="B52" s="15" t="s">
        <v>261</v>
      </c>
      <c r="C52" s="1">
        <v>1424906</v>
      </c>
      <c r="D52" s="1">
        <v>267667</v>
      </c>
      <c r="E52" s="19">
        <v>5.32</v>
      </c>
      <c r="F52" s="20">
        <v>0.33</v>
      </c>
      <c r="G52" s="21">
        <v>0</v>
      </c>
      <c r="H52" s="22">
        <v>5500</v>
      </c>
      <c r="I52" s="1">
        <v>53.64</v>
      </c>
      <c r="J52" s="19">
        <v>63.2</v>
      </c>
      <c r="K52" s="19">
        <v>27.44</v>
      </c>
      <c r="L52" s="1">
        <v>1.26</v>
      </c>
      <c r="M52" s="1">
        <v>0.66</v>
      </c>
      <c r="N52" s="1">
        <v>98.08</v>
      </c>
      <c r="O52" s="1">
        <v>2</v>
      </c>
      <c r="P52" s="1">
        <v>36.159999999999997</v>
      </c>
      <c r="Q52" s="1">
        <v>12.25</v>
      </c>
      <c r="R52" s="1">
        <v>6.0999999999999999E-2</v>
      </c>
      <c r="S52" s="1">
        <v>0.59199999999999997</v>
      </c>
      <c r="T52" s="1">
        <v>0.34799999999999998</v>
      </c>
    </row>
    <row r="53" spans="1:20" x14ac:dyDescent="0.3">
      <c r="A53" s="1" t="s">
        <v>188</v>
      </c>
      <c r="B53" s="15" t="s">
        <v>263</v>
      </c>
      <c r="C53" s="1">
        <v>885359</v>
      </c>
      <c r="D53" s="1">
        <v>11437</v>
      </c>
      <c r="E53" s="19">
        <v>77.41</v>
      </c>
      <c r="F53" s="20">
        <v>4.92</v>
      </c>
      <c r="G53" s="21">
        <v>16.29</v>
      </c>
      <c r="H53" s="22">
        <v>21500</v>
      </c>
      <c r="I53" s="1">
        <v>18.61</v>
      </c>
      <c r="J53" s="19">
        <v>82.5</v>
      </c>
      <c r="K53" s="19">
        <v>232</v>
      </c>
      <c r="L53" s="1">
        <v>1.64</v>
      </c>
      <c r="M53" s="1">
        <v>0.27</v>
      </c>
      <c r="N53" s="1">
        <v>98.09</v>
      </c>
      <c r="O53" s="1">
        <v>1</v>
      </c>
      <c r="P53" s="1">
        <v>15.56</v>
      </c>
      <c r="Q53" s="1">
        <v>4.72</v>
      </c>
      <c r="R53" s="1">
        <v>2E-3</v>
      </c>
      <c r="S53" s="1">
        <v>0.80100000000000005</v>
      </c>
      <c r="T53" s="1">
        <v>0.19700000000000001</v>
      </c>
    </row>
    <row r="54" spans="1:20" x14ac:dyDescent="0.3">
      <c r="A54" s="1" t="s">
        <v>206</v>
      </c>
      <c r="B54" s="15" t="s">
        <v>256</v>
      </c>
      <c r="C54" s="1">
        <v>4492150</v>
      </c>
      <c r="D54" s="1">
        <v>693</v>
      </c>
      <c r="E54" s="19">
        <v>6482.18</v>
      </c>
      <c r="F54" s="20">
        <v>27.85</v>
      </c>
      <c r="G54" s="21">
        <v>11.53</v>
      </c>
      <c r="H54" s="22">
        <v>23700</v>
      </c>
      <c r="I54" s="1">
        <v>2.29</v>
      </c>
      <c r="J54" s="19">
        <v>92.5</v>
      </c>
      <c r="K54" s="19">
        <v>411.38</v>
      </c>
      <c r="L54" s="1">
        <v>1.64</v>
      </c>
      <c r="M54" s="1">
        <v>0</v>
      </c>
      <c r="N54" s="1">
        <v>98.36</v>
      </c>
      <c r="O54" s="1">
        <v>2</v>
      </c>
      <c r="P54" s="1">
        <v>9.34</v>
      </c>
      <c r="Q54" s="1">
        <v>4.28</v>
      </c>
      <c r="R54" s="1">
        <v>0</v>
      </c>
      <c r="S54" s="1">
        <v>0.33900000000000002</v>
      </c>
      <c r="T54" s="1">
        <v>0.66100000000000003</v>
      </c>
    </row>
    <row r="55" spans="1:20" x14ac:dyDescent="0.3">
      <c r="A55" s="1" t="s">
        <v>201</v>
      </c>
      <c r="B55" s="15" t="s">
        <v>263</v>
      </c>
      <c r="C55" s="1">
        <v>27019731</v>
      </c>
      <c r="D55" s="1">
        <v>1960582</v>
      </c>
      <c r="E55" s="19">
        <v>13.78</v>
      </c>
      <c r="F55" s="20">
        <v>0.13</v>
      </c>
      <c r="G55" s="21">
        <v>-2.71</v>
      </c>
      <c r="H55" s="22">
        <v>11800</v>
      </c>
      <c r="I55" s="1">
        <v>13.24</v>
      </c>
      <c r="J55" s="19">
        <v>78.8</v>
      </c>
      <c r="K55" s="19">
        <v>140.63999999999999</v>
      </c>
      <c r="L55" s="1">
        <v>1.67</v>
      </c>
      <c r="M55" s="1">
        <v>0.09</v>
      </c>
      <c r="N55" s="1">
        <v>98.24</v>
      </c>
      <c r="O55" s="1">
        <v>1</v>
      </c>
      <c r="P55" s="1">
        <v>29.34</v>
      </c>
      <c r="Q55" s="1">
        <v>2.58</v>
      </c>
      <c r="R55" s="1">
        <v>3.3000000000000002E-2</v>
      </c>
      <c r="S55" s="1">
        <v>0.61299999999999999</v>
      </c>
      <c r="T55" s="1">
        <v>0.35399999999999998</v>
      </c>
    </row>
    <row r="56" spans="1:20" x14ac:dyDescent="0.3">
      <c r="A56" s="1" t="s">
        <v>210</v>
      </c>
      <c r="B56" s="15" t="s">
        <v>261</v>
      </c>
      <c r="C56" s="1">
        <v>8863338</v>
      </c>
      <c r="D56" s="1">
        <v>637657</v>
      </c>
      <c r="E56" s="19">
        <v>13.9</v>
      </c>
      <c r="F56" s="20">
        <v>0.47</v>
      </c>
      <c r="G56" s="21">
        <v>5.37</v>
      </c>
      <c r="H56" s="22">
        <v>500</v>
      </c>
      <c r="I56" s="1">
        <v>116.7</v>
      </c>
      <c r="J56" s="19">
        <v>37.799999999999997</v>
      </c>
      <c r="K56" s="19">
        <v>11.28</v>
      </c>
      <c r="L56" s="1">
        <v>1.67</v>
      </c>
      <c r="M56" s="1">
        <v>0.04</v>
      </c>
      <c r="N56" s="1">
        <v>98.29</v>
      </c>
      <c r="O56" s="1">
        <v>1</v>
      </c>
      <c r="P56" s="1">
        <v>45.13</v>
      </c>
      <c r="Q56" s="1">
        <v>16.63</v>
      </c>
      <c r="R56" s="1">
        <v>0.65</v>
      </c>
      <c r="S56" s="1">
        <v>0.1</v>
      </c>
      <c r="T56" s="1">
        <v>0.25</v>
      </c>
    </row>
    <row r="57" spans="1:20" x14ac:dyDescent="0.3">
      <c r="A57" s="1" t="s">
        <v>88</v>
      </c>
      <c r="B57" s="15" t="s">
        <v>260</v>
      </c>
      <c r="C57" s="1">
        <v>47246</v>
      </c>
      <c r="D57" s="1">
        <v>1399</v>
      </c>
      <c r="E57" s="19">
        <v>33.770000000000003</v>
      </c>
      <c r="F57" s="20">
        <v>79.84</v>
      </c>
      <c r="G57" s="21">
        <v>1.41</v>
      </c>
      <c r="H57" s="22">
        <v>22000</v>
      </c>
      <c r="I57" s="1">
        <v>6.24</v>
      </c>
      <c r="J57" s="19"/>
      <c r="K57" s="19">
        <v>503.75</v>
      </c>
      <c r="L57" s="1">
        <v>2.14</v>
      </c>
      <c r="M57" s="1">
        <v>0</v>
      </c>
      <c r="N57" s="1">
        <v>97.86</v>
      </c>
      <c r="O57" s="1"/>
      <c r="P57" s="1">
        <v>14.05</v>
      </c>
      <c r="Q57" s="1">
        <v>8.6999999999999993</v>
      </c>
      <c r="R57" s="1">
        <v>0.27</v>
      </c>
      <c r="S57" s="1">
        <v>0.11</v>
      </c>
      <c r="T57" s="1">
        <v>0.62</v>
      </c>
    </row>
    <row r="58" spans="1:20" x14ac:dyDescent="0.3">
      <c r="A58" s="1" t="s">
        <v>24</v>
      </c>
      <c r="B58" s="15" t="s">
        <v>260</v>
      </c>
      <c r="C58" s="1">
        <v>71201</v>
      </c>
      <c r="D58" s="1">
        <v>468</v>
      </c>
      <c r="E58" s="19">
        <v>152.13999999999999</v>
      </c>
      <c r="F58" s="20">
        <v>0</v>
      </c>
      <c r="G58" s="21">
        <v>6.6</v>
      </c>
      <c r="H58" s="22">
        <v>19000</v>
      </c>
      <c r="I58" s="1">
        <v>4.05</v>
      </c>
      <c r="J58" s="19">
        <v>100</v>
      </c>
      <c r="K58" s="19">
        <v>497.18</v>
      </c>
      <c r="L58" s="1">
        <v>2.2200000000000002</v>
      </c>
      <c r="M58" s="1">
        <v>0</v>
      </c>
      <c r="N58" s="1">
        <v>97.78</v>
      </c>
      <c r="O58" s="1">
        <v>3</v>
      </c>
      <c r="P58" s="1">
        <v>8.7100000000000009</v>
      </c>
      <c r="Q58" s="1">
        <v>6.25</v>
      </c>
      <c r="R58" s="1"/>
      <c r="S58" s="1"/>
      <c r="T58" s="1"/>
    </row>
    <row r="59" spans="1:20" x14ac:dyDescent="0.3">
      <c r="A59" s="1" t="s">
        <v>204</v>
      </c>
      <c r="B59" s="15" t="s">
        <v>261</v>
      </c>
      <c r="C59" s="1">
        <v>81541</v>
      </c>
      <c r="D59" s="1">
        <v>455</v>
      </c>
      <c r="E59" s="19">
        <v>179.21</v>
      </c>
      <c r="F59" s="20">
        <v>107.91</v>
      </c>
      <c r="G59" s="21">
        <v>-5.69</v>
      </c>
      <c r="H59" s="22">
        <v>7800</v>
      </c>
      <c r="I59" s="1">
        <v>15.53</v>
      </c>
      <c r="J59" s="19">
        <v>58</v>
      </c>
      <c r="K59" s="19">
        <v>262.44</v>
      </c>
      <c r="L59" s="1">
        <v>2.2200000000000002</v>
      </c>
      <c r="M59" s="1">
        <v>13.33</v>
      </c>
      <c r="N59" s="1">
        <v>84.45</v>
      </c>
      <c r="O59" s="1">
        <v>2</v>
      </c>
      <c r="P59" s="1">
        <v>16.03</v>
      </c>
      <c r="Q59" s="1">
        <v>6.29</v>
      </c>
      <c r="R59" s="1">
        <v>3.2000000000000001E-2</v>
      </c>
      <c r="S59" s="1">
        <v>0.30399999999999999</v>
      </c>
      <c r="T59" s="1">
        <v>0.66500000000000004</v>
      </c>
    </row>
    <row r="60" spans="1:20" x14ac:dyDescent="0.3">
      <c r="A60" s="1" t="s">
        <v>230</v>
      </c>
      <c r="B60" s="15" t="s">
        <v>262</v>
      </c>
      <c r="C60" s="1">
        <v>21152</v>
      </c>
      <c r="D60" s="1">
        <v>430</v>
      </c>
      <c r="E60" s="19">
        <v>49.19</v>
      </c>
      <c r="F60" s="20">
        <v>90.47</v>
      </c>
      <c r="G60" s="21">
        <v>11.68</v>
      </c>
      <c r="H60" s="22">
        <v>9600</v>
      </c>
      <c r="I60" s="1">
        <v>15.67</v>
      </c>
      <c r="J60" s="19">
        <v>98</v>
      </c>
      <c r="K60" s="19">
        <v>269.48</v>
      </c>
      <c r="L60" s="1">
        <v>2.33</v>
      </c>
      <c r="M60" s="1">
        <v>0</v>
      </c>
      <c r="N60" s="1">
        <v>97.67</v>
      </c>
      <c r="O60" s="1">
        <v>2</v>
      </c>
      <c r="P60" s="1">
        <v>21.84</v>
      </c>
      <c r="Q60" s="1">
        <v>4.21</v>
      </c>
      <c r="R60" s="1"/>
      <c r="S60" s="1"/>
      <c r="T60" s="1"/>
    </row>
    <row r="61" spans="1:20" x14ac:dyDescent="0.3">
      <c r="A61" s="1" t="s">
        <v>25</v>
      </c>
      <c r="B61" s="15" t="s">
        <v>261</v>
      </c>
      <c r="C61" s="1">
        <v>12127071</v>
      </c>
      <c r="D61" s="1">
        <v>1246700</v>
      </c>
      <c r="E61" s="19">
        <v>9.73</v>
      </c>
      <c r="F61" s="20">
        <v>0.13</v>
      </c>
      <c r="G61" s="21">
        <v>0</v>
      </c>
      <c r="H61" s="22">
        <v>1900</v>
      </c>
      <c r="I61" s="1">
        <v>191.19</v>
      </c>
      <c r="J61" s="19">
        <v>42</v>
      </c>
      <c r="K61" s="19">
        <v>7.78</v>
      </c>
      <c r="L61" s="1">
        <v>2.41</v>
      </c>
      <c r="M61" s="1">
        <v>0.24</v>
      </c>
      <c r="N61" s="1">
        <v>97.35</v>
      </c>
      <c r="O61" s="1"/>
      <c r="P61" s="1">
        <v>45.11</v>
      </c>
      <c r="Q61" s="1">
        <v>24.2</v>
      </c>
      <c r="R61" s="1">
        <v>9.6000000000000002E-2</v>
      </c>
      <c r="S61" s="1">
        <v>0.65800000000000003</v>
      </c>
      <c r="T61" s="1">
        <v>0.246</v>
      </c>
    </row>
    <row r="62" spans="1:20" x14ac:dyDescent="0.3">
      <c r="A62" s="1" t="s">
        <v>64</v>
      </c>
      <c r="B62" s="15" t="s">
        <v>262</v>
      </c>
      <c r="C62" s="1">
        <v>43593035</v>
      </c>
      <c r="D62" s="1">
        <v>1138910</v>
      </c>
      <c r="E62" s="19">
        <v>38.28</v>
      </c>
      <c r="F62" s="20">
        <v>0.28000000000000003</v>
      </c>
      <c r="G62" s="21">
        <v>-0.31</v>
      </c>
      <c r="H62" s="22">
        <v>6300</v>
      </c>
      <c r="I62" s="1">
        <v>20.97</v>
      </c>
      <c r="J62" s="19">
        <v>92.5</v>
      </c>
      <c r="K62" s="19">
        <v>176.15</v>
      </c>
      <c r="L62" s="1">
        <v>2.42</v>
      </c>
      <c r="M62" s="1">
        <v>1.67</v>
      </c>
      <c r="N62" s="1">
        <v>95.91</v>
      </c>
      <c r="O62" s="1">
        <v>2</v>
      </c>
      <c r="P62" s="1">
        <v>20.48</v>
      </c>
      <c r="Q62" s="1">
        <v>5.58</v>
      </c>
      <c r="R62" s="1">
        <v>0.125</v>
      </c>
      <c r="S62" s="1">
        <v>0.34200000000000003</v>
      </c>
      <c r="T62" s="1">
        <v>0.53300000000000003</v>
      </c>
    </row>
    <row r="63" spans="1:20" x14ac:dyDescent="0.3">
      <c r="A63" s="1" t="s">
        <v>110</v>
      </c>
      <c r="B63" s="15" t="s">
        <v>262</v>
      </c>
      <c r="C63" s="1">
        <v>767245</v>
      </c>
      <c r="D63" s="1">
        <v>214970</v>
      </c>
      <c r="E63" s="19">
        <v>3.57</v>
      </c>
      <c r="F63" s="20">
        <v>0.21</v>
      </c>
      <c r="G63" s="21">
        <v>-2.0699999999999998</v>
      </c>
      <c r="H63" s="22">
        <v>4000</v>
      </c>
      <c r="I63" s="1">
        <v>33.26</v>
      </c>
      <c r="J63" s="19">
        <v>98.8</v>
      </c>
      <c r="K63" s="19">
        <v>143.5</v>
      </c>
      <c r="L63" s="1">
        <v>2.44</v>
      </c>
      <c r="M63" s="1">
        <v>0.15</v>
      </c>
      <c r="N63" s="1">
        <v>97.41</v>
      </c>
      <c r="O63" s="1">
        <v>2</v>
      </c>
      <c r="P63" s="1">
        <v>18.28</v>
      </c>
      <c r="Q63" s="1">
        <v>8.2799999999999994</v>
      </c>
      <c r="R63" s="1">
        <v>0.37</v>
      </c>
      <c r="S63" s="1">
        <v>0.20300000000000001</v>
      </c>
      <c r="T63" s="1">
        <v>0.42699999999999999</v>
      </c>
    </row>
    <row r="64" spans="1:20" x14ac:dyDescent="0.3">
      <c r="A64" s="1" t="s">
        <v>239</v>
      </c>
      <c r="B64" s="15" t="s">
        <v>259</v>
      </c>
      <c r="C64" s="1">
        <v>208869</v>
      </c>
      <c r="D64" s="1">
        <v>12200</v>
      </c>
      <c r="E64" s="19">
        <v>17.12</v>
      </c>
      <c r="F64" s="20">
        <v>20.72</v>
      </c>
      <c r="G64" s="21">
        <v>0</v>
      </c>
      <c r="H64" s="22">
        <v>2900</v>
      </c>
      <c r="I64" s="1">
        <v>55.16</v>
      </c>
      <c r="J64" s="19">
        <v>53</v>
      </c>
      <c r="K64" s="19">
        <v>32.56</v>
      </c>
      <c r="L64" s="1">
        <v>2.46</v>
      </c>
      <c r="M64" s="1">
        <v>7.38</v>
      </c>
      <c r="N64" s="1">
        <v>90.16</v>
      </c>
      <c r="O64" s="1">
        <v>2</v>
      </c>
      <c r="P64" s="1">
        <v>22.72</v>
      </c>
      <c r="Q64" s="1">
        <v>7.82</v>
      </c>
      <c r="R64" s="1">
        <v>0.26</v>
      </c>
      <c r="S64" s="1">
        <v>0.12</v>
      </c>
      <c r="T64" s="1">
        <v>0.62</v>
      </c>
    </row>
    <row r="65" spans="1:20" x14ac:dyDescent="0.3">
      <c r="A65" s="1" t="s">
        <v>62</v>
      </c>
      <c r="B65" s="15" t="s">
        <v>262</v>
      </c>
      <c r="C65" s="1">
        <v>16134219</v>
      </c>
      <c r="D65" s="1">
        <v>756950</v>
      </c>
      <c r="E65" s="19">
        <v>21.31</v>
      </c>
      <c r="F65" s="20">
        <v>0.85</v>
      </c>
      <c r="G65" s="21">
        <v>0</v>
      </c>
      <c r="H65" s="22">
        <v>9900</v>
      </c>
      <c r="I65" s="1">
        <v>8.8000000000000007</v>
      </c>
      <c r="J65" s="19">
        <v>96.2</v>
      </c>
      <c r="K65" s="19">
        <v>212.96</v>
      </c>
      <c r="L65" s="1">
        <v>2.65</v>
      </c>
      <c r="M65" s="1">
        <v>0.42</v>
      </c>
      <c r="N65" s="1">
        <v>96.93</v>
      </c>
      <c r="O65" s="1">
        <v>3</v>
      </c>
      <c r="P65" s="1">
        <v>15.23</v>
      </c>
      <c r="Q65" s="1">
        <v>5.81</v>
      </c>
      <c r="R65" s="1">
        <v>0.06</v>
      </c>
      <c r="S65" s="1">
        <v>0.49299999999999999</v>
      </c>
      <c r="T65" s="1">
        <v>0.44700000000000001</v>
      </c>
    </row>
    <row r="66" spans="1:20" x14ac:dyDescent="0.3">
      <c r="A66" s="1" t="s">
        <v>45</v>
      </c>
      <c r="B66" s="15" t="s">
        <v>262</v>
      </c>
      <c r="C66" s="1">
        <v>8989046</v>
      </c>
      <c r="D66" s="1">
        <v>1098580</v>
      </c>
      <c r="E66" s="19">
        <v>8.18</v>
      </c>
      <c r="F66" s="20">
        <v>0</v>
      </c>
      <c r="G66" s="21">
        <v>-1.32</v>
      </c>
      <c r="H66" s="22">
        <v>2400</v>
      </c>
      <c r="I66" s="1">
        <v>53.11</v>
      </c>
      <c r="J66" s="19">
        <v>87.2</v>
      </c>
      <c r="K66" s="19">
        <v>71.900000000000006</v>
      </c>
      <c r="L66" s="1">
        <v>2.67</v>
      </c>
      <c r="M66" s="1">
        <v>0.19</v>
      </c>
      <c r="N66" s="1">
        <v>97.14</v>
      </c>
      <c r="O66" s="1">
        <v>1.5</v>
      </c>
      <c r="P66" s="1">
        <v>23.3</v>
      </c>
      <c r="Q66" s="1">
        <v>7.53</v>
      </c>
      <c r="R66" s="1">
        <v>0.128</v>
      </c>
      <c r="S66" s="1">
        <v>0.35199999999999998</v>
      </c>
      <c r="T66" s="1">
        <v>0.52</v>
      </c>
    </row>
    <row r="67" spans="1:20" x14ac:dyDescent="0.3">
      <c r="A67" s="1" t="s">
        <v>127</v>
      </c>
      <c r="B67" s="15" t="s">
        <v>263</v>
      </c>
      <c r="C67" s="1">
        <v>5906760</v>
      </c>
      <c r="D67" s="1">
        <v>92300</v>
      </c>
      <c r="E67" s="19">
        <v>64</v>
      </c>
      <c r="F67" s="20">
        <v>0.03</v>
      </c>
      <c r="G67" s="21">
        <v>6.59</v>
      </c>
      <c r="H67" s="22">
        <v>4300</v>
      </c>
      <c r="I67" s="1">
        <v>17.350000000000001</v>
      </c>
      <c r="J67" s="19">
        <v>91.3</v>
      </c>
      <c r="K67" s="19">
        <v>104.51</v>
      </c>
      <c r="L67" s="1">
        <v>2.67</v>
      </c>
      <c r="M67" s="1">
        <v>1.83</v>
      </c>
      <c r="N67" s="1">
        <v>95.5</v>
      </c>
      <c r="O67" s="1">
        <v>1</v>
      </c>
      <c r="P67" s="1">
        <v>21.25</v>
      </c>
      <c r="Q67" s="1">
        <v>2.65</v>
      </c>
      <c r="R67" s="1">
        <v>3.3000000000000002E-2</v>
      </c>
      <c r="S67" s="1">
        <v>0.28699999999999998</v>
      </c>
      <c r="T67" s="1">
        <v>0.68</v>
      </c>
    </row>
    <row r="68" spans="1:20" x14ac:dyDescent="0.3">
      <c r="A68" s="1" t="s">
        <v>130</v>
      </c>
      <c r="B68" s="15" t="s">
        <v>259</v>
      </c>
      <c r="C68" s="1">
        <v>105432</v>
      </c>
      <c r="D68" s="1">
        <v>811</v>
      </c>
      <c r="E68" s="19">
        <v>130</v>
      </c>
      <c r="F68" s="20">
        <v>140.94</v>
      </c>
      <c r="G68" s="21">
        <v>0</v>
      </c>
      <c r="H68" s="22">
        <v>800</v>
      </c>
      <c r="I68" s="1">
        <v>48.52</v>
      </c>
      <c r="J68" s="19"/>
      <c r="K68" s="19">
        <v>42.68</v>
      </c>
      <c r="L68" s="1">
        <v>2.74</v>
      </c>
      <c r="M68" s="1">
        <v>50.68</v>
      </c>
      <c r="N68" s="1">
        <v>46.58</v>
      </c>
      <c r="O68" s="1">
        <v>2</v>
      </c>
      <c r="P68" s="1">
        <v>30.65</v>
      </c>
      <c r="Q68" s="1">
        <v>8.26</v>
      </c>
      <c r="R68" s="1">
        <v>8.8999999999999996E-2</v>
      </c>
      <c r="S68" s="1">
        <v>0.24199999999999999</v>
      </c>
      <c r="T68" s="1">
        <v>0.66800000000000004</v>
      </c>
    </row>
    <row r="69" spans="1:20" x14ac:dyDescent="0.3">
      <c r="A69" s="1" t="s">
        <v>246</v>
      </c>
      <c r="B69" s="15" t="s">
        <v>263</v>
      </c>
      <c r="C69" s="1">
        <v>21456188</v>
      </c>
      <c r="D69" s="1">
        <v>527970</v>
      </c>
      <c r="E69" s="19">
        <v>40.64</v>
      </c>
      <c r="F69" s="20">
        <v>0.36</v>
      </c>
      <c r="G69" s="21">
        <v>0</v>
      </c>
      <c r="H69" s="22">
        <v>800</v>
      </c>
      <c r="I69" s="1">
        <v>61.5</v>
      </c>
      <c r="J69" s="19">
        <v>50.2</v>
      </c>
      <c r="K69" s="19">
        <v>37.200000000000003</v>
      </c>
      <c r="L69" s="1">
        <v>2.78</v>
      </c>
      <c r="M69" s="1">
        <v>0.24</v>
      </c>
      <c r="N69" s="1">
        <v>96.98</v>
      </c>
      <c r="O69" s="1">
        <v>1</v>
      </c>
      <c r="P69" s="1">
        <v>42.89</v>
      </c>
      <c r="Q69" s="1">
        <v>8.3000000000000007</v>
      </c>
      <c r="R69" s="1">
        <v>0.13500000000000001</v>
      </c>
      <c r="S69" s="1">
        <v>0.47199999999999998</v>
      </c>
      <c r="T69" s="1">
        <v>0.39300000000000002</v>
      </c>
    </row>
    <row r="70" spans="1:20" x14ac:dyDescent="0.3">
      <c r="A70" s="1" t="s">
        <v>36</v>
      </c>
      <c r="B70" s="15" t="s">
        <v>263</v>
      </c>
      <c r="C70" s="1">
        <v>698585</v>
      </c>
      <c r="D70" s="1">
        <v>665</v>
      </c>
      <c r="E70" s="19">
        <v>1050.5</v>
      </c>
      <c r="F70" s="20">
        <v>24.21</v>
      </c>
      <c r="G70" s="21">
        <v>1.05</v>
      </c>
      <c r="H70" s="22">
        <v>16900</v>
      </c>
      <c r="I70" s="1">
        <v>17.27</v>
      </c>
      <c r="J70" s="19">
        <v>89.1</v>
      </c>
      <c r="K70" s="19">
        <v>281.27999999999997</v>
      </c>
      <c r="L70" s="1">
        <v>2.82</v>
      </c>
      <c r="M70" s="1">
        <v>5.63</v>
      </c>
      <c r="N70" s="1">
        <v>91.55</v>
      </c>
      <c r="O70" s="1">
        <v>1</v>
      </c>
      <c r="P70" s="1">
        <v>17.8</v>
      </c>
      <c r="Q70" s="1">
        <v>4.1399999999999997</v>
      </c>
      <c r="R70" s="1">
        <v>5.0000000000000001E-3</v>
      </c>
      <c r="S70" s="1">
        <v>0.38700000000000001</v>
      </c>
      <c r="T70" s="1">
        <v>0.60799999999999998</v>
      </c>
    </row>
    <row r="71" spans="1:20" x14ac:dyDescent="0.3">
      <c r="A71" s="1" t="s">
        <v>41</v>
      </c>
      <c r="B71" s="15" t="s">
        <v>262</v>
      </c>
      <c r="C71" s="1">
        <v>287730</v>
      </c>
      <c r="D71" s="1">
        <v>22966</v>
      </c>
      <c r="E71" s="19">
        <v>12.53</v>
      </c>
      <c r="F71" s="20">
        <v>1.68</v>
      </c>
      <c r="G71" s="21">
        <v>0</v>
      </c>
      <c r="H71" s="22">
        <v>4900</v>
      </c>
      <c r="I71" s="1">
        <v>25.69</v>
      </c>
      <c r="J71" s="19">
        <v>94.1</v>
      </c>
      <c r="K71" s="19">
        <v>115.73</v>
      </c>
      <c r="L71" s="1">
        <v>2.85</v>
      </c>
      <c r="M71" s="1">
        <v>1.71</v>
      </c>
      <c r="N71" s="1">
        <v>95.44</v>
      </c>
      <c r="O71" s="1">
        <v>2</v>
      </c>
      <c r="P71" s="1">
        <v>28.84</v>
      </c>
      <c r="Q71" s="1">
        <v>5.72</v>
      </c>
      <c r="R71" s="1">
        <v>0.14199999999999999</v>
      </c>
      <c r="S71" s="1">
        <v>0.152</v>
      </c>
      <c r="T71" s="1">
        <v>0.61199999999999999</v>
      </c>
    </row>
    <row r="72" spans="1:20" x14ac:dyDescent="0.3">
      <c r="A72" s="1" t="s">
        <v>61</v>
      </c>
      <c r="B72" s="15" t="s">
        <v>261</v>
      </c>
      <c r="C72" s="1">
        <v>9944201</v>
      </c>
      <c r="D72" s="1">
        <v>1284000</v>
      </c>
      <c r="E72" s="19">
        <v>7.74</v>
      </c>
      <c r="F72" s="20">
        <v>0</v>
      </c>
      <c r="G72" s="21">
        <v>-0.11</v>
      </c>
      <c r="H72" s="22">
        <v>1200</v>
      </c>
      <c r="I72" s="1">
        <v>93.82</v>
      </c>
      <c r="J72" s="19">
        <v>47.5</v>
      </c>
      <c r="K72" s="19">
        <v>1.31</v>
      </c>
      <c r="L72" s="1">
        <v>2.86</v>
      </c>
      <c r="M72" s="1">
        <v>0.02</v>
      </c>
      <c r="N72" s="1">
        <v>97.12</v>
      </c>
      <c r="O72" s="1">
        <v>2</v>
      </c>
      <c r="P72" s="1">
        <v>45.73</v>
      </c>
      <c r="Q72" s="1">
        <v>16.38</v>
      </c>
      <c r="R72" s="1">
        <v>0.33500000000000002</v>
      </c>
      <c r="S72" s="1">
        <v>0.25900000000000001</v>
      </c>
      <c r="T72" s="1">
        <v>0.40600000000000003</v>
      </c>
    </row>
    <row r="73" spans="1:20" x14ac:dyDescent="0.3">
      <c r="A73" s="1" t="s">
        <v>81</v>
      </c>
      <c r="B73" s="15" t="s">
        <v>258</v>
      </c>
      <c r="C73" s="1">
        <v>78887007</v>
      </c>
      <c r="D73" s="1">
        <v>1001450</v>
      </c>
      <c r="E73" s="19">
        <v>78.77</v>
      </c>
      <c r="F73" s="20">
        <v>0.24</v>
      </c>
      <c r="G73" s="21">
        <v>-0.22</v>
      </c>
      <c r="H73" s="22">
        <v>4000</v>
      </c>
      <c r="I73" s="1">
        <v>32.590000000000003</v>
      </c>
      <c r="J73" s="19">
        <v>57.7</v>
      </c>
      <c r="K73" s="19">
        <v>131.78</v>
      </c>
      <c r="L73" s="1">
        <v>2.87</v>
      </c>
      <c r="M73" s="1">
        <v>0.48</v>
      </c>
      <c r="N73" s="1">
        <v>96.65</v>
      </c>
      <c r="O73" s="1">
        <v>1</v>
      </c>
      <c r="P73" s="1">
        <v>22.94</v>
      </c>
      <c r="Q73" s="1">
        <v>5.23</v>
      </c>
      <c r="R73" s="1">
        <v>0.14899999999999999</v>
      </c>
      <c r="S73" s="1">
        <v>0.35699999999999998</v>
      </c>
      <c r="T73" s="1">
        <v>0.49299999999999999</v>
      </c>
    </row>
    <row r="74" spans="1:20" x14ac:dyDescent="0.3">
      <c r="A74" s="1" t="s">
        <v>176</v>
      </c>
      <c r="B74" s="15" t="s">
        <v>260</v>
      </c>
      <c r="C74" s="1">
        <v>4610820</v>
      </c>
      <c r="D74" s="1">
        <v>323802</v>
      </c>
      <c r="E74" s="19">
        <v>14.24</v>
      </c>
      <c r="F74" s="20">
        <v>7.77</v>
      </c>
      <c r="G74" s="21">
        <v>1.74</v>
      </c>
      <c r="H74" s="22">
        <v>37800</v>
      </c>
      <c r="I74" s="1">
        <v>3.7</v>
      </c>
      <c r="J74" s="19">
        <v>100</v>
      </c>
      <c r="K74" s="19">
        <v>461.74</v>
      </c>
      <c r="L74" s="1">
        <v>2.87</v>
      </c>
      <c r="M74" s="1">
        <v>0</v>
      </c>
      <c r="N74" s="1">
        <v>97.13</v>
      </c>
      <c r="O74" s="1">
        <v>3</v>
      </c>
      <c r="P74" s="1">
        <v>11.46</v>
      </c>
      <c r="Q74" s="1">
        <v>9.4</v>
      </c>
      <c r="R74" s="1">
        <v>2.1000000000000001E-2</v>
      </c>
      <c r="S74" s="1">
        <v>0.41499999999999998</v>
      </c>
      <c r="T74" s="1">
        <v>0.56399999999999995</v>
      </c>
    </row>
    <row r="75" spans="1:20" x14ac:dyDescent="0.3">
      <c r="A75" s="1" t="s">
        <v>183</v>
      </c>
      <c r="B75" s="15" t="s">
        <v>262</v>
      </c>
      <c r="C75" s="1">
        <v>28302603</v>
      </c>
      <c r="D75" s="1">
        <v>1285220</v>
      </c>
      <c r="E75" s="19">
        <v>22.02</v>
      </c>
      <c r="F75" s="20">
        <v>0.19</v>
      </c>
      <c r="G75" s="21">
        <v>-1.05</v>
      </c>
      <c r="H75" s="22">
        <v>5100</v>
      </c>
      <c r="I75" s="1">
        <v>31.94</v>
      </c>
      <c r="J75" s="19">
        <v>90.9</v>
      </c>
      <c r="K75" s="19">
        <v>79.52</v>
      </c>
      <c r="L75" s="1">
        <v>2.89</v>
      </c>
      <c r="M75" s="1">
        <v>0.4</v>
      </c>
      <c r="N75" s="1">
        <v>96.71</v>
      </c>
      <c r="O75" s="1">
        <v>1.5</v>
      </c>
      <c r="P75" s="1">
        <v>20.48</v>
      </c>
      <c r="Q75" s="1">
        <v>6.23</v>
      </c>
      <c r="R75" s="1">
        <v>0.08</v>
      </c>
      <c r="S75" s="1">
        <v>0.27</v>
      </c>
      <c r="T75" s="1">
        <v>0.65</v>
      </c>
    </row>
    <row r="76" spans="1:20" x14ac:dyDescent="0.3">
      <c r="A76" s="1" t="s">
        <v>240</v>
      </c>
      <c r="B76" s="15" t="s">
        <v>262</v>
      </c>
      <c r="C76" s="1">
        <v>25730435</v>
      </c>
      <c r="D76" s="1">
        <v>912050</v>
      </c>
      <c r="E76" s="19">
        <v>28.21</v>
      </c>
      <c r="F76" s="20">
        <v>0.31</v>
      </c>
      <c r="G76" s="21">
        <v>-0.04</v>
      </c>
      <c r="H76" s="22">
        <v>4800</v>
      </c>
      <c r="I76" s="1">
        <v>22.2</v>
      </c>
      <c r="J76" s="19">
        <v>93.4</v>
      </c>
      <c r="K76" s="19">
        <v>140.13</v>
      </c>
      <c r="L76" s="1">
        <v>2.95</v>
      </c>
      <c r="M76" s="1">
        <v>0.92</v>
      </c>
      <c r="N76" s="1">
        <v>96.13</v>
      </c>
      <c r="O76" s="1">
        <v>2</v>
      </c>
      <c r="P76" s="1">
        <v>18.71</v>
      </c>
      <c r="Q76" s="1">
        <v>4.92</v>
      </c>
      <c r="R76" s="1">
        <v>0.04</v>
      </c>
      <c r="S76" s="1">
        <v>0.41899999999999998</v>
      </c>
      <c r="T76" s="1">
        <v>0.54100000000000004</v>
      </c>
    </row>
    <row r="77" spans="1:20" x14ac:dyDescent="0.3">
      <c r="A77" s="1" t="s">
        <v>66</v>
      </c>
      <c r="B77" s="15" t="s">
        <v>261</v>
      </c>
      <c r="C77" s="1">
        <v>62660551</v>
      </c>
      <c r="D77" s="1">
        <v>2345410</v>
      </c>
      <c r="E77" s="19">
        <v>26.72</v>
      </c>
      <c r="F77" s="20">
        <v>0</v>
      </c>
      <c r="G77" s="21">
        <v>0</v>
      </c>
      <c r="H77" s="22">
        <v>700</v>
      </c>
      <c r="I77" s="1">
        <v>94.69</v>
      </c>
      <c r="J77" s="19">
        <v>65.5</v>
      </c>
      <c r="K77" s="19">
        <v>0.17</v>
      </c>
      <c r="L77" s="1">
        <v>2.96</v>
      </c>
      <c r="M77" s="1">
        <v>0.52</v>
      </c>
      <c r="N77" s="1">
        <v>96.52</v>
      </c>
      <c r="O77" s="1">
        <v>2</v>
      </c>
      <c r="P77" s="1">
        <v>43.69</v>
      </c>
      <c r="Q77" s="1">
        <v>13.27</v>
      </c>
      <c r="R77" s="1">
        <v>0.55000000000000004</v>
      </c>
      <c r="S77" s="1">
        <v>0.11</v>
      </c>
      <c r="T77" s="1">
        <v>0.34</v>
      </c>
    </row>
    <row r="78" spans="1:20" x14ac:dyDescent="0.3">
      <c r="A78" s="1" t="s">
        <v>44</v>
      </c>
      <c r="B78" s="15" t="s">
        <v>256</v>
      </c>
      <c r="C78" s="1">
        <v>2279723</v>
      </c>
      <c r="D78" s="1">
        <v>47000</v>
      </c>
      <c r="E78" s="19">
        <v>48.5</v>
      </c>
      <c r="F78" s="20">
        <v>0</v>
      </c>
      <c r="G78" s="21">
        <v>0</v>
      </c>
      <c r="H78" s="22">
        <v>1300</v>
      </c>
      <c r="I78" s="1">
        <v>100.44</v>
      </c>
      <c r="J78" s="19">
        <v>42.2</v>
      </c>
      <c r="K78" s="19">
        <v>14.34</v>
      </c>
      <c r="L78" s="1">
        <v>3.09</v>
      </c>
      <c r="M78" s="1">
        <v>0.43</v>
      </c>
      <c r="N78" s="1">
        <v>96.48</v>
      </c>
      <c r="O78" s="1">
        <v>2</v>
      </c>
      <c r="P78" s="1">
        <v>33.65</v>
      </c>
      <c r="Q78" s="1">
        <v>12.7</v>
      </c>
      <c r="R78" s="1">
        <v>0.25800000000000001</v>
      </c>
      <c r="S78" s="1">
        <v>0.379</v>
      </c>
      <c r="T78" s="1">
        <v>0.36299999999999999</v>
      </c>
    </row>
    <row r="79" spans="1:20" x14ac:dyDescent="0.3">
      <c r="A79" s="1" t="s">
        <v>60</v>
      </c>
      <c r="B79" s="15" t="s">
        <v>261</v>
      </c>
      <c r="C79" s="1">
        <v>4303356</v>
      </c>
      <c r="D79" s="1">
        <v>622984</v>
      </c>
      <c r="E79" s="19">
        <v>6.91</v>
      </c>
      <c r="F79" s="20">
        <v>0</v>
      </c>
      <c r="G79" s="21">
        <v>0</v>
      </c>
      <c r="H79" s="22">
        <v>1100</v>
      </c>
      <c r="I79" s="1">
        <v>91</v>
      </c>
      <c r="J79" s="19">
        <v>51</v>
      </c>
      <c r="K79" s="19">
        <v>2.3199999999999998</v>
      </c>
      <c r="L79" s="1">
        <v>3.1</v>
      </c>
      <c r="M79" s="1">
        <v>0.14000000000000001</v>
      </c>
      <c r="N79" s="1">
        <v>96.76</v>
      </c>
      <c r="O79" s="1">
        <v>2</v>
      </c>
      <c r="P79" s="1">
        <v>33.909999999999997</v>
      </c>
      <c r="Q79" s="1">
        <v>18.649999999999999</v>
      </c>
      <c r="R79" s="1">
        <v>0.55000000000000004</v>
      </c>
      <c r="S79" s="1">
        <v>0.2</v>
      </c>
      <c r="T79" s="1">
        <v>0.25</v>
      </c>
    </row>
    <row r="80" spans="1:20" x14ac:dyDescent="0.3">
      <c r="A80" s="1" t="s">
        <v>22</v>
      </c>
      <c r="B80" s="15" t="s">
        <v>258</v>
      </c>
      <c r="C80" s="1">
        <v>32930091</v>
      </c>
      <c r="D80" s="1">
        <v>2381740</v>
      </c>
      <c r="E80" s="19">
        <v>13.83</v>
      </c>
      <c r="F80" s="20">
        <v>0.04</v>
      </c>
      <c r="G80" s="21">
        <v>-0.39</v>
      </c>
      <c r="H80" s="22">
        <v>6000</v>
      </c>
      <c r="I80" s="1">
        <v>31</v>
      </c>
      <c r="J80" s="19">
        <v>70</v>
      </c>
      <c r="K80" s="19">
        <v>78.099999999999994</v>
      </c>
      <c r="L80" s="1">
        <v>3.22</v>
      </c>
      <c r="M80" s="1">
        <v>0.25</v>
      </c>
      <c r="N80" s="1">
        <v>96.53</v>
      </c>
      <c r="O80" s="1">
        <v>1</v>
      </c>
      <c r="P80" s="1">
        <v>17.14</v>
      </c>
      <c r="Q80" s="1">
        <v>4.6100000000000003</v>
      </c>
      <c r="R80" s="1">
        <v>0.10100000000000001</v>
      </c>
      <c r="S80" s="1">
        <v>0.6</v>
      </c>
      <c r="T80" s="1">
        <v>0.29799999999999999</v>
      </c>
    </row>
    <row r="81" spans="1:20" x14ac:dyDescent="0.3">
      <c r="A81" s="1" t="s">
        <v>173</v>
      </c>
      <c r="B81" s="15" t="s">
        <v>261</v>
      </c>
      <c r="C81" s="1">
        <v>12525094</v>
      </c>
      <c r="D81" s="1">
        <v>1267000</v>
      </c>
      <c r="E81" s="19">
        <v>9.89</v>
      </c>
      <c r="F81" s="20">
        <v>0</v>
      </c>
      <c r="G81" s="21">
        <v>-0.67</v>
      </c>
      <c r="H81" s="22">
        <v>800</v>
      </c>
      <c r="I81" s="1">
        <v>121.69</v>
      </c>
      <c r="J81" s="19">
        <v>17.600000000000001</v>
      </c>
      <c r="K81" s="19">
        <v>1.92</v>
      </c>
      <c r="L81" s="1">
        <v>3.54</v>
      </c>
      <c r="M81" s="1">
        <v>0.01</v>
      </c>
      <c r="N81" s="1">
        <v>96.45</v>
      </c>
      <c r="O81" s="1">
        <v>1</v>
      </c>
      <c r="P81" s="1">
        <v>50.73</v>
      </c>
      <c r="Q81" s="1">
        <v>20.91</v>
      </c>
      <c r="R81" s="1">
        <v>0.39</v>
      </c>
      <c r="S81" s="1">
        <v>0.17</v>
      </c>
      <c r="T81" s="1">
        <v>0.44</v>
      </c>
    </row>
    <row r="82" spans="1:20" x14ac:dyDescent="0.3">
      <c r="A82" s="1" t="s">
        <v>108</v>
      </c>
      <c r="B82" s="15" t="s">
        <v>261</v>
      </c>
      <c r="C82" s="1">
        <v>9690222</v>
      </c>
      <c r="D82" s="1">
        <v>245857</v>
      </c>
      <c r="E82" s="19">
        <v>39.409999999999997</v>
      </c>
      <c r="F82" s="20">
        <v>0.13</v>
      </c>
      <c r="G82" s="21">
        <v>-3.06</v>
      </c>
      <c r="H82" s="22">
        <v>2100</v>
      </c>
      <c r="I82" s="1">
        <v>90.37</v>
      </c>
      <c r="J82" s="19">
        <v>35.9</v>
      </c>
      <c r="K82" s="19">
        <v>2.7</v>
      </c>
      <c r="L82" s="1">
        <v>3.63</v>
      </c>
      <c r="M82" s="1">
        <v>2.58</v>
      </c>
      <c r="N82" s="1">
        <v>93.79</v>
      </c>
      <c r="O82" s="1">
        <v>2</v>
      </c>
      <c r="P82" s="1">
        <v>41.76</v>
      </c>
      <c r="Q82" s="1">
        <v>15.48</v>
      </c>
      <c r="R82" s="1">
        <v>0.23699999999999999</v>
      </c>
      <c r="S82" s="1">
        <v>0.36199999999999999</v>
      </c>
      <c r="T82" s="1">
        <v>0.40100000000000002</v>
      </c>
    </row>
    <row r="83" spans="1:20" x14ac:dyDescent="0.3">
      <c r="A83" s="1" t="s">
        <v>229</v>
      </c>
      <c r="B83" s="15" t="s">
        <v>30</v>
      </c>
      <c r="C83" s="1">
        <v>5042920</v>
      </c>
      <c r="D83" s="1">
        <v>488100</v>
      </c>
      <c r="E83" s="19">
        <v>10.33</v>
      </c>
      <c r="F83" s="20">
        <v>0</v>
      </c>
      <c r="G83" s="21">
        <v>-0.86</v>
      </c>
      <c r="H83" s="22">
        <v>5800</v>
      </c>
      <c r="I83" s="1">
        <v>73.08</v>
      </c>
      <c r="J83" s="19">
        <v>98</v>
      </c>
      <c r="K83" s="19">
        <v>74.58</v>
      </c>
      <c r="L83" s="1">
        <v>3.72</v>
      </c>
      <c r="M83" s="1">
        <v>0.14000000000000001</v>
      </c>
      <c r="N83" s="1">
        <v>96.14</v>
      </c>
      <c r="O83" s="1">
        <v>1</v>
      </c>
      <c r="P83" s="1">
        <v>27.61</v>
      </c>
      <c r="Q83" s="1">
        <v>8.6</v>
      </c>
      <c r="R83" s="1">
        <v>0.20899999999999999</v>
      </c>
      <c r="S83" s="1">
        <v>0.38</v>
      </c>
      <c r="T83" s="1">
        <v>0.41099999999999998</v>
      </c>
    </row>
    <row r="84" spans="1:20" x14ac:dyDescent="0.3">
      <c r="A84" s="1" t="s">
        <v>135</v>
      </c>
      <c r="B84" s="15" t="s">
        <v>256</v>
      </c>
      <c r="C84" s="1">
        <v>6368481</v>
      </c>
      <c r="D84" s="1">
        <v>236800</v>
      </c>
      <c r="E84" s="19">
        <v>26.89</v>
      </c>
      <c r="F84" s="20">
        <v>0</v>
      </c>
      <c r="G84" s="21">
        <v>0</v>
      </c>
      <c r="H84" s="22">
        <v>1700</v>
      </c>
      <c r="I84" s="1">
        <v>85.22</v>
      </c>
      <c r="J84" s="19">
        <v>66.400000000000006</v>
      </c>
      <c r="K84" s="19">
        <v>14.14</v>
      </c>
      <c r="L84" s="1">
        <v>3.8</v>
      </c>
      <c r="M84" s="1">
        <v>0.35</v>
      </c>
      <c r="N84" s="1">
        <v>95.85</v>
      </c>
      <c r="O84" s="1">
        <v>2</v>
      </c>
      <c r="P84" s="1">
        <v>35.49</v>
      </c>
      <c r="Q84" s="1">
        <v>11.55</v>
      </c>
      <c r="R84" s="1">
        <v>0.45500000000000002</v>
      </c>
      <c r="S84" s="1">
        <v>0.28699999999999998</v>
      </c>
      <c r="T84" s="1">
        <v>0.25800000000000001</v>
      </c>
    </row>
    <row r="85" spans="1:20" x14ac:dyDescent="0.3">
      <c r="A85" s="1" t="s">
        <v>150</v>
      </c>
      <c r="B85" s="15" t="s">
        <v>261</v>
      </c>
      <c r="C85" s="1">
        <v>11716829</v>
      </c>
      <c r="D85" s="1">
        <v>1240000</v>
      </c>
      <c r="E85" s="19">
        <v>9.4499999999999993</v>
      </c>
      <c r="F85" s="20">
        <v>0</v>
      </c>
      <c r="G85" s="21">
        <v>-0.33</v>
      </c>
      <c r="H85" s="22">
        <v>900</v>
      </c>
      <c r="I85" s="1">
        <v>116.79</v>
      </c>
      <c r="J85" s="19">
        <v>46.4</v>
      </c>
      <c r="K85" s="19">
        <v>6.4</v>
      </c>
      <c r="L85" s="1">
        <v>3.82</v>
      </c>
      <c r="M85" s="1">
        <v>0.03</v>
      </c>
      <c r="N85" s="1">
        <v>96.15</v>
      </c>
      <c r="O85" s="1">
        <v>2</v>
      </c>
      <c r="P85" s="1">
        <v>49.82</v>
      </c>
      <c r="Q85" s="1">
        <v>16.89</v>
      </c>
      <c r="R85" s="1">
        <v>0.45</v>
      </c>
      <c r="S85" s="1">
        <v>0.17</v>
      </c>
      <c r="T85" s="1">
        <v>0.38</v>
      </c>
    </row>
    <row r="86" spans="1:20" x14ac:dyDescent="0.3">
      <c r="A86" s="1" t="s">
        <v>59</v>
      </c>
      <c r="B86" s="15" t="s">
        <v>262</v>
      </c>
      <c r="C86" s="1">
        <v>45436</v>
      </c>
      <c r="D86" s="1">
        <v>262</v>
      </c>
      <c r="E86" s="19">
        <v>173.42</v>
      </c>
      <c r="F86" s="20">
        <v>61.07</v>
      </c>
      <c r="G86" s="21">
        <v>18.75</v>
      </c>
      <c r="H86" s="22">
        <v>35000</v>
      </c>
      <c r="I86" s="1">
        <v>8.19</v>
      </c>
      <c r="J86" s="19">
        <v>98</v>
      </c>
      <c r="K86" s="19">
        <v>836.34</v>
      </c>
      <c r="L86" s="1">
        <v>3.85</v>
      </c>
      <c r="M86" s="1">
        <v>0</v>
      </c>
      <c r="N86" s="1">
        <v>96.15</v>
      </c>
      <c r="O86" s="1">
        <v>2</v>
      </c>
      <c r="P86" s="1">
        <v>12.74</v>
      </c>
      <c r="Q86" s="1">
        <v>4.8899999999999997</v>
      </c>
      <c r="R86" s="1">
        <v>1.4E-2</v>
      </c>
      <c r="S86" s="1">
        <v>3.2000000000000001E-2</v>
      </c>
      <c r="T86" s="1">
        <v>0.95399999999999996</v>
      </c>
    </row>
    <row r="87" spans="1:20" x14ac:dyDescent="0.3">
      <c r="A87" s="1" t="s">
        <v>139</v>
      </c>
      <c r="B87" s="15" t="s">
        <v>261</v>
      </c>
      <c r="C87" s="1">
        <v>3042004</v>
      </c>
      <c r="D87" s="1">
        <v>111370</v>
      </c>
      <c r="E87" s="19">
        <v>27.31</v>
      </c>
      <c r="F87" s="20">
        <v>0.52</v>
      </c>
      <c r="G87" s="21">
        <v>0</v>
      </c>
      <c r="H87" s="22">
        <v>1000</v>
      </c>
      <c r="I87" s="1">
        <v>128.87</v>
      </c>
      <c r="J87" s="19">
        <v>57.5</v>
      </c>
      <c r="K87" s="19">
        <v>2.27</v>
      </c>
      <c r="L87" s="1">
        <v>3.95</v>
      </c>
      <c r="M87" s="1">
        <v>2.2799999999999998</v>
      </c>
      <c r="N87" s="1">
        <v>93.77</v>
      </c>
      <c r="O87" s="1">
        <v>2</v>
      </c>
      <c r="P87" s="1">
        <v>44.77</v>
      </c>
      <c r="Q87" s="1">
        <v>23.1</v>
      </c>
      <c r="R87" s="1">
        <v>0.76900000000000002</v>
      </c>
      <c r="S87" s="1">
        <v>5.3999999999999999E-2</v>
      </c>
      <c r="T87" s="1">
        <v>0.17699999999999999</v>
      </c>
    </row>
    <row r="88" spans="1:20" x14ac:dyDescent="0.3">
      <c r="A88" s="1" t="s">
        <v>187</v>
      </c>
      <c r="B88" s="15" t="s">
        <v>262</v>
      </c>
      <c r="C88" s="1">
        <v>3927188</v>
      </c>
      <c r="D88" s="1">
        <v>13790</v>
      </c>
      <c r="E88" s="19">
        <v>284.79000000000002</v>
      </c>
      <c r="F88" s="20">
        <v>3.63</v>
      </c>
      <c r="G88" s="21">
        <v>-1.46</v>
      </c>
      <c r="H88" s="22">
        <v>16800</v>
      </c>
      <c r="I88" s="1">
        <v>8.24</v>
      </c>
      <c r="J88" s="19">
        <v>94.1</v>
      </c>
      <c r="K88" s="19">
        <v>283.13</v>
      </c>
      <c r="L88" s="1">
        <v>3.95</v>
      </c>
      <c r="M88" s="1">
        <v>5.52</v>
      </c>
      <c r="N88" s="1">
        <v>90.53</v>
      </c>
      <c r="O88" s="1">
        <v>2</v>
      </c>
      <c r="P88" s="1">
        <v>12.77</v>
      </c>
      <c r="Q88" s="1">
        <v>7.65</v>
      </c>
      <c r="R88" s="1">
        <v>0.01</v>
      </c>
      <c r="S88" s="1">
        <v>0.45</v>
      </c>
      <c r="T88" s="1">
        <v>0.54</v>
      </c>
    </row>
    <row r="89" spans="1:20" x14ac:dyDescent="0.3">
      <c r="A89" s="1" t="s">
        <v>69</v>
      </c>
      <c r="B89" s="15" t="s">
        <v>262</v>
      </c>
      <c r="C89" s="1">
        <v>4075261</v>
      </c>
      <c r="D89" s="1">
        <v>51100</v>
      </c>
      <c r="E89" s="19">
        <v>79.75</v>
      </c>
      <c r="F89" s="20">
        <v>2.52</v>
      </c>
      <c r="G89" s="21">
        <v>0.51</v>
      </c>
      <c r="H89" s="22">
        <v>9100</v>
      </c>
      <c r="I89" s="1">
        <v>9.9499999999999993</v>
      </c>
      <c r="J89" s="19">
        <v>96</v>
      </c>
      <c r="K89" s="19">
        <v>340.71</v>
      </c>
      <c r="L89" s="1">
        <v>4.41</v>
      </c>
      <c r="M89" s="1">
        <v>5.88</v>
      </c>
      <c r="N89" s="1">
        <v>89.71</v>
      </c>
      <c r="O89" s="1">
        <v>2</v>
      </c>
      <c r="P89" s="1">
        <v>18.32</v>
      </c>
      <c r="Q89" s="1">
        <v>4.3600000000000003</v>
      </c>
      <c r="R89" s="1">
        <v>8.7999999999999995E-2</v>
      </c>
      <c r="S89" s="1">
        <v>0.29899999999999999</v>
      </c>
      <c r="T89" s="1">
        <v>0.61399999999999999</v>
      </c>
    </row>
    <row r="90" spans="1:20" x14ac:dyDescent="0.3">
      <c r="A90" s="1" t="s">
        <v>222</v>
      </c>
      <c r="B90" s="15" t="s">
        <v>261</v>
      </c>
      <c r="C90" s="1">
        <v>37445392</v>
      </c>
      <c r="D90" s="1">
        <v>945087</v>
      </c>
      <c r="E90" s="19">
        <v>39.619999999999997</v>
      </c>
      <c r="F90" s="20">
        <v>0.15</v>
      </c>
      <c r="G90" s="21">
        <v>-2.06</v>
      </c>
      <c r="H90" s="22">
        <v>600</v>
      </c>
      <c r="I90" s="1">
        <v>98.54</v>
      </c>
      <c r="J90" s="19">
        <v>78.2</v>
      </c>
      <c r="K90" s="19">
        <v>3.96</v>
      </c>
      <c r="L90" s="1">
        <v>4.5199999999999996</v>
      </c>
      <c r="M90" s="1">
        <v>1.08</v>
      </c>
      <c r="N90" s="1">
        <v>94.4</v>
      </c>
      <c r="O90" s="1"/>
      <c r="P90" s="1">
        <v>37.71</v>
      </c>
      <c r="Q90" s="1">
        <v>16.39</v>
      </c>
      <c r="R90" s="1">
        <v>0.432</v>
      </c>
      <c r="S90" s="1">
        <v>0.17199999999999999</v>
      </c>
      <c r="T90" s="1">
        <v>0.39600000000000002</v>
      </c>
    </row>
    <row r="91" spans="1:20" x14ac:dyDescent="0.3">
      <c r="A91" s="1" t="s">
        <v>83</v>
      </c>
      <c r="B91" s="15" t="s">
        <v>261</v>
      </c>
      <c r="C91" s="1">
        <v>540109</v>
      </c>
      <c r="D91" s="1">
        <v>28051</v>
      </c>
      <c r="E91" s="19">
        <v>19.25</v>
      </c>
      <c r="F91" s="20">
        <v>1.06</v>
      </c>
      <c r="G91" s="21">
        <v>0</v>
      </c>
      <c r="H91" s="22">
        <v>2700</v>
      </c>
      <c r="I91" s="1">
        <v>85.13</v>
      </c>
      <c r="J91" s="19">
        <v>85.7</v>
      </c>
      <c r="K91" s="19">
        <v>18.510000000000002</v>
      </c>
      <c r="L91" s="1">
        <v>4.63</v>
      </c>
      <c r="M91" s="1">
        <v>3.57</v>
      </c>
      <c r="N91" s="1">
        <v>91.8</v>
      </c>
      <c r="O91" s="1">
        <v>2</v>
      </c>
      <c r="P91" s="1">
        <v>35.590000000000003</v>
      </c>
      <c r="Q91" s="1">
        <v>15.06</v>
      </c>
      <c r="R91" s="1">
        <v>0.03</v>
      </c>
      <c r="S91" s="1">
        <v>0.90600000000000003</v>
      </c>
      <c r="T91" s="1">
        <v>6.2E-2</v>
      </c>
    </row>
    <row r="92" spans="1:20" x14ac:dyDescent="0.3">
      <c r="A92" s="1" t="s">
        <v>79</v>
      </c>
      <c r="B92" s="15" t="s">
        <v>256</v>
      </c>
      <c r="C92" s="1">
        <v>1062777</v>
      </c>
      <c r="D92" s="1">
        <v>15007</v>
      </c>
      <c r="E92" s="19">
        <v>70.819999999999993</v>
      </c>
      <c r="F92" s="20">
        <v>4.7</v>
      </c>
      <c r="G92" s="21">
        <v>0</v>
      </c>
      <c r="H92" s="22">
        <v>500</v>
      </c>
      <c r="I92" s="1">
        <v>47.41</v>
      </c>
      <c r="J92" s="19">
        <v>58.6</v>
      </c>
      <c r="K92" s="19"/>
      <c r="L92" s="1">
        <v>4.71</v>
      </c>
      <c r="M92" s="1">
        <v>0.67</v>
      </c>
      <c r="N92" s="1">
        <v>94.62</v>
      </c>
      <c r="O92" s="1">
        <v>2</v>
      </c>
      <c r="P92" s="1">
        <v>26.99</v>
      </c>
      <c r="Q92" s="1">
        <v>6.24</v>
      </c>
      <c r="R92" s="1">
        <v>8.5000000000000006E-2</v>
      </c>
      <c r="S92" s="1">
        <v>0.23100000000000001</v>
      </c>
      <c r="T92" s="1">
        <v>0.68400000000000005</v>
      </c>
    </row>
    <row r="93" spans="1:20" x14ac:dyDescent="0.3">
      <c r="A93" s="1" t="s">
        <v>84</v>
      </c>
      <c r="B93" s="15" t="s">
        <v>261</v>
      </c>
      <c r="C93" s="1">
        <v>4786994</v>
      </c>
      <c r="D93" s="1">
        <v>121320</v>
      </c>
      <c r="E93" s="19">
        <v>39.46</v>
      </c>
      <c r="F93" s="20">
        <v>1.84</v>
      </c>
      <c r="G93" s="21">
        <v>0</v>
      </c>
      <c r="H93" s="22">
        <v>700</v>
      </c>
      <c r="I93" s="1">
        <v>74.87</v>
      </c>
      <c r="J93" s="19">
        <v>58.6</v>
      </c>
      <c r="K93" s="19">
        <v>7.88</v>
      </c>
      <c r="L93" s="1">
        <v>4.95</v>
      </c>
      <c r="M93" s="1">
        <v>0.03</v>
      </c>
      <c r="N93" s="1">
        <v>95.02</v>
      </c>
      <c r="O93" s="1">
        <v>1.5</v>
      </c>
      <c r="P93" s="1">
        <v>34.33</v>
      </c>
      <c r="Q93" s="1">
        <v>9.6</v>
      </c>
      <c r="R93" s="1">
        <v>0.10199999999999999</v>
      </c>
      <c r="S93" s="1">
        <v>0.254</v>
      </c>
      <c r="T93" s="1">
        <v>0.64300000000000002</v>
      </c>
    </row>
    <row r="94" spans="1:20" x14ac:dyDescent="0.3">
      <c r="A94" s="1" t="s">
        <v>57</v>
      </c>
      <c r="B94" s="15" t="s">
        <v>264</v>
      </c>
      <c r="C94" s="1">
        <v>33098932</v>
      </c>
      <c r="D94" s="1">
        <v>9984670</v>
      </c>
      <c r="E94" s="19">
        <v>3.31</v>
      </c>
      <c r="F94" s="20">
        <v>2.02</v>
      </c>
      <c r="G94" s="21">
        <v>5.96</v>
      </c>
      <c r="H94" s="22">
        <v>29800</v>
      </c>
      <c r="I94" s="1">
        <v>4.75</v>
      </c>
      <c r="J94" s="19">
        <v>97</v>
      </c>
      <c r="K94" s="19">
        <v>552.16</v>
      </c>
      <c r="L94" s="1">
        <v>4.96</v>
      </c>
      <c r="M94" s="1">
        <v>0.02</v>
      </c>
      <c r="N94" s="1">
        <v>95.02</v>
      </c>
      <c r="O94" s="1"/>
      <c r="P94" s="1">
        <v>10.78</v>
      </c>
      <c r="Q94" s="1">
        <v>7.8</v>
      </c>
      <c r="R94" s="1">
        <v>2.1999999999999999E-2</v>
      </c>
      <c r="S94" s="1">
        <v>0.29399999999999998</v>
      </c>
      <c r="T94" s="1">
        <v>0.68400000000000005</v>
      </c>
    </row>
    <row r="95" spans="1:20" x14ac:dyDescent="0.3">
      <c r="A95" s="1" t="s">
        <v>243</v>
      </c>
      <c r="B95" s="15" t="s">
        <v>259</v>
      </c>
      <c r="C95" s="1">
        <v>16025</v>
      </c>
      <c r="D95" s="1">
        <v>274</v>
      </c>
      <c r="E95" s="19">
        <v>58.49</v>
      </c>
      <c r="F95" s="20">
        <v>47.08</v>
      </c>
      <c r="G95" s="1"/>
      <c r="H95" s="22">
        <v>3700</v>
      </c>
      <c r="I95" s="1"/>
      <c r="J95" s="19">
        <v>50</v>
      </c>
      <c r="K95" s="19">
        <v>118.56</v>
      </c>
      <c r="L95" s="1">
        <v>5</v>
      </c>
      <c r="M95" s="1">
        <v>25</v>
      </c>
      <c r="N95" s="1">
        <v>70</v>
      </c>
      <c r="O95" s="1">
        <v>2</v>
      </c>
      <c r="P95" s="1"/>
      <c r="Q95" s="1"/>
      <c r="R95" s="1"/>
      <c r="S95" s="1"/>
      <c r="T95" s="1"/>
    </row>
    <row r="96" spans="1:20" x14ac:dyDescent="0.3">
      <c r="A96" s="1" t="s">
        <v>113</v>
      </c>
      <c r="B96" s="15" t="s">
        <v>256</v>
      </c>
      <c r="C96" s="1">
        <v>6940432</v>
      </c>
      <c r="D96" s="1">
        <v>1092</v>
      </c>
      <c r="E96" s="19">
        <v>6355.71</v>
      </c>
      <c r="F96" s="20">
        <v>67.12</v>
      </c>
      <c r="G96" s="21">
        <v>5.24</v>
      </c>
      <c r="H96" s="22">
        <v>28800</v>
      </c>
      <c r="I96" s="1">
        <v>2.97</v>
      </c>
      <c r="J96" s="19">
        <v>93.5</v>
      </c>
      <c r="K96" s="19">
        <v>546.74</v>
      </c>
      <c r="L96" s="1">
        <v>5.05</v>
      </c>
      <c r="M96" s="1">
        <v>1.01</v>
      </c>
      <c r="N96" s="1">
        <v>93.94</v>
      </c>
      <c r="O96" s="1">
        <v>2</v>
      </c>
      <c r="P96" s="1">
        <v>7.29</v>
      </c>
      <c r="Q96" s="1">
        <v>6.29</v>
      </c>
      <c r="R96" s="1">
        <v>1E-3</v>
      </c>
      <c r="S96" s="1">
        <v>9.1999999999999998E-2</v>
      </c>
      <c r="T96" s="1">
        <v>0.90600000000000003</v>
      </c>
    </row>
    <row r="97" spans="1:20" x14ac:dyDescent="0.3">
      <c r="A97" s="1" t="s">
        <v>146</v>
      </c>
      <c r="B97" s="15" t="s">
        <v>261</v>
      </c>
      <c r="C97" s="1">
        <v>18595469</v>
      </c>
      <c r="D97" s="1">
        <v>587040</v>
      </c>
      <c r="E97" s="19">
        <v>31.68</v>
      </c>
      <c r="F97" s="20">
        <v>0.82</v>
      </c>
      <c r="G97" s="21">
        <v>0</v>
      </c>
      <c r="H97" s="22">
        <v>800</v>
      </c>
      <c r="I97" s="1">
        <v>76.83</v>
      </c>
      <c r="J97" s="19">
        <v>68.900000000000006</v>
      </c>
      <c r="K97" s="19">
        <v>3.6</v>
      </c>
      <c r="L97" s="1">
        <v>5.07</v>
      </c>
      <c r="M97" s="1">
        <v>1.03</v>
      </c>
      <c r="N97" s="1">
        <v>93.91</v>
      </c>
      <c r="O97" s="1">
        <v>2</v>
      </c>
      <c r="P97" s="1">
        <v>41.41</v>
      </c>
      <c r="Q97" s="1">
        <v>11.11</v>
      </c>
      <c r="R97" s="1">
        <v>0.27600000000000002</v>
      </c>
      <c r="S97" s="1">
        <v>0.16500000000000001</v>
      </c>
      <c r="T97" s="1">
        <v>0.55900000000000005</v>
      </c>
    </row>
    <row r="98" spans="1:20" x14ac:dyDescent="0.3">
      <c r="A98" s="1" t="s">
        <v>164</v>
      </c>
      <c r="B98" s="15" t="s">
        <v>261</v>
      </c>
      <c r="C98" s="1">
        <v>19686505</v>
      </c>
      <c r="D98" s="1">
        <v>801590</v>
      </c>
      <c r="E98" s="19">
        <v>24.56</v>
      </c>
      <c r="F98" s="20">
        <v>0.31</v>
      </c>
      <c r="G98" s="21">
        <v>0</v>
      </c>
      <c r="H98" s="22">
        <v>1200</v>
      </c>
      <c r="I98" s="1">
        <v>130.79</v>
      </c>
      <c r="J98" s="19">
        <v>47.8</v>
      </c>
      <c r="K98" s="19">
        <v>3.54</v>
      </c>
      <c r="L98" s="1">
        <v>5.0999999999999996</v>
      </c>
      <c r="M98" s="1">
        <v>0.3</v>
      </c>
      <c r="N98" s="1">
        <v>94.6</v>
      </c>
      <c r="O98" s="1">
        <v>2</v>
      </c>
      <c r="P98" s="1">
        <v>35.18</v>
      </c>
      <c r="Q98" s="1">
        <v>21.35</v>
      </c>
      <c r="R98" s="1">
        <v>0.26200000000000001</v>
      </c>
      <c r="S98" s="1">
        <v>0.34799999999999998</v>
      </c>
      <c r="T98" s="1">
        <v>0.39</v>
      </c>
    </row>
    <row r="99" spans="1:20" x14ac:dyDescent="0.3">
      <c r="A99" s="1" t="s">
        <v>148</v>
      </c>
      <c r="B99" s="15" t="s">
        <v>256</v>
      </c>
      <c r="C99" s="1">
        <v>24385858</v>
      </c>
      <c r="D99" s="1">
        <v>329750</v>
      </c>
      <c r="E99" s="19">
        <v>73.95</v>
      </c>
      <c r="F99" s="20">
        <v>1.42</v>
      </c>
      <c r="G99" s="21">
        <v>0</v>
      </c>
      <c r="H99" s="22">
        <v>9000</v>
      </c>
      <c r="I99" s="1">
        <v>17.7</v>
      </c>
      <c r="J99" s="19">
        <v>88.7</v>
      </c>
      <c r="K99" s="19">
        <v>179.04</v>
      </c>
      <c r="L99" s="1">
        <v>5.48</v>
      </c>
      <c r="M99" s="1">
        <v>17.61</v>
      </c>
      <c r="N99" s="1">
        <v>76.91</v>
      </c>
      <c r="O99" s="1">
        <v>2</v>
      </c>
      <c r="P99" s="1">
        <v>22.86</v>
      </c>
      <c r="Q99" s="1">
        <v>5.05</v>
      </c>
      <c r="R99" s="1">
        <v>8.4000000000000005E-2</v>
      </c>
      <c r="S99" s="1">
        <v>0.48</v>
      </c>
      <c r="T99" s="1">
        <v>0.436</v>
      </c>
    </row>
    <row r="100" spans="1:20" x14ac:dyDescent="0.3">
      <c r="A100" s="1" t="s">
        <v>171</v>
      </c>
      <c r="B100" s="15" t="s">
        <v>259</v>
      </c>
      <c r="C100" s="1">
        <v>4076140</v>
      </c>
      <c r="D100" s="1">
        <v>268680</v>
      </c>
      <c r="E100" s="19">
        <v>15.17</v>
      </c>
      <c r="F100" s="20">
        <v>5.63</v>
      </c>
      <c r="G100" s="21">
        <v>4.05</v>
      </c>
      <c r="H100" s="22">
        <v>21600</v>
      </c>
      <c r="I100" s="1">
        <v>5.85</v>
      </c>
      <c r="J100" s="19">
        <v>99</v>
      </c>
      <c r="K100" s="19">
        <v>441.72</v>
      </c>
      <c r="L100" s="1">
        <v>5.6</v>
      </c>
      <c r="M100" s="1">
        <v>6.99</v>
      </c>
      <c r="N100" s="1">
        <v>87.41</v>
      </c>
      <c r="O100" s="1">
        <v>3</v>
      </c>
      <c r="P100" s="1">
        <v>13.76</v>
      </c>
      <c r="Q100" s="1">
        <v>7.53</v>
      </c>
      <c r="R100" s="1">
        <v>4.2999999999999997E-2</v>
      </c>
      <c r="S100" s="1">
        <v>0.27300000000000002</v>
      </c>
      <c r="T100" s="1">
        <v>0.68400000000000005</v>
      </c>
    </row>
    <row r="101" spans="1:20" x14ac:dyDescent="0.3">
      <c r="A101" s="1" t="s">
        <v>158</v>
      </c>
      <c r="B101" s="15" t="s">
        <v>259</v>
      </c>
      <c r="C101" s="1">
        <v>108004</v>
      </c>
      <c r="D101" s="1">
        <v>702</v>
      </c>
      <c r="E101" s="19">
        <v>153.85</v>
      </c>
      <c r="F101" s="20">
        <v>870.66</v>
      </c>
      <c r="G101" s="21">
        <v>-20.99</v>
      </c>
      <c r="H101" s="22">
        <v>2000</v>
      </c>
      <c r="I101" s="1">
        <v>30.21</v>
      </c>
      <c r="J101" s="19">
        <v>89</v>
      </c>
      <c r="K101" s="19">
        <v>114.81</v>
      </c>
      <c r="L101" s="1">
        <v>5.71</v>
      </c>
      <c r="M101" s="1">
        <v>45.71</v>
      </c>
      <c r="N101" s="1">
        <v>48.58</v>
      </c>
      <c r="O101" s="1">
        <v>2</v>
      </c>
      <c r="P101" s="1">
        <v>24.68</v>
      </c>
      <c r="Q101" s="1">
        <v>4.75</v>
      </c>
      <c r="R101" s="1">
        <v>0.28899999999999998</v>
      </c>
      <c r="S101" s="1">
        <v>0.152</v>
      </c>
      <c r="T101" s="1">
        <v>0.55900000000000005</v>
      </c>
    </row>
    <row r="102" spans="1:20" x14ac:dyDescent="0.3">
      <c r="A102" s="1" t="s">
        <v>80</v>
      </c>
      <c r="B102" s="15" t="s">
        <v>262</v>
      </c>
      <c r="C102" s="1">
        <v>13547510</v>
      </c>
      <c r="D102" s="1">
        <v>283560</v>
      </c>
      <c r="E102" s="19">
        <v>47.78</v>
      </c>
      <c r="F102" s="20">
        <v>0.79</v>
      </c>
      <c r="G102" s="21">
        <v>-8.58</v>
      </c>
      <c r="H102" s="22">
        <v>3300</v>
      </c>
      <c r="I102" s="1">
        <v>23.66</v>
      </c>
      <c r="J102" s="19">
        <v>92.5</v>
      </c>
      <c r="K102" s="19">
        <v>125.6</v>
      </c>
      <c r="L102" s="1">
        <v>5.85</v>
      </c>
      <c r="M102" s="1">
        <v>4.93</v>
      </c>
      <c r="N102" s="1">
        <v>89.22</v>
      </c>
      <c r="O102" s="1">
        <v>2</v>
      </c>
      <c r="P102" s="1">
        <v>22.29</v>
      </c>
      <c r="Q102" s="1">
        <v>4.2300000000000004</v>
      </c>
      <c r="R102" s="1">
        <v>7.0000000000000007E-2</v>
      </c>
      <c r="S102" s="1">
        <v>0.312</v>
      </c>
      <c r="T102" s="1">
        <v>0.61799999999999999</v>
      </c>
    </row>
    <row r="103" spans="1:20" x14ac:dyDescent="0.3">
      <c r="A103" s="1" t="s">
        <v>103</v>
      </c>
      <c r="B103" s="15" t="s">
        <v>262</v>
      </c>
      <c r="C103" s="1">
        <v>89703</v>
      </c>
      <c r="D103" s="1">
        <v>344</v>
      </c>
      <c r="E103" s="19">
        <v>260.76</v>
      </c>
      <c r="F103" s="20">
        <v>35.17</v>
      </c>
      <c r="G103" s="21">
        <v>-13.92</v>
      </c>
      <c r="H103" s="22">
        <v>5000</v>
      </c>
      <c r="I103" s="1">
        <v>14.62</v>
      </c>
      <c r="J103" s="19">
        <v>98</v>
      </c>
      <c r="K103" s="19">
        <v>364.54</v>
      </c>
      <c r="L103" s="1">
        <v>5.88</v>
      </c>
      <c r="M103" s="1">
        <v>29.41</v>
      </c>
      <c r="N103" s="1">
        <v>64.709999999999994</v>
      </c>
      <c r="O103" s="1">
        <v>2</v>
      </c>
      <c r="P103" s="1">
        <v>22.08</v>
      </c>
      <c r="Q103" s="1">
        <v>6.88</v>
      </c>
      <c r="R103" s="1">
        <v>5.3999999999999999E-2</v>
      </c>
      <c r="S103" s="1">
        <v>0.18</v>
      </c>
      <c r="T103" s="1">
        <v>0.76600000000000001</v>
      </c>
    </row>
    <row r="104" spans="1:20" x14ac:dyDescent="0.3">
      <c r="A104" s="1" t="s">
        <v>200</v>
      </c>
      <c r="B104" s="15" t="s">
        <v>261</v>
      </c>
      <c r="C104" s="1">
        <v>193413</v>
      </c>
      <c r="D104" s="1">
        <v>1001</v>
      </c>
      <c r="E104" s="19">
        <v>193.22</v>
      </c>
      <c r="F104" s="20">
        <v>20.88</v>
      </c>
      <c r="G104" s="21">
        <v>-2.72</v>
      </c>
      <c r="H104" s="22">
        <v>1200</v>
      </c>
      <c r="I104" s="1">
        <v>43.11</v>
      </c>
      <c r="J104" s="19">
        <v>79.3</v>
      </c>
      <c r="K104" s="19">
        <v>36.19</v>
      </c>
      <c r="L104" s="1">
        <v>6.25</v>
      </c>
      <c r="M104" s="1">
        <v>48.96</v>
      </c>
      <c r="N104" s="1">
        <v>44.79</v>
      </c>
      <c r="O104" s="1">
        <v>2</v>
      </c>
      <c r="P104" s="1">
        <v>40.25</v>
      </c>
      <c r="Q104" s="1">
        <v>6.47</v>
      </c>
      <c r="R104" s="1">
        <v>0.16700000000000001</v>
      </c>
      <c r="S104" s="1">
        <v>0.14799999999999999</v>
      </c>
      <c r="T104" s="1">
        <v>0.68400000000000005</v>
      </c>
    </row>
    <row r="105" spans="1:20" x14ac:dyDescent="0.3">
      <c r="A105" s="1" t="s">
        <v>217</v>
      </c>
      <c r="B105" s="15" t="s">
        <v>260</v>
      </c>
      <c r="C105" s="1">
        <v>9016596</v>
      </c>
      <c r="D105" s="1">
        <v>449964</v>
      </c>
      <c r="E105" s="19">
        <v>20.04</v>
      </c>
      <c r="F105" s="20">
        <v>0.72</v>
      </c>
      <c r="G105" s="21">
        <v>1.67</v>
      </c>
      <c r="H105" s="22">
        <v>26800</v>
      </c>
      <c r="I105" s="1">
        <v>2.77</v>
      </c>
      <c r="J105" s="19">
        <v>99</v>
      </c>
      <c r="K105" s="19">
        <v>715.01</v>
      </c>
      <c r="L105" s="1">
        <v>6.54</v>
      </c>
      <c r="M105" s="1">
        <v>0.01</v>
      </c>
      <c r="N105" s="1">
        <v>93.45</v>
      </c>
      <c r="O105" s="1">
        <v>3</v>
      </c>
      <c r="P105" s="1">
        <v>10.27</v>
      </c>
      <c r="Q105" s="1">
        <v>10.31</v>
      </c>
      <c r="R105" s="1">
        <v>1.0999999999999999E-2</v>
      </c>
      <c r="S105" s="1">
        <v>0.28199999999999997</v>
      </c>
      <c r="T105" s="1">
        <v>0.70699999999999996</v>
      </c>
    </row>
    <row r="106" spans="1:20" x14ac:dyDescent="0.3">
      <c r="A106" s="1" t="s">
        <v>32</v>
      </c>
      <c r="B106" s="15" t="s">
        <v>259</v>
      </c>
      <c r="C106" s="1">
        <v>20264082</v>
      </c>
      <c r="D106" s="1">
        <v>7686850</v>
      </c>
      <c r="E106" s="19">
        <v>2.64</v>
      </c>
      <c r="F106" s="20">
        <v>0.34</v>
      </c>
      <c r="G106" s="21">
        <v>3.98</v>
      </c>
      <c r="H106" s="22">
        <v>29000</v>
      </c>
      <c r="I106" s="1">
        <v>4.6900000000000004</v>
      </c>
      <c r="J106" s="19">
        <v>100</v>
      </c>
      <c r="K106" s="19">
        <v>565.53</v>
      </c>
      <c r="L106" s="1">
        <v>6.55</v>
      </c>
      <c r="M106" s="1">
        <v>0.04</v>
      </c>
      <c r="N106" s="1">
        <v>93.41</v>
      </c>
      <c r="O106" s="1">
        <v>1</v>
      </c>
      <c r="P106" s="1">
        <v>12.14</v>
      </c>
      <c r="Q106" s="1">
        <v>7.51</v>
      </c>
      <c r="R106" s="1">
        <v>3.7999999999999999E-2</v>
      </c>
      <c r="S106" s="1">
        <v>0.26200000000000001</v>
      </c>
      <c r="T106" s="1">
        <v>0.7</v>
      </c>
    </row>
    <row r="107" spans="1:20" x14ac:dyDescent="0.3">
      <c r="A107" s="1" t="s">
        <v>195</v>
      </c>
      <c r="B107" s="15" t="s">
        <v>262</v>
      </c>
      <c r="C107" s="1">
        <v>168458</v>
      </c>
      <c r="D107" s="1">
        <v>616</v>
      </c>
      <c r="E107" s="19">
        <v>273.47000000000003</v>
      </c>
      <c r="F107" s="20">
        <v>25.65</v>
      </c>
      <c r="G107" s="21">
        <v>-2.67</v>
      </c>
      <c r="H107" s="22">
        <v>5400</v>
      </c>
      <c r="I107" s="1">
        <v>13.53</v>
      </c>
      <c r="J107" s="19">
        <v>67</v>
      </c>
      <c r="K107" s="19">
        <v>303.33999999999997</v>
      </c>
      <c r="L107" s="1">
        <v>6.56</v>
      </c>
      <c r="M107" s="1">
        <v>22.95</v>
      </c>
      <c r="N107" s="1">
        <v>70.489999999999995</v>
      </c>
      <c r="O107" s="1">
        <v>2</v>
      </c>
      <c r="P107" s="1">
        <v>19.68</v>
      </c>
      <c r="Q107" s="1">
        <v>5.08</v>
      </c>
      <c r="R107" s="1">
        <v>7.0000000000000007E-2</v>
      </c>
      <c r="S107" s="1">
        <v>0.2</v>
      </c>
      <c r="T107" s="1">
        <v>0.73</v>
      </c>
    </row>
    <row r="108" spans="1:20" x14ac:dyDescent="0.3">
      <c r="A108" s="1" t="s">
        <v>221</v>
      </c>
      <c r="B108" s="15" t="s">
        <v>30</v>
      </c>
      <c r="C108" s="1">
        <v>7320815</v>
      </c>
      <c r="D108" s="1">
        <v>143100</v>
      </c>
      <c r="E108" s="19">
        <v>51.16</v>
      </c>
      <c r="F108" s="20">
        <v>0</v>
      </c>
      <c r="G108" s="21">
        <v>-2.86</v>
      </c>
      <c r="H108" s="22">
        <v>1000</v>
      </c>
      <c r="I108" s="1">
        <v>110.76</v>
      </c>
      <c r="J108" s="19">
        <v>99.4</v>
      </c>
      <c r="K108" s="19">
        <v>33.49</v>
      </c>
      <c r="L108" s="1">
        <v>6.61</v>
      </c>
      <c r="M108" s="1">
        <v>0.92</v>
      </c>
      <c r="N108" s="1">
        <v>92.47</v>
      </c>
      <c r="O108" s="1">
        <v>2</v>
      </c>
      <c r="P108" s="1">
        <v>32.65</v>
      </c>
      <c r="Q108" s="1">
        <v>8.25</v>
      </c>
      <c r="R108" s="1">
        <v>0.23400000000000001</v>
      </c>
      <c r="S108" s="1">
        <v>0.28599999999999998</v>
      </c>
      <c r="T108" s="1">
        <v>0.48</v>
      </c>
    </row>
    <row r="109" spans="1:20" x14ac:dyDescent="0.3">
      <c r="A109" s="1" t="s">
        <v>77</v>
      </c>
      <c r="B109" s="15" t="s">
        <v>262</v>
      </c>
      <c r="C109" s="1">
        <v>68910</v>
      </c>
      <c r="D109" s="1">
        <v>754</v>
      </c>
      <c r="E109" s="19">
        <v>91.39</v>
      </c>
      <c r="F109" s="20">
        <v>19.63</v>
      </c>
      <c r="G109" s="21">
        <v>-13.87</v>
      </c>
      <c r="H109" s="22">
        <v>5400</v>
      </c>
      <c r="I109" s="1">
        <v>14.15</v>
      </c>
      <c r="J109" s="19">
        <v>94</v>
      </c>
      <c r="K109" s="19">
        <v>304.75</v>
      </c>
      <c r="L109" s="1">
        <v>6.67</v>
      </c>
      <c r="M109" s="1">
        <v>20</v>
      </c>
      <c r="N109" s="1">
        <v>73.33</v>
      </c>
      <c r="O109" s="1">
        <v>2</v>
      </c>
      <c r="P109" s="1">
        <v>15.27</v>
      </c>
      <c r="Q109" s="1">
        <v>6.73</v>
      </c>
      <c r="R109" s="1">
        <v>0.17699999999999999</v>
      </c>
      <c r="S109" s="1">
        <v>0.32800000000000001</v>
      </c>
      <c r="T109" s="1">
        <v>0.495</v>
      </c>
    </row>
    <row r="110" spans="1:20" x14ac:dyDescent="0.3">
      <c r="A110" s="1" t="s">
        <v>214</v>
      </c>
      <c r="B110" s="15" t="s">
        <v>261</v>
      </c>
      <c r="C110" s="1">
        <v>41236378</v>
      </c>
      <c r="D110" s="1">
        <v>2505810</v>
      </c>
      <c r="E110" s="19">
        <v>16.46</v>
      </c>
      <c r="F110" s="20">
        <v>0.03</v>
      </c>
      <c r="G110" s="21">
        <v>-0.02</v>
      </c>
      <c r="H110" s="22">
        <v>1900</v>
      </c>
      <c r="I110" s="1">
        <v>62.5</v>
      </c>
      <c r="J110" s="19">
        <v>61.1</v>
      </c>
      <c r="K110" s="19">
        <v>16.25</v>
      </c>
      <c r="L110" s="1">
        <v>6.83</v>
      </c>
      <c r="M110" s="1">
        <v>0.18</v>
      </c>
      <c r="N110" s="1">
        <v>92.99</v>
      </c>
      <c r="O110" s="1">
        <v>2</v>
      </c>
      <c r="P110" s="1">
        <v>34.53</v>
      </c>
      <c r="Q110" s="1">
        <v>8.9700000000000006</v>
      </c>
      <c r="R110" s="1">
        <v>0.38700000000000001</v>
      </c>
      <c r="S110" s="1">
        <v>0.20300000000000001</v>
      </c>
      <c r="T110" s="1">
        <v>0.41</v>
      </c>
    </row>
    <row r="111" spans="1:20" x14ac:dyDescent="0.3">
      <c r="A111" s="1" t="s">
        <v>48</v>
      </c>
      <c r="B111" s="15" t="s">
        <v>262</v>
      </c>
      <c r="C111" s="1">
        <v>188078227</v>
      </c>
      <c r="D111" s="1">
        <v>8511965</v>
      </c>
      <c r="E111" s="19">
        <v>22.1</v>
      </c>
      <c r="F111" s="20">
        <v>0.09</v>
      </c>
      <c r="G111" s="21">
        <v>-0.03</v>
      </c>
      <c r="H111" s="22">
        <v>7600</v>
      </c>
      <c r="I111" s="1">
        <v>29.61</v>
      </c>
      <c r="J111" s="19">
        <v>86.4</v>
      </c>
      <c r="K111" s="19">
        <v>225.34</v>
      </c>
      <c r="L111" s="1">
        <v>6.96</v>
      </c>
      <c r="M111" s="1">
        <v>0.9</v>
      </c>
      <c r="N111" s="1">
        <v>92.15</v>
      </c>
      <c r="O111" s="1">
        <v>2</v>
      </c>
      <c r="P111" s="1">
        <v>16.559999999999999</v>
      </c>
      <c r="Q111" s="1">
        <v>6.17</v>
      </c>
      <c r="R111" s="1">
        <v>8.4000000000000005E-2</v>
      </c>
      <c r="S111" s="1">
        <v>0.4</v>
      </c>
      <c r="T111" s="1">
        <v>0.51600000000000001</v>
      </c>
    </row>
    <row r="112" spans="1:20" x14ac:dyDescent="0.3">
      <c r="A112" s="1" t="s">
        <v>205</v>
      </c>
      <c r="B112" s="15" t="s">
        <v>261</v>
      </c>
      <c r="C112" s="1">
        <v>6005250</v>
      </c>
      <c r="D112" s="1">
        <v>71740</v>
      </c>
      <c r="E112" s="19">
        <v>83.71</v>
      </c>
      <c r="F112" s="20">
        <v>0.56000000000000005</v>
      </c>
      <c r="G112" s="21">
        <v>0</v>
      </c>
      <c r="H112" s="22">
        <v>500</v>
      </c>
      <c r="I112" s="1">
        <v>143.63999999999999</v>
      </c>
      <c r="J112" s="19">
        <v>31.4</v>
      </c>
      <c r="K112" s="19">
        <v>4</v>
      </c>
      <c r="L112" s="1">
        <v>6.98</v>
      </c>
      <c r="M112" s="1">
        <v>0.89</v>
      </c>
      <c r="N112" s="1">
        <v>92.13</v>
      </c>
      <c r="O112" s="1">
        <v>2</v>
      </c>
      <c r="P112" s="1">
        <v>45.76</v>
      </c>
      <c r="Q112" s="1">
        <v>23.03</v>
      </c>
      <c r="R112" s="1">
        <v>0.49</v>
      </c>
      <c r="S112" s="1">
        <v>0.31</v>
      </c>
      <c r="T112" s="1">
        <v>0.21</v>
      </c>
    </row>
    <row r="113" spans="1:20" x14ac:dyDescent="0.3">
      <c r="A113" s="1" t="s">
        <v>247</v>
      </c>
      <c r="B113" s="15" t="s">
        <v>261</v>
      </c>
      <c r="C113" s="1">
        <v>11502010</v>
      </c>
      <c r="D113" s="1">
        <v>752614</v>
      </c>
      <c r="E113" s="19">
        <v>15.28</v>
      </c>
      <c r="F113" s="20">
        <v>0</v>
      </c>
      <c r="G113" s="21">
        <v>0</v>
      </c>
      <c r="H113" s="22">
        <v>800</v>
      </c>
      <c r="I113" s="1">
        <v>88.29</v>
      </c>
      <c r="J113" s="19">
        <v>80.599999999999994</v>
      </c>
      <c r="K113" s="19">
        <v>8.23</v>
      </c>
      <c r="L113" s="1">
        <v>7.08</v>
      </c>
      <c r="M113" s="1">
        <v>0.03</v>
      </c>
      <c r="N113" s="1">
        <v>92.9</v>
      </c>
      <c r="O113" s="1">
        <v>2</v>
      </c>
      <c r="P113" s="1">
        <v>41</v>
      </c>
      <c r="Q113" s="1">
        <v>19.93</v>
      </c>
      <c r="R113" s="1">
        <v>0.22</v>
      </c>
      <c r="S113" s="1">
        <v>0.28999999999999998</v>
      </c>
      <c r="T113" s="1">
        <v>0.48899999999999999</v>
      </c>
    </row>
    <row r="114" spans="1:20" x14ac:dyDescent="0.3">
      <c r="A114" s="1" t="s">
        <v>90</v>
      </c>
      <c r="B114" s="15" t="s">
        <v>260</v>
      </c>
      <c r="C114" s="1">
        <v>5231372</v>
      </c>
      <c r="D114" s="1">
        <v>338145</v>
      </c>
      <c r="E114" s="19">
        <v>15.47</v>
      </c>
      <c r="F114" s="20">
        <v>0.37</v>
      </c>
      <c r="G114" s="21">
        <v>0.95</v>
      </c>
      <c r="H114" s="22">
        <v>27400</v>
      </c>
      <c r="I114" s="1">
        <v>3.57</v>
      </c>
      <c r="J114" s="19">
        <v>100</v>
      </c>
      <c r="K114" s="19">
        <v>405.25</v>
      </c>
      <c r="L114" s="1">
        <v>7.19</v>
      </c>
      <c r="M114" s="1">
        <v>0.03</v>
      </c>
      <c r="N114" s="1">
        <v>92.78</v>
      </c>
      <c r="O114" s="1">
        <v>3</v>
      </c>
      <c r="P114" s="1">
        <v>10.45</v>
      </c>
      <c r="Q114" s="1">
        <v>9.86</v>
      </c>
      <c r="R114" s="1">
        <v>2.8000000000000001E-2</v>
      </c>
      <c r="S114" s="1">
        <v>0.29499999999999998</v>
      </c>
      <c r="T114" s="1">
        <v>0.67600000000000005</v>
      </c>
    </row>
    <row r="115" spans="1:20" x14ac:dyDescent="0.3">
      <c r="A115" s="1" t="s">
        <v>134</v>
      </c>
      <c r="B115" s="15" t="s">
        <v>30</v>
      </c>
      <c r="C115" s="1">
        <v>5213898</v>
      </c>
      <c r="D115" s="1">
        <v>198500</v>
      </c>
      <c r="E115" s="19">
        <v>26.27</v>
      </c>
      <c r="F115" s="20">
        <v>0</v>
      </c>
      <c r="G115" s="21">
        <v>-2.4500000000000002</v>
      </c>
      <c r="H115" s="22">
        <v>1600</v>
      </c>
      <c r="I115" s="1">
        <v>35.64</v>
      </c>
      <c r="J115" s="19">
        <v>97</v>
      </c>
      <c r="K115" s="19">
        <v>84.04</v>
      </c>
      <c r="L115" s="1">
        <v>7.3</v>
      </c>
      <c r="M115" s="1">
        <v>0.35</v>
      </c>
      <c r="N115" s="1">
        <v>92.35</v>
      </c>
      <c r="O115" s="1">
        <v>2.5</v>
      </c>
      <c r="P115" s="1">
        <v>22.8</v>
      </c>
      <c r="Q115" s="1">
        <v>7.08</v>
      </c>
      <c r="R115" s="1">
        <v>0.35299999999999998</v>
      </c>
      <c r="S115" s="1">
        <v>0.20799999999999999</v>
      </c>
      <c r="T115" s="1">
        <v>0.439</v>
      </c>
    </row>
    <row r="116" spans="1:20" x14ac:dyDescent="0.3">
      <c r="A116" s="1" t="s">
        <v>191</v>
      </c>
      <c r="B116" s="15" t="s">
        <v>30</v>
      </c>
      <c r="C116" s="1">
        <v>142893540</v>
      </c>
      <c r="D116" s="1">
        <v>17075200</v>
      </c>
      <c r="E116" s="19">
        <v>8.3699999999999992</v>
      </c>
      <c r="F116" s="20">
        <v>0.22</v>
      </c>
      <c r="G116" s="21">
        <v>1.02</v>
      </c>
      <c r="H116" s="22">
        <v>8900</v>
      </c>
      <c r="I116" s="1">
        <v>15.39</v>
      </c>
      <c r="J116" s="19">
        <v>99.6</v>
      </c>
      <c r="K116" s="19">
        <v>280.63</v>
      </c>
      <c r="L116" s="1">
        <v>7.33</v>
      </c>
      <c r="M116" s="1">
        <v>0.11</v>
      </c>
      <c r="N116" s="1">
        <v>92.56</v>
      </c>
      <c r="O116" s="1"/>
      <c r="P116" s="1">
        <v>9.9499999999999993</v>
      </c>
      <c r="Q116" s="1">
        <v>14.65</v>
      </c>
      <c r="R116" s="1">
        <v>5.3999999999999999E-2</v>
      </c>
      <c r="S116" s="1">
        <v>0.371</v>
      </c>
      <c r="T116" s="1">
        <v>0.57499999999999996</v>
      </c>
    </row>
    <row r="117" spans="1:20" x14ac:dyDescent="0.3">
      <c r="A117" s="1" t="s">
        <v>180</v>
      </c>
      <c r="B117" s="15" t="s">
        <v>262</v>
      </c>
      <c r="C117" s="1">
        <v>3191319</v>
      </c>
      <c r="D117" s="1">
        <v>78200</v>
      </c>
      <c r="E117" s="19">
        <v>40.81</v>
      </c>
      <c r="F117" s="20">
        <v>3.18</v>
      </c>
      <c r="G117" s="21">
        <v>-0.91</v>
      </c>
      <c r="H117" s="22">
        <v>6300</v>
      </c>
      <c r="I117" s="1">
        <v>20.47</v>
      </c>
      <c r="J117" s="19">
        <v>92.6</v>
      </c>
      <c r="K117" s="19">
        <v>137.91</v>
      </c>
      <c r="L117" s="1">
        <v>7.36</v>
      </c>
      <c r="M117" s="1">
        <v>1.98</v>
      </c>
      <c r="N117" s="1">
        <v>90.66</v>
      </c>
      <c r="O117" s="1">
        <v>2</v>
      </c>
      <c r="P117" s="1">
        <v>21.74</v>
      </c>
      <c r="Q117" s="1">
        <v>5.36</v>
      </c>
      <c r="R117" s="1">
        <v>6.8000000000000005E-2</v>
      </c>
      <c r="S117" s="1">
        <v>0.156</v>
      </c>
      <c r="T117" s="1">
        <v>0.77600000000000002</v>
      </c>
    </row>
    <row r="118" spans="1:20" x14ac:dyDescent="0.3">
      <c r="A118" s="1" t="s">
        <v>237</v>
      </c>
      <c r="B118" s="15" t="s">
        <v>262</v>
      </c>
      <c r="C118" s="1">
        <v>3431932</v>
      </c>
      <c r="D118" s="1">
        <v>176220</v>
      </c>
      <c r="E118" s="19">
        <v>19.48</v>
      </c>
      <c r="F118" s="20">
        <v>0.37</v>
      </c>
      <c r="G118" s="21">
        <v>-0.32</v>
      </c>
      <c r="H118" s="22">
        <v>12800</v>
      </c>
      <c r="I118" s="1">
        <v>11.95</v>
      </c>
      <c r="J118" s="19">
        <v>98</v>
      </c>
      <c r="K118" s="19">
        <v>291.38</v>
      </c>
      <c r="L118" s="1">
        <v>7.43</v>
      </c>
      <c r="M118" s="1">
        <v>0.23</v>
      </c>
      <c r="N118" s="1">
        <v>92.34</v>
      </c>
      <c r="O118" s="1">
        <v>3</v>
      </c>
      <c r="P118" s="1">
        <v>13.91</v>
      </c>
      <c r="Q118" s="1">
        <v>9.0500000000000007</v>
      </c>
      <c r="R118" s="1">
        <v>9.2999999999999999E-2</v>
      </c>
      <c r="S118" s="1">
        <v>0.311</v>
      </c>
      <c r="T118" s="1">
        <v>0.59599999999999997</v>
      </c>
    </row>
    <row r="119" spans="1:20" x14ac:dyDescent="0.3">
      <c r="A119" s="1" t="s">
        <v>182</v>
      </c>
      <c r="B119" s="15" t="s">
        <v>262</v>
      </c>
      <c r="C119" s="1">
        <v>6506464</v>
      </c>
      <c r="D119" s="1">
        <v>406750</v>
      </c>
      <c r="E119" s="19">
        <v>16</v>
      </c>
      <c r="F119" s="20">
        <v>0</v>
      </c>
      <c r="G119" s="21">
        <v>-0.08</v>
      </c>
      <c r="H119" s="22">
        <v>4700</v>
      </c>
      <c r="I119" s="1">
        <v>25.63</v>
      </c>
      <c r="J119" s="19">
        <v>94</v>
      </c>
      <c r="K119" s="19">
        <v>49.23</v>
      </c>
      <c r="L119" s="1">
        <v>7.6</v>
      </c>
      <c r="M119" s="1">
        <v>0.23</v>
      </c>
      <c r="N119" s="1">
        <v>92.17</v>
      </c>
      <c r="O119" s="1">
        <v>2</v>
      </c>
      <c r="P119" s="1">
        <v>29.1</v>
      </c>
      <c r="Q119" s="1">
        <v>4.49</v>
      </c>
      <c r="R119" s="1">
        <v>0.224</v>
      </c>
      <c r="S119" s="1">
        <v>0.20699999999999999</v>
      </c>
      <c r="T119" s="1">
        <v>0.56899999999999995</v>
      </c>
    </row>
    <row r="120" spans="1:20" x14ac:dyDescent="0.3">
      <c r="A120" s="1" t="s">
        <v>73</v>
      </c>
      <c r="B120" s="15" t="s">
        <v>263</v>
      </c>
      <c r="C120" s="1">
        <v>784301</v>
      </c>
      <c r="D120" s="1">
        <v>9250</v>
      </c>
      <c r="E120" s="19">
        <v>84.79</v>
      </c>
      <c r="F120" s="20">
        <v>7.01</v>
      </c>
      <c r="G120" s="21">
        <v>0.43</v>
      </c>
      <c r="H120" s="22">
        <v>19200</v>
      </c>
      <c r="I120" s="1">
        <v>7.18</v>
      </c>
      <c r="J120" s="19">
        <v>97.6</v>
      </c>
      <c r="K120" s="19"/>
      <c r="L120" s="1">
        <v>7.79</v>
      </c>
      <c r="M120" s="1">
        <v>4.4400000000000004</v>
      </c>
      <c r="N120" s="1">
        <v>87.77</v>
      </c>
      <c r="O120" s="1">
        <v>3</v>
      </c>
      <c r="P120" s="1">
        <v>12.56</v>
      </c>
      <c r="Q120" s="1">
        <v>7.68</v>
      </c>
      <c r="R120" s="1">
        <v>3.6999999999999998E-2</v>
      </c>
      <c r="S120" s="1">
        <v>0.19800000000000001</v>
      </c>
      <c r="T120" s="1">
        <v>0.76500000000000001</v>
      </c>
    </row>
    <row r="121" spans="1:20" x14ac:dyDescent="0.3">
      <c r="A121" s="1" t="s">
        <v>128</v>
      </c>
      <c r="B121" s="15" t="s">
        <v>30</v>
      </c>
      <c r="C121" s="1">
        <v>15233244</v>
      </c>
      <c r="D121" s="1">
        <v>2717300</v>
      </c>
      <c r="E121" s="19">
        <v>5.61</v>
      </c>
      <c r="F121" s="20">
        <v>0</v>
      </c>
      <c r="G121" s="21">
        <v>-3.35</v>
      </c>
      <c r="H121" s="22">
        <v>6300</v>
      </c>
      <c r="I121" s="1">
        <v>29.21</v>
      </c>
      <c r="J121" s="19">
        <v>98.4</v>
      </c>
      <c r="K121" s="19">
        <v>164.11</v>
      </c>
      <c r="L121" s="1">
        <v>7.98</v>
      </c>
      <c r="M121" s="1">
        <v>0.05</v>
      </c>
      <c r="N121" s="1">
        <v>91.97</v>
      </c>
      <c r="O121" s="1">
        <v>4</v>
      </c>
      <c r="P121" s="1">
        <v>16</v>
      </c>
      <c r="Q121" s="1">
        <v>9.42</v>
      </c>
      <c r="R121" s="1">
        <v>6.7000000000000004E-2</v>
      </c>
      <c r="S121" s="1">
        <v>0.38600000000000001</v>
      </c>
      <c r="T121" s="1">
        <v>0.54700000000000004</v>
      </c>
    </row>
    <row r="122" spans="1:20" x14ac:dyDescent="0.3">
      <c r="A122" s="1" t="s">
        <v>129</v>
      </c>
      <c r="B122" s="15" t="s">
        <v>261</v>
      </c>
      <c r="C122" s="1">
        <v>34707817</v>
      </c>
      <c r="D122" s="1">
        <v>582650</v>
      </c>
      <c r="E122" s="19">
        <v>59.57</v>
      </c>
      <c r="F122" s="20">
        <v>0.09</v>
      </c>
      <c r="G122" s="21">
        <v>-0.1</v>
      </c>
      <c r="H122" s="22">
        <v>1000</v>
      </c>
      <c r="I122" s="1">
        <v>61.47</v>
      </c>
      <c r="J122" s="19">
        <v>85.1</v>
      </c>
      <c r="K122" s="19">
        <v>8.1199999999999992</v>
      </c>
      <c r="L122" s="1">
        <v>8.08</v>
      </c>
      <c r="M122" s="1">
        <v>0.98</v>
      </c>
      <c r="N122" s="1">
        <v>90.94</v>
      </c>
      <c r="O122" s="1">
        <v>1.5</v>
      </c>
      <c r="P122" s="1">
        <v>39.72</v>
      </c>
      <c r="Q122" s="1">
        <v>14.02</v>
      </c>
      <c r="R122" s="1">
        <v>0.16300000000000001</v>
      </c>
      <c r="S122" s="1">
        <v>0.188</v>
      </c>
      <c r="T122" s="1">
        <v>0.65100000000000002</v>
      </c>
    </row>
    <row r="123" spans="1:20" x14ac:dyDescent="0.3">
      <c r="A123" s="1" t="s">
        <v>248</v>
      </c>
      <c r="B123" s="15" t="s">
        <v>261</v>
      </c>
      <c r="C123" s="1">
        <v>12236805</v>
      </c>
      <c r="D123" s="1">
        <v>390580</v>
      </c>
      <c r="E123" s="19">
        <v>31.33</v>
      </c>
      <c r="F123" s="20">
        <v>0</v>
      </c>
      <c r="G123" s="21">
        <v>0</v>
      </c>
      <c r="H123" s="22">
        <v>1900</v>
      </c>
      <c r="I123" s="1">
        <v>67.69</v>
      </c>
      <c r="J123" s="19">
        <v>90.7</v>
      </c>
      <c r="K123" s="19">
        <v>26.8</v>
      </c>
      <c r="L123" s="1">
        <v>8.32</v>
      </c>
      <c r="M123" s="1">
        <v>0.34</v>
      </c>
      <c r="N123" s="1">
        <v>91.34</v>
      </c>
      <c r="O123" s="1">
        <v>2</v>
      </c>
      <c r="P123" s="1">
        <v>28.01</v>
      </c>
      <c r="Q123" s="1">
        <v>21.84</v>
      </c>
      <c r="R123" s="1">
        <v>0.17899999999999999</v>
      </c>
      <c r="S123" s="1">
        <v>0.24299999999999999</v>
      </c>
      <c r="T123" s="1">
        <v>0.57899999999999996</v>
      </c>
    </row>
    <row r="124" spans="1:20" x14ac:dyDescent="0.3">
      <c r="A124" s="1" t="s">
        <v>208</v>
      </c>
      <c r="B124" s="15" t="s">
        <v>257</v>
      </c>
      <c r="C124" s="1">
        <v>2010347</v>
      </c>
      <c r="D124" s="1">
        <v>20273</v>
      </c>
      <c r="E124" s="19">
        <v>99.16</v>
      </c>
      <c r="F124" s="20">
        <v>0.23</v>
      </c>
      <c r="G124" s="21">
        <v>1.1200000000000001</v>
      </c>
      <c r="H124" s="22">
        <v>19000</v>
      </c>
      <c r="I124" s="1">
        <v>4.45</v>
      </c>
      <c r="J124" s="19">
        <v>99.7</v>
      </c>
      <c r="K124" s="19">
        <v>406.1</v>
      </c>
      <c r="L124" s="1">
        <v>8.6</v>
      </c>
      <c r="M124" s="1">
        <v>1.49</v>
      </c>
      <c r="N124" s="1">
        <v>89.91</v>
      </c>
      <c r="O124" s="1"/>
      <c r="P124" s="1">
        <v>8.98</v>
      </c>
      <c r="Q124" s="1">
        <v>10.31</v>
      </c>
      <c r="R124" s="1">
        <v>2.8000000000000001E-2</v>
      </c>
      <c r="S124" s="1">
        <v>0.36899999999999999</v>
      </c>
      <c r="T124" s="1">
        <v>0.60299999999999998</v>
      </c>
    </row>
    <row r="125" spans="1:20" x14ac:dyDescent="0.3">
      <c r="A125" s="1" t="s">
        <v>179</v>
      </c>
      <c r="B125" s="15" t="s">
        <v>259</v>
      </c>
      <c r="C125" s="1">
        <v>20579</v>
      </c>
      <c r="D125" s="1">
        <v>458</v>
      </c>
      <c r="E125" s="19">
        <v>44.93</v>
      </c>
      <c r="F125" s="20">
        <v>331.66</v>
      </c>
      <c r="G125" s="21">
        <v>2.85</v>
      </c>
      <c r="H125" s="22">
        <v>9000</v>
      </c>
      <c r="I125" s="1">
        <v>14.84</v>
      </c>
      <c r="J125" s="19">
        <v>92</v>
      </c>
      <c r="K125" s="19">
        <v>325.57</v>
      </c>
      <c r="L125" s="1">
        <v>8.6999999999999993</v>
      </c>
      <c r="M125" s="1">
        <v>4.3499999999999996</v>
      </c>
      <c r="N125" s="1">
        <v>86.95</v>
      </c>
      <c r="O125" s="1">
        <v>2</v>
      </c>
      <c r="P125" s="1">
        <v>18.03</v>
      </c>
      <c r="Q125" s="1">
        <v>6.8</v>
      </c>
      <c r="R125" s="1">
        <v>6.2E-2</v>
      </c>
      <c r="S125" s="1">
        <v>0.12</v>
      </c>
      <c r="T125" s="1">
        <v>0.81799999999999995</v>
      </c>
    </row>
    <row r="126" spans="1:20" x14ac:dyDescent="0.3">
      <c r="A126" s="1" t="s">
        <v>118</v>
      </c>
      <c r="B126" s="15" t="s">
        <v>256</v>
      </c>
      <c r="C126" s="1">
        <v>68688433</v>
      </c>
      <c r="D126" s="1">
        <v>1648000</v>
      </c>
      <c r="E126" s="19">
        <v>41.68</v>
      </c>
      <c r="F126" s="20">
        <v>0.15</v>
      </c>
      <c r="G126" s="21">
        <v>-0.84</v>
      </c>
      <c r="H126" s="22">
        <v>7000</v>
      </c>
      <c r="I126" s="1">
        <v>41.58</v>
      </c>
      <c r="J126" s="19">
        <v>79.400000000000006</v>
      </c>
      <c r="K126" s="19">
        <v>276.41000000000003</v>
      </c>
      <c r="L126" s="1">
        <v>8.7200000000000006</v>
      </c>
      <c r="M126" s="1">
        <v>1.39</v>
      </c>
      <c r="N126" s="1">
        <v>89.89</v>
      </c>
      <c r="O126" s="1">
        <v>1</v>
      </c>
      <c r="P126" s="1">
        <v>17</v>
      </c>
      <c r="Q126" s="1">
        <v>5.55</v>
      </c>
      <c r="R126" s="1">
        <v>0.11600000000000001</v>
      </c>
      <c r="S126" s="1">
        <v>0.42399999999999999</v>
      </c>
      <c r="T126" s="1">
        <v>0.46</v>
      </c>
    </row>
    <row r="127" spans="1:20" x14ac:dyDescent="0.3">
      <c r="A127" s="1" t="s">
        <v>121</v>
      </c>
      <c r="B127" s="15" t="s">
        <v>260</v>
      </c>
      <c r="C127" s="1">
        <v>75441</v>
      </c>
      <c r="D127" s="1">
        <v>572</v>
      </c>
      <c r="E127" s="19">
        <v>131.88999999999999</v>
      </c>
      <c r="F127" s="20">
        <v>27.97</v>
      </c>
      <c r="G127" s="21">
        <v>5.36</v>
      </c>
      <c r="H127" s="22">
        <v>21000</v>
      </c>
      <c r="I127" s="1">
        <v>5.93</v>
      </c>
      <c r="J127" s="19"/>
      <c r="K127" s="19">
        <v>676.02</v>
      </c>
      <c r="L127" s="1">
        <v>9</v>
      </c>
      <c r="M127" s="1">
        <v>0</v>
      </c>
      <c r="N127" s="1">
        <v>91</v>
      </c>
      <c r="O127" s="1">
        <v>3</v>
      </c>
      <c r="P127" s="1">
        <v>11.05</v>
      </c>
      <c r="Q127" s="1">
        <v>11.19</v>
      </c>
      <c r="R127" s="1">
        <v>0.01</v>
      </c>
      <c r="S127" s="1">
        <v>0.13</v>
      </c>
      <c r="T127" s="1">
        <v>0.86</v>
      </c>
    </row>
    <row r="128" spans="1:20" x14ac:dyDescent="0.3">
      <c r="A128" s="1" t="s">
        <v>105</v>
      </c>
      <c r="B128" s="15" t="s">
        <v>259</v>
      </c>
      <c r="C128" s="1">
        <v>171019</v>
      </c>
      <c r="D128" s="1">
        <v>541</v>
      </c>
      <c r="E128" s="19">
        <v>316.12</v>
      </c>
      <c r="F128" s="20">
        <v>23.2</v>
      </c>
      <c r="G128" s="21">
        <v>0</v>
      </c>
      <c r="H128" s="22">
        <v>21000</v>
      </c>
      <c r="I128" s="1">
        <v>6.94</v>
      </c>
      <c r="J128" s="19">
        <v>99</v>
      </c>
      <c r="K128" s="19">
        <v>491.96</v>
      </c>
      <c r="L128" s="1">
        <v>9.09</v>
      </c>
      <c r="M128" s="1">
        <v>16.36</v>
      </c>
      <c r="N128" s="1">
        <v>74.55</v>
      </c>
      <c r="O128" s="1">
        <v>2</v>
      </c>
      <c r="P128" s="1">
        <v>18.79</v>
      </c>
      <c r="Q128" s="1">
        <v>4.4800000000000004</v>
      </c>
      <c r="R128" s="1"/>
      <c r="S128" s="1"/>
      <c r="T128" s="1"/>
    </row>
    <row r="129" spans="1:20" x14ac:dyDescent="0.3">
      <c r="A129" s="1" t="s">
        <v>112</v>
      </c>
      <c r="B129" s="15" t="s">
        <v>262</v>
      </c>
      <c r="C129" s="1">
        <v>7326496</v>
      </c>
      <c r="D129" s="1">
        <v>112090</v>
      </c>
      <c r="E129" s="19">
        <v>65.36</v>
      </c>
      <c r="F129" s="20">
        <v>0.73</v>
      </c>
      <c r="G129" s="21">
        <v>-1.99</v>
      </c>
      <c r="H129" s="22">
        <v>2600</v>
      </c>
      <c r="I129" s="1">
        <v>29.32</v>
      </c>
      <c r="J129" s="19">
        <v>76.2</v>
      </c>
      <c r="K129" s="19">
        <v>67.48</v>
      </c>
      <c r="L129" s="1">
        <v>9.5500000000000007</v>
      </c>
      <c r="M129" s="1">
        <v>3.22</v>
      </c>
      <c r="N129" s="1">
        <v>87.23</v>
      </c>
      <c r="O129" s="1">
        <v>2</v>
      </c>
      <c r="P129" s="1">
        <v>28.24</v>
      </c>
      <c r="Q129" s="1">
        <v>5.28</v>
      </c>
      <c r="R129" s="1">
        <v>0.13900000000000001</v>
      </c>
      <c r="S129" s="1">
        <v>0.312</v>
      </c>
      <c r="T129" s="1">
        <v>0.54900000000000004</v>
      </c>
    </row>
    <row r="130" spans="1:20" x14ac:dyDescent="0.3">
      <c r="A130" s="1" t="s">
        <v>58</v>
      </c>
      <c r="B130" s="15" t="s">
        <v>261</v>
      </c>
      <c r="C130" s="1">
        <v>420979</v>
      </c>
      <c r="D130" s="1">
        <v>4033</v>
      </c>
      <c r="E130" s="19">
        <v>104.38</v>
      </c>
      <c r="F130" s="20">
        <v>23.93</v>
      </c>
      <c r="G130" s="21">
        <v>-12.07</v>
      </c>
      <c r="H130" s="22">
        <v>1400</v>
      </c>
      <c r="I130" s="1">
        <v>47.77</v>
      </c>
      <c r="J130" s="19">
        <v>76.599999999999994</v>
      </c>
      <c r="K130" s="19">
        <v>169.6</v>
      </c>
      <c r="L130" s="1">
        <v>9.68</v>
      </c>
      <c r="M130" s="1">
        <v>0.5</v>
      </c>
      <c r="N130" s="1">
        <v>89.82</v>
      </c>
      <c r="O130" s="1">
        <v>3</v>
      </c>
      <c r="P130" s="1">
        <v>24.87</v>
      </c>
      <c r="Q130" s="1">
        <v>6.55</v>
      </c>
      <c r="R130" s="1">
        <v>0.121</v>
      </c>
      <c r="S130" s="1">
        <v>0.219</v>
      </c>
      <c r="T130" s="1">
        <v>0.66</v>
      </c>
    </row>
    <row r="131" spans="1:20" x14ac:dyDescent="0.3">
      <c r="A131" s="1" t="s">
        <v>70</v>
      </c>
      <c r="B131" s="15" t="s">
        <v>261</v>
      </c>
      <c r="C131" s="1">
        <v>17654843</v>
      </c>
      <c r="D131" s="1">
        <v>322460</v>
      </c>
      <c r="E131" s="19">
        <v>54.75</v>
      </c>
      <c r="F131" s="20">
        <v>0.16</v>
      </c>
      <c r="G131" s="21">
        <v>-7.0000000000000007E-2</v>
      </c>
      <c r="H131" s="22">
        <v>1400</v>
      </c>
      <c r="I131" s="1">
        <v>90.83</v>
      </c>
      <c r="J131" s="19">
        <v>50.9</v>
      </c>
      <c r="K131" s="19">
        <v>14.61</v>
      </c>
      <c r="L131" s="1">
        <v>9.75</v>
      </c>
      <c r="M131" s="1">
        <v>13.84</v>
      </c>
      <c r="N131" s="1">
        <v>76.41</v>
      </c>
      <c r="O131" s="1">
        <v>2</v>
      </c>
      <c r="P131" s="1">
        <v>35.11</v>
      </c>
      <c r="Q131" s="1">
        <v>14.84</v>
      </c>
      <c r="R131" s="1">
        <v>0.27900000000000003</v>
      </c>
      <c r="S131" s="1">
        <v>0.17100000000000001</v>
      </c>
      <c r="T131" s="1">
        <v>0.55000000000000004</v>
      </c>
    </row>
    <row r="132" spans="1:20" x14ac:dyDescent="0.3">
      <c r="A132" s="1" t="s">
        <v>169</v>
      </c>
      <c r="B132" s="15" t="s">
        <v>262</v>
      </c>
      <c r="C132" s="1">
        <v>221736</v>
      </c>
      <c r="D132" s="1">
        <v>960</v>
      </c>
      <c r="E132" s="19">
        <v>230.98</v>
      </c>
      <c r="F132" s="20">
        <v>37.92</v>
      </c>
      <c r="G132" s="21">
        <v>-0.41</v>
      </c>
      <c r="H132" s="22">
        <v>11400</v>
      </c>
      <c r="I132" s="1">
        <v>10.029999999999999</v>
      </c>
      <c r="J132" s="19">
        <v>96.7</v>
      </c>
      <c r="K132" s="19">
        <v>365.3</v>
      </c>
      <c r="L132" s="1">
        <v>10</v>
      </c>
      <c r="M132" s="1">
        <v>0</v>
      </c>
      <c r="N132" s="1">
        <v>90</v>
      </c>
      <c r="O132" s="1">
        <v>2</v>
      </c>
      <c r="P132" s="1">
        <v>14.78</v>
      </c>
      <c r="Q132" s="1">
        <v>6.45</v>
      </c>
      <c r="R132" s="1">
        <v>0.01</v>
      </c>
      <c r="S132" s="1">
        <v>0.15</v>
      </c>
      <c r="T132" s="1">
        <v>0.84</v>
      </c>
    </row>
    <row r="133" spans="1:20" x14ac:dyDescent="0.3">
      <c r="A133" s="1" t="s">
        <v>23</v>
      </c>
      <c r="B133" s="15" t="s">
        <v>259</v>
      </c>
      <c r="C133" s="1">
        <v>57794</v>
      </c>
      <c r="D133" s="1">
        <v>199</v>
      </c>
      <c r="E133" s="19">
        <v>290.42</v>
      </c>
      <c r="F133" s="20">
        <v>58.29</v>
      </c>
      <c r="G133" s="21">
        <v>-20.71</v>
      </c>
      <c r="H133" s="22">
        <v>8000</v>
      </c>
      <c r="I133" s="1">
        <v>9.27</v>
      </c>
      <c r="J133" s="19">
        <v>97</v>
      </c>
      <c r="K133" s="19">
        <v>259.54000000000002</v>
      </c>
      <c r="L133" s="1">
        <v>10</v>
      </c>
      <c r="M133" s="1">
        <v>15</v>
      </c>
      <c r="N133" s="1">
        <v>75</v>
      </c>
      <c r="O133" s="1">
        <v>2</v>
      </c>
      <c r="P133" s="1">
        <v>22.46</v>
      </c>
      <c r="Q133" s="1">
        <v>3.27</v>
      </c>
      <c r="R133" s="1"/>
      <c r="S133" s="1"/>
      <c r="T133" s="1"/>
    </row>
    <row r="134" spans="1:20" x14ac:dyDescent="0.3">
      <c r="A134" s="1" t="s">
        <v>216</v>
      </c>
      <c r="B134" s="15" t="s">
        <v>261</v>
      </c>
      <c r="C134" s="1">
        <v>1136334</v>
      </c>
      <c r="D134" s="1">
        <v>17363</v>
      </c>
      <c r="E134" s="19">
        <v>65.45</v>
      </c>
      <c r="F134" s="20">
        <v>0</v>
      </c>
      <c r="G134" s="21">
        <v>0</v>
      </c>
      <c r="H134" s="22">
        <v>4900</v>
      </c>
      <c r="I134" s="1">
        <v>69.27</v>
      </c>
      <c r="J134" s="19">
        <v>81.599999999999994</v>
      </c>
      <c r="K134" s="19">
        <v>30.8</v>
      </c>
      <c r="L134" s="1">
        <v>10.35</v>
      </c>
      <c r="M134" s="1">
        <v>0.7</v>
      </c>
      <c r="N134" s="1">
        <v>88.95</v>
      </c>
      <c r="O134" s="1">
        <v>2.5</v>
      </c>
      <c r="P134" s="1">
        <v>27.41</v>
      </c>
      <c r="Q134" s="1">
        <v>29.74</v>
      </c>
      <c r="R134" s="1">
        <v>0.11899999999999999</v>
      </c>
      <c r="S134" s="1">
        <v>0.51500000000000001</v>
      </c>
      <c r="T134" s="1">
        <v>0.36599999999999999</v>
      </c>
    </row>
    <row r="135" spans="1:20" x14ac:dyDescent="0.3">
      <c r="A135" s="1" t="s">
        <v>153</v>
      </c>
      <c r="B135" s="15" t="s">
        <v>262</v>
      </c>
      <c r="C135" s="1">
        <v>436131</v>
      </c>
      <c r="D135" s="1">
        <v>1100</v>
      </c>
      <c r="E135" s="19">
        <v>396.48</v>
      </c>
      <c r="F135" s="20">
        <v>31.82</v>
      </c>
      <c r="G135" s="21">
        <v>-0.05</v>
      </c>
      <c r="H135" s="22">
        <v>14400</v>
      </c>
      <c r="I135" s="1">
        <v>7.09</v>
      </c>
      <c r="J135" s="19">
        <v>97.7</v>
      </c>
      <c r="K135" s="19">
        <v>394.38</v>
      </c>
      <c r="L135" s="1">
        <v>10.38</v>
      </c>
      <c r="M135" s="1">
        <v>9.43</v>
      </c>
      <c r="N135" s="1">
        <v>80.19</v>
      </c>
      <c r="O135" s="1">
        <v>2</v>
      </c>
      <c r="P135" s="1">
        <v>13.74</v>
      </c>
      <c r="Q135" s="1">
        <v>6.48</v>
      </c>
      <c r="R135" s="1">
        <v>0.06</v>
      </c>
      <c r="S135" s="1">
        <v>0.11</v>
      </c>
      <c r="T135" s="1">
        <v>0.83</v>
      </c>
    </row>
    <row r="136" spans="1:20" x14ac:dyDescent="0.3">
      <c r="A136" s="1" t="s">
        <v>218</v>
      </c>
      <c r="B136" s="15" t="s">
        <v>260</v>
      </c>
      <c r="C136" s="1">
        <v>7523934</v>
      </c>
      <c r="D136" s="1">
        <v>41290</v>
      </c>
      <c r="E136" s="19">
        <v>182.22</v>
      </c>
      <c r="F136" s="20">
        <v>0</v>
      </c>
      <c r="G136" s="21">
        <v>4.05</v>
      </c>
      <c r="H136" s="22">
        <v>32700</v>
      </c>
      <c r="I136" s="1">
        <v>4.3899999999999997</v>
      </c>
      <c r="J136" s="19">
        <v>99</v>
      </c>
      <c r="K136" s="19">
        <v>680.89</v>
      </c>
      <c r="L136" s="1">
        <v>10.42</v>
      </c>
      <c r="M136" s="1">
        <v>0.61</v>
      </c>
      <c r="N136" s="1">
        <v>88.97</v>
      </c>
      <c r="O136" s="1">
        <v>3</v>
      </c>
      <c r="P136" s="1">
        <v>9.7100000000000009</v>
      </c>
      <c r="Q136" s="1">
        <v>8.49</v>
      </c>
      <c r="R136" s="1">
        <v>1.4999999999999999E-2</v>
      </c>
      <c r="S136" s="1">
        <v>0.34</v>
      </c>
      <c r="T136" s="1">
        <v>0.64500000000000002</v>
      </c>
    </row>
    <row r="137" spans="1:20" x14ac:dyDescent="0.3">
      <c r="A137" s="1" t="s">
        <v>31</v>
      </c>
      <c r="B137" s="15" t="s">
        <v>262</v>
      </c>
      <c r="C137" s="1">
        <v>71891</v>
      </c>
      <c r="D137" s="1">
        <v>193</v>
      </c>
      <c r="E137" s="19">
        <v>372.49</v>
      </c>
      <c r="F137" s="20">
        <v>35.49</v>
      </c>
      <c r="G137" s="21">
        <v>0</v>
      </c>
      <c r="H137" s="22">
        <v>28000</v>
      </c>
      <c r="I137" s="1">
        <v>5.89</v>
      </c>
      <c r="J137" s="19">
        <v>97</v>
      </c>
      <c r="K137" s="19">
        <v>516.05999999999995</v>
      </c>
      <c r="L137" s="1">
        <v>10.53</v>
      </c>
      <c r="M137" s="1">
        <v>0</v>
      </c>
      <c r="N137" s="1">
        <v>89.47</v>
      </c>
      <c r="O137" s="1">
        <v>2</v>
      </c>
      <c r="P137" s="1">
        <v>11.03</v>
      </c>
      <c r="Q137" s="1">
        <v>6.68</v>
      </c>
      <c r="R137" s="1">
        <v>4.0000000000000001E-3</v>
      </c>
      <c r="S137" s="1">
        <v>0.33300000000000002</v>
      </c>
      <c r="T137" s="1">
        <v>0.66300000000000003</v>
      </c>
    </row>
    <row r="138" spans="1:20" x14ac:dyDescent="0.3">
      <c r="A138" s="1" t="s">
        <v>109</v>
      </c>
      <c r="B138" s="15" t="s">
        <v>261</v>
      </c>
      <c r="C138" s="1">
        <v>1442029</v>
      </c>
      <c r="D138" s="1">
        <v>36120</v>
      </c>
      <c r="E138" s="19">
        <v>39.92</v>
      </c>
      <c r="F138" s="20">
        <v>0.97</v>
      </c>
      <c r="G138" s="21">
        <v>-1.57</v>
      </c>
      <c r="H138" s="22">
        <v>800</v>
      </c>
      <c r="I138" s="1">
        <v>107.17</v>
      </c>
      <c r="J138" s="19">
        <v>42.4</v>
      </c>
      <c r="K138" s="19">
        <v>7.35</v>
      </c>
      <c r="L138" s="1">
        <v>10.67</v>
      </c>
      <c r="M138" s="1">
        <v>8.82</v>
      </c>
      <c r="N138" s="1">
        <v>80.510000000000005</v>
      </c>
      <c r="O138" s="1">
        <v>2</v>
      </c>
      <c r="P138" s="1">
        <v>37.22</v>
      </c>
      <c r="Q138" s="1">
        <v>16.53</v>
      </c>
      <c r="R138" s="1">
        <v>0.62</v>
      </c>
      <c r="S138" s="1">
        <v>0.12</v>
      </c>
      <c r="T138" s="1">
        <v>0.26</v>
      </c>
    </row>
    <row r="139" spans="1:20" x14ac:dyDescent="0.3">
      <c r="A139" s="1" t="s">
        <v>87</v>
      </c>
      <c r="B139" s="15" t="s">
        <v>261</v>
      </c>
      <c r="C139" s="1">
        <v>74777981</v>
      </c>
      <c r="D139" s="1">
        <v>1127127</v>
      </c>
      <c r="E139" s="19">
        <v>66.34</v>
      </c>
      <c r="F139" s="20">
        <v>0</v>
      </c>
      <c r="G139" s="21">
        <v>0</v>
      </c>
      <c r="H139" s="22">
        <v>700</v>
      </c>
      <c r="I139" s="1">
        <v>95.32</v>
      </c>
      <c r="J139" s="19">
        <v>42.7</v>
      </c>
      <c r="K139" s="19">
        <v>8.16</v>
      </c>
      <c r="L139" s="1">
        <v>10.71</v>
      </c>
      <c r="M139" s="1">
        <v>0.75</v>
      </c>
      <c r="N139" s="1">
        <v>88.54</v>
      </c>
      <c r="O139" s="1">
        <v>2</v>
      </c>
      <c r="P139" s="1">
        <v>37.979999999999997</v>
      </c>
      <c r="Q139" s="1">
        <v>14.86</v>
      </c>
      <c r="R139" s="1">
        <v>0.47499999999999998</v>
      </c>
      <c r="S139" s="1">
        <v>9.9000000000000005E-2</v>
      </c>
      <c r="T139" s="1">
        <v>0.42599999999999999</v>
      </c>
    </row>
    <row r="140" spans="1:20" x14ac:dyDescent="0.3">
      <c r="A140" s="1" t="s">
        <v>238</v>
      </c>
      <c r="B140" s="15" t="s">
        <v>30</v>
      </c>
      <c r="C140" s="1">
        <v>27307134</v>
      </c>
      <c r="D140" s="1">
        <v>447400</v>
      </c>
      <c r="E140" s="19">
        <v>61.04</v>
      </c>
      <c r="F140" s="20">
        <v>0</v>
      </c>
      <c r="G140" s="21">
        <v>-1.72</v>
      </c>
      <c r="H140" s="22">
        <v>1700</v>
      </c>
      <c r="I140" s="1">
        <v>71.099999999999994</v>
      </c>
      <c r="J140" s="19">
        <v>99.3</v>
      </c>
      <c r="K140" s="19">
        <v>62.88</v>
      </c>
      <c r="L140" s="1">
        <v>10.83</v>
      </c>
      <c r="M140" s="1">
        <v>0.83</v>
      </c>
      <c r="N140" s="1">
        <v>88.34</v>
      </c>
      <c r="O140" s="1">
        <v>1</v>
      </c>
      <c r="P140" s="1">
        <v>26.36</v>
      </c>
      <c r="Q140" s="1">
        <v>7.84</v>
      </c>
      <c r="R140" s="1">
        <v>0.34200000000000003</v>
      </c>
      <c r="S140" s="1">
        <v>0.22900000000000001</v>
      </c>
      <c r="T140" s="1">
        <v>0.43</v>
      </c>
    </row>
    <row r="141" spans="1:20" x14ac:dyDescent="0.3">
      <c r="A141" s="1" t="s">
        <v>138</v>
      </c>
      <c r="B141" s="15" t="s">
        <v>261</v>
      </c>
      <c r="C141" s="1">
        <v>2022331</v>
      </c>
      <c r="D141" s="1">
        <v>30355</v>
      </c>
      <c r="E141" s="19">
        <v>66.62</v>
      </c>
      <c r="F141" s="20">
        <v>0</v>
      </c>
      <c r="G141" s="21">
        <v>-0.74</v>
      </c>
      <c r="H141" s="22">
        <v>3000</v>
      </c>
      <c r="I141" s="1">
        <v>84.23</v>
      </c>
      <c r="J141" s="19">
        <v>84.8</v>
      </c>
      <c r="K141" s="19">
        <v>23.73</v>
      </c>
      <c r="L141" s="1">
        <v>10.87</v>
      </c>
      <c r="M141" s="1">
        <v>0.13</v>
      </c>
      <c r="N141" s="1">
        <v>89</v>
      </c>
      <c r="O141" s="1">
        <v>3</v>
      </c>
      <c r="P141" s="1">
        <v>24.75</v>
      </c>
      <c r="Q141" s="1">
        <v>28.71</v>
      </c>
      <c r="R141" s="1">
        <v>0.16300000000000001</v>
      </c>
      <c r="S141" s="1">
        <v>0.443</v>
      </c>
      <c r="T141" s="1">
        <v>0.39400000000000002</v>
      </c>
    </row>
    <row r="142" spans="1:20" x14ac:dyDescent="0.3">
      <c r="A142" s="1" t="s">
        <v>89</v>
      </c>
      <c r="B142" s="15" t="s">
        <v>259</v>
      </c>
      <c r="C142" s="1">
        <v>905949</v>
      </c>
      <c r="D142" s="1">
        <v>18270</v>
      </c>
      <c r="E142" s="19">
        <v>49.59</v>
      </c>
      <c r="F142" s="20">
        <v>6.18</v>
      </c>
      <c r="G142" s="21">
        <v>-3.14</v>
      </c>
      <c r="H142" s="22">
        <v>5800</v>
      </c>
      <c r="I142" s="1">
        <v>12.62</v>
      </c>
      <c r="J142" s="19">
        <v>93.7</v>
      </c>
      <c r="K142" s="19">
        <v>112.59</v>
      </c>
      <c r="L142" s="1">
        <v>10.95</v>
      </c>
      <c r="M142" s="1">
        <v>4.6500000000000004</v>
      </c>
      <c r="N142" s="1">
        <v>84.4</v>
      </c>
      <c r="O142" s="1">
        <v>2</v>
      </c>
      <c r="P142" s="1">
        <v>22.55</v>
      </c>
      <c r="Q142" s="1">
        <v>5.65</v>
      </c>
      <c r="R142" s="1">
        <v>8.8999999999999996E-2</v>
      </c>
      <c r="S142" s="1">
        <v>0.13500000000000001</v>
      </c>
      <c r="T142" s="1">
        <v>0.77600000000000002</v>
      </c>
    </row>
    <row r="143" spans="1:20" x14ac:dyDescent="0.3">
      <c r="A143" s="1" t="s">
        <v>104</v>
      </c>
      <c r="B143" s="15" t="s">
        <v>262</v>
      </c>
      <c r="C143" s="1">
        <v>452776</v>
      </c>
      <c r="D143" s="1">
        <v>1780</v>
      </c>
      <c r="E143" s="19">
        <v>254.37</v>
      </c>
      <c r="F143" s="20">
        <v>17.190000000000001</v>
      </c>
      <c r="G143" s="21">
        <v>-0.15</v>
      </c>
      <c r="H143" s="22">
        <v>8000</v>
      </c>
      <c r="I143" s="1">
        <v>8.6</v>
      </c>
      <c r="J143" s="19">
        <v>90</v>
      </c>
      <c r="K143" s="19">
        <v>463.81</v>
      </c>
      <c r="L143" s="1">
        <v>11.24</v>
      </c>
      <c r="M143" s="1">
        <v>3.55</v>
      </c>
      <c r="N143" s="1">
        <v>85.21</v>
      </c>
      <c r="O143" s="1">
        <v>2</v>
      </c>
      <c r="P143" s="1">
        <v>15.05</v>
      </c>
      <c r="Q143" s="1">
        <v>6.09</v>
      </c>
      <c r="R143" s="1">
        <v>0.15</v>
      </c>
      <c r="S143" s="1">
        <v>0.17</v>
      </c>
      <c r="T143" s="1">
        <v>0.68</v>
      </c>
    </row>
    <row r="144" spans="1:20" x14ac:dyDescent="0.3">
      <c r="A144" s="1" t="s">
        <v>117</v>
      </c>
      <c r="B144" s="15" t="s">
        <v>256</v>
      </c>
      <c r="C144" s="1">
        <v>245452739</v>
      </c>
      <c r="D144" s="1">
        <v>1919440</v>
      </c>
      <c r="E144" s="19">
        <v>127.88</v>
      </c>
      <c r="F144" s="20">
        <v>2.85</v>
      </c>
      <c r="G144" s="21">
        <v>0</v>
      </c>
      <c r="H144" s="22">
        <v>3200</v>
      </c>
      <c r="I144" s="1">
        <v>35.6</v>
      </c>
      <c r="J144" s="19">
        <v>87.9</v>
      </c>
      <c r="K144" s="19">
        <v>52.03</v>
      </c>
      <c r="L144" s="1">
        <v>11.32</v>
      </c>
      <c r="M144" s="1">
        <v>7.23</v>
      </c>
      <c r="N144" s="1">
        <v>81.45</v>
      </c>
      <c r="O144" s="1">
        <v>2</v>
      </c>
      <c r="P144" s="1">
        <v>20.34</v>
      </c>
      <c r="Q144" s="1">
        <v>6.25</v>
      </c>
      <c r="R144" s="1">
        <v>0.13400000000000001</v>
      </c>
      <c r="S144" s="1">
        <v>0.45800000000000002</v>
      </c>
      <c r="T144" s="1">
        <v>0.40799999999999997</v>
      </c>
    </row>
    <row r="145" spans="1:20" x14ac:dyDescent="0.3">
      <c r="A145" s="1" t="s">
        <v>97</v>
      </c>
      <c r="B145" s="15" t="s">
        <v>30</v>
      </c>
      <c r="C145" s="1">
        <v>4661473</v>
      </c>
      <c r="D145" s="1">
        <v>69700</v>
      </c>
      <c r="E145" s="19">
        <v>66.88</v>
      </c>
      <c r="F145" s="20">
        <v>0.44</v>
      </c>
      <c r="G145" s="21">
        <v>-4.7</v>
      </c>
      <c r="H145" s="22">
        <v>2500</v>
      </c>
      <c r="I145" s="1">
        <v>18.59</v>
      </c>
      <c r="J145" s="19">
        <v>99</v>
      </c>
      <c r="K145" s="19">
        <v>146.56</v>
      </c>
      <c r="L145" s="1">
        <v>11.44</v>
      </c>
      <c r="M145" s="1">
        <v>3.86</v>
      </c>
      <c r="N145" s="1">
        <v>84.7</v>
      </c>
      <c r="O145" s="1">
        <v>3</v>
      </c>
      <c r="P145" s="1">
        <v>10.41</v>
      </c>
      <c r="Q145" s="1">
        <v>9.23</v>
      </c>
      <c r="R145" s="1">
        <v>0.17199999999999999</v>
      </c>
      <c r="S145" s="1">
        <v>0.27500000000000002</v>
      </c>
      <c r="T145" s="1">
        <v>0.55300000000000005</v>
      </c>
    </row>
    <row r="146" spans="1:20" x14ac:dyDescent="0.3">
      <c r="A146" s="1" t="s">
        <v>242</v>
      </c>
      <c r="B146" s="15" t="s">
        <v>262</v>
      </c>
      <c r="C146" s="1">
        <v>108605</v>
      </c>
      <c r="D146" s="1">
        <v>1910</v>
      </c>
      <c r="E146" s="19">
        <v>56.86</v>
      </c>
      <c r="F146" s="20">
        <v>9.84</v>
      </c>
      <c r="G146" s="21">
        <v>-8.94</v>
      </c>
      <c r="H146" s="22">
        <v>17200</v>
      </c>
      <c r="I146" s="1">
        <v>8.0299999999999994</v>
      </c>
      <c r="J146" s="19"/>
      <c r="K146" s="19">
        <v>652.82000000000005</v>
      </c>
      <c r="L146" s="1">
        <v>11.76</v>
      </c>
      <c r="M146" s="1">
        <v>2.94</v>
      </c>
      <c r="N146" s="1">
        <v>85.3</v>
      </c>
      <c r="O146" s="1">
        <v>2</v>
      </c>
      <c r="P146" s="1">
        <v>13.96</v>
      </c>
      <c r="Q146" s="1">
        <v>6.43</v>
      </c>
      <c r="R146" s="1">
        <v>0.01</v>
      </c>
      <c r="S146" s="1">
        <v>0.19</v>
      </c>
      <c r="T146" s="1">
        <v>0.8</v>
      </c>
    </row>
    <row r="147" spans="1:20" x14ac:dyDescent="0.3">
      <c r="A147" s="1" t="s">
        <v>211</v>
      </c>
      <c r="B147" s="15" t="s">
        <v>261</v>
      </c>
      <c r="C147" s="1">
        <v>44187637</v>
      </c>
      <c r="D147" s="1">
        <v>1219912</v>
      </c>
      <c r="E147" s="19">
        <v>36.22</v>
      </c>
      <c r="F147" s="20">
        <v>0.23</v>
      </c>
      <c r="G147" s="21">
        <v>-0.28999999999999998</v>
      </c>
      <c r="H147" s="22">
        <v>10700</v>
      </c>
      <c r="I147" s="1">
        <v>61.81</v>
      </c>
      <c r="J147" s="19">
        <v>86.4</v>
      </c>
      <c r="K147" s="19">
        <v>107.02</v>
      </c>
      <c r="L147" s="1">
        <v>12.08</v>
      </c>
      <c r="M147" s="1">
        <v>0.79</v>
      </c>
      <c r="N147" s="1">
        <v>87.13</v>
      </c>
      <c r="O147" s="1">
        <v>1</v>
      </c>
      <c r="P147" s="1">
        <v>18.2</v>
      </c>
      <c r="Q147" s="1">
        <v>22</v>
      </c>
      <c r="R147" s="1">
        <v>2.5000000000000001E-2</v>
      </c>
      <c r="S147" s="1">
        <v>0.30299999999999999</v>
      </c>
      <c r="T147" s="1">
        <v>0.67100000000000004</v>
      </c>
    </row>
    <row r="148" spans="1:20" x14ac:dyDescent="0.3">
      <c r="A148" s="1" t="s">
        <v>20</v>
      </c>
      <c r="B148" s="15" t="s">
        <v>256</v>
      </c>
      <c r="C148" s="1">
        <v>31056997</v>
      </c>
      <c r="D148" s="1">
        <v>647500</v>
      </c>
      <c r="E148" s="19">
        <v>47.96</v>
      </c>
      <c r="F148" s="20">
        <v>0</v>
      </c>
      <c r="G148" s="21">
        <v>23.06</v>
      </c>
      <c r="H148" s="22">
        <v>700</v>
      </c>
      <c r="I148" s="1">
        <v>163.07</v>
      </c>
      <c r="J148" s="19">
        <v>36</v>
      </c>
      <c r="K148" s="19">
        <v>3.22</v>
      </c>
      <c r="L148" s="1">
        <v>12.13</v>
      </c>
      <c r="M148" s="1">
        <v>0.22</v>
      </c>
      <c r="N148" s="1">
        <v>87.65</v>
      </c>
      <c r="O148" s="1">
        <v>1</v>
      </c>
      <c r="P148" s="1">
        <v>46.6</v>
      </c>
      <c r="Q148" s="1">
        <v>20.34</v>
      </c>
      <c r="R148" s="1">
        <v>0.38</v>
      </c>
      <c r="S148" s="1">
        <v>0.24</v>
      </c>
      <c r="T148" s="1">
        <v>0.38</v>
      </c>
    </row>
    <row r="149" spans="1:20" x14ac:dyDescent="0.3">
      <c r="A149" s="1" t="s">
        <v>125</v>
      </c>
      <c r="B149" s="15" t="s">
        <v>256</v>
      </c>
      <c r="C149" s="1">
        <v>127463611</v>
      </c>
      <c r="D149" s="1">
        <v>377835</v>
      </c>
      <c r="E149" s="19">
        <v>337.35</v>
      </c>
      <c r="F149" s="20">
        <v>7.87</v>
      </c>
      <c r="G149" s="21">
        <v>0</v>
      </c>
      <c r="H149" s="22">
        <v>28200</v>
      </c>
      <c r="I149" s="1">
        <v>3.26</v>
      </c>
      <c r="J149" s="19">
        <v>99</v>
      </c>
      <c r="K149" s="19">
        <v>461.15</v>
      </c>
      <c r="L149" s="1">
        <v>12.19</v>
      </c>
      <c r="M149" s="1">
        <v>0.96</v>
      </c>
      <c r="N149" s="1">
        <v>86.85</v>
      </c>
      <c r="O149" s="1">
        <v>3</v>
      </c>
      <c r="P149" s="1">
        <v>9.3699999999999992</v>
      </c>
      <c r="Q149" s="1">
        <v>9.16</v>
      </c>
      <c r="R149" s="1">
        <v>1.7000000000000001E-2</v>
      </c>
      <c r="S149" s="1">
        <v>0.25800000000000001</v>
      </c>
      <c r="T149" s="1">
        <v>0.72499999999999998</v>
      </c>
    </row>
    <row r="150" spans="1:20" x14ac:dyDescent="0.3">
      <c r="A150" s="1" t="s">
        <v>28</v>
      </c>
      <c r="B150" s="15" t="s">
        <v>262</v>
      </c>
      <c r="C150" s="1">
        <v>39921833</v>
      </c>
      <c r="D150" s="1">
        <v>2766890</v>
      </c>
      <c r="E150" s="19">
        <v>14.43</v>
      </c>
      <c r="F150" s="20">
        <v>0.18</v>
      </c>
      <c r="G150" s="21">
        <v>0.61</v>
      </c>
      <c r="H150" s="22">
        <v>11200</v>
      </c>
      <c r="I150" s="1">
        <v>15.18</v>
      </c>
      <c r="J150" s="19">
        <v>97.1</v>
      </c>
      <c r="K150" s="19">
        <v>220.43</v>
      </c>
      <c r="L150" s="1">
        <v>12.31</v>
      </c>
      <c r="M150" s="1">
        <v>0.48</v>
      </c>
      <c r="N150" s="1">
        <v>87.21</v>
      </c>
      <c r="O150" s="1">
        <v>3</v>
      </c>
      <c r="P150" s="1">
        <v>16.73</v>
      </c>
      <c r="Q150" s="1">
        <v>7.55</v>
      </c>
      <c r="R150" s="1">
        <v>9.5000000000000001E-2</v>
      </c>
      <c r="S150" s="1">
        <v>0.35799999999999998</v>
      </c>
      <c r="T150" s="1">
        <v>0.54700000000000004</v>
      </c>
    </row>
    <row r="151" spans="1:20" x14ac:dyDescent="0.3">
      <c r="A151" s="1" t="s">
        <v>106</v>
      </c>
      <c r="B151" s="15" t="s">
        <v>262</v>
      </c>
      <c r="C151" s="1">
        <v>12293545</v>
      </c>
      <c r="D151" s="1">
        <v>108890</v>
      </c>
      <c r="E151" s="19">
        <v>112.9</v>
      </c>
      <c r="F151" s="20">
        <v>0.37</v>
      </c>
      <c r="G151" s="21">
        <v>-1.67</v>
      </c>
      <c r="H151" s="22">
        <v>4100</v>
      </c>
      <c r="I151" s="1">
        <v>35.93</v>
      </c>
      <c r="J151" s="19">
        <v>70.599999999999994</v>
      </c>
      <c r="K151" s="19">
        <v>92.09</v>
      </c>
      <c r="L151" s="1">
        <v>12.54</v>
      </c>
      <c r="M151" s="1">
        <v>5.03</v>
      </c>
      <c r="N151" s="1">
        <v>82.43</v>
      </c>
      <c r="O151" s="1">
        <v>2</v>
      </c>
      <c r="P151" s="1">
        <v>29.88</v>
      </c>
      <c r="Q151" s="1">
        <v>5.2</v>
      </c>
      <c r="R151" s="1">
        <v>0.22700000000000001</v>
      </c>
      <c r="S151" s="1">
        <v>0.188</v>
      </c>
      <c r="T151" s="1">
        <v>0.58499999999999996</v>
      </c>
    </row>
    <row r="152" spans="1:20" x14ac:dyDescent="0.3">
      <c r="A152" s="1" t="s">
        <v>202</v>
      </c>
      <c r="B152" s="15" t="s">
        <v>261</v>
      </c>
      <c r="C152" s="1">
        <v>11987121</v>
      </c>
      <c r="D152" s="1">
        <v>196190</v>
      </c>
      <c r="E152" s="19">
        <v>61.1</v>
      </c>
      <c r="F152" s="20">
        <v>0.27</v>
      </c>
      <c r="G152" s="21">
        <v>0.2</v>
      </c>
      <c r="H152" s="22">
        <v>1600</v>
      </c>
      <c r="I152" s="1">
        <v>55.51</v>
      </c>
      <c r="J152" s="19">
        <v>40.200000000000003</v>
      </c>
      <c r="K152" s="19">
        <v>22.24</v>
      </c>
      <c r="L152" s="1">
        <v>12.78</v>
      </c>
      <c r="M152" s="1">
        <v>0.21</v>
      </c>
      <c r="N152" s="1">
        <v>87.01</v>
      </c>
      <c r="O152" s="1">
        <v>2</v>
      </c>
      <c r="P152" s="1">
        <v>32.78</v>
      </c>
      <c r="Q152" s="1">
        <v>9.42</v>
      </c>
      <c r="R152" s="1">
        <v>0.17199999999999999</v>
      </c>
      <c r="S152" s="1">
        <v>0.20899999999999999</v>
      </c>
      <c r="T152" s="1">
        <v>0.61899999999999999</v>
      </c>
    </row>
    <row r="153" spans="1:20" x14ac:dyDescent="0.3">
      <c r="A153" s="1" t="s">
        <v>56</v>
      </c>
      <c r="B153" s="15" t="s">
        <v>261</v>
      </c>
      <c r="C153" s="1">
        <v>17340702</v>
      </c>
      <c r="D153" s="1">
        <v>475440</v>
      </c>
      <c r="E153" s="19">
        <v>36.47</v>
      </c>
      <c r="F153" s="20">
        <v>0.08</v>
      </c>
      <c r="G153" s="21">
        <v>0</v>
      </c>
      <c r="H153" s="22">
        <v>1800</v>
      </c>
      <c r="I153" s="1">
        <v>68.260000000000005</v>
      </c>
      <c r="J153" s="19">
        <v>79</v>
      </c>
      <c r="K153" s="19">
        <v>5.73</v>
      </c>
      <c r="L153" s="1">
        <v>12.81</v>
      </c>
      <c r="M153" s="1">
        <v>2.58</v>
      </c>
      <c r="N153" s="1">
        <v>84.61</v>
      </c>
      <c r="O153" s="1">
        <v>1.5</v>
      </c>
      <c r="P153" s="1">
        <v>33.89</v>
      </c>
      <c r="Q153" s="1">
        <v>13.47</v>
      </c>
      <c r="R153" s="1">
        <v>0.44800000000000001</v>
      </c>
      <c r="S153" s="1">
        <v>0.17</v>
      </c>
      <c r="T153" s="1">
        <v>0.38200000000000001</v>
      </c>
    </row>
    <row r="154" spans="1:20" x14ac:dyDescent="0.3">
      <c r="A154" s="1" t="s">
        <v>193</v>
      </c>
      <c r="B154" s="15" t="s">
        <v>261</v>
      </c>
      <c r="C154" s="1">
        <v>7502</v>
      </c>
      <c r="D154" s="1">
        <v>413</v>
      </c>
      <c r="E154" s="19">
        <v>18.16</v>
      </c>
      <c r="F154" s="20">
        <v>14.53</v>
      </c>
      <c r="G154" s="21">
        <v>0</v>
      </c>
      <c r="H154" s="22">
        <v>2500</v>
      </c>
      <c r="I154" s="1">
        <v>19</v>
      </c>
      <c r="J154" s="19">
        <v>97</v>
      </c>
      <c r="K154" s="19">
        <v>293.26</v>
      </c>
      <c r="L154" s="1">
        <v>12.9</v>
      </c>
      <c r="M154" s="1">
        <v>0</v>
      </c>
      <c r="N154" s="1">
        <v>87.1</v>
      </c>
      <c r="O154" s="1"/>
      <c r="P154" s="1">
        <v>12.13</v>
      </c>
      <c r="Q154" s="1">
        <v>6.53</v>
      </c>
      <c r="R154" s="1"/>
      <c r="S154" s="1"/>
      <c r="T154" s="1"/>
    </row>
    <row r="155" spans="1:20" x14ac:dyDescent="0.3">
      <c r="A155" s="1" t="s">
        <v>157</v>
      </c>
      <c r="B155" s="15" t="s">
        <v>262</v>
      </c>
      <c r="C155" s="1">
        <v>107449525</v>
      </c>
      <c r="D155" s="1">
        <v>1972550</v>
      </c>
      <c r="E155" s="19">
        <v>54.47</v>
      </c>
      <c r="F155" s="20">
        <v>0.47</v>
      </c>
      <c r="G155" s="21">
        <v>-4.87</v>
      </c>
      <c r="H155" s="22">
        <v>9000</v>
      </c>
      <c r="I155" s="1">
        <v>20.91</v>
      </c>
      <c r="J155" s="19">
        <v>92.2</v>
      </c>
      <c r="K155" s="19">
        <v>181.59</v>
      </c>
      <c r="L155" s="1">
        <v>12.99</v>
      </c>
      <c r="M155" s="1">
        <v>1.31</v>
      </c>
      <c r="N155" s="1">
        <v>85.7</v>
      </c>
      <c r="O155" s="1">
        <v>1.5</v>
      </c>
      <c r="P155" s="1">
        <v>20.69</v>
      </c>
      <c r="Q155" s="1">
        <v>4.74</v>
      </c>
      <c r="R155" s="1">
        <v>3.7999999999999999E-2</v>
      </c>
      <c r="S155" s="1">
        <v>0.25900000000000001</v>
      </c>
      <c r="T155" s="1">
        <v>0.70199999999999996</v>
      </c>
    </row>
    <row r="156" spans="1:20" x14ac:dyDescent="0.3">
      <c r="A156" s="1" t="s">
        <v>196</v>
      </c>
      <c r="B156" s="15" t="s">
        <v>264</v>
      </c>
      <c r="C156" s="1">
        <v>7026</v>
      </c>
      <c r="D156" s="1">
        <v>242</v>
      </c>
      <c r="E156" s="19">
        <v>29.03</v>
      </c>
      <c r="F156" s="20">
        <v>49.59</v>
      </c>
      <c r="G156" s="21">
        <v>-4.8600000000000003</v>
      </c>
      <c r="H156" s="22">
        <v>6900</v>
      </c>
      <c r="I156" s="1">
        <v>7.54</v>
      </c>
      <c r="J156" s="19">
        <v>99</v>
      </c>
      <c r="K156" s="19">
        <v>683.18</v>
      </c>
      <c r="L156" s="1">
        <v>13.04</v>
      </c>
      <c r="M156" s="1">
        <v>0</v>
      </c>
      <c r="N156" s="1">
        <v>86.96</v>
      </c>
      <c r="O156" s="1"/>
      <c r="P156" s="1">
        <v>13.52</v>
      </c>
      <c r="Q156" s="1">
        <v>6.83</v>
      </c>
      <c r="R156" s="1"/>
      <c r="S156" s="1"/>
      <c r="T156" s="1"/>
    </row>
    <row r="157" spans="1:20" x14ac:dyDescent="0.3">
      <c r="A157" s="1" t="s">
        <v>175</v>
      </c>
      <c r="B157" s="15" t="s">
        <v>259</v>
      </c>
      <c r="C157" s="1">
        <v>82459</v>
      </c>
      <c r="D157" s="1">
        <v>477</v>
      </c>
      <c r="E157" s="19">
        <v>172.87</v>
      </c>
      <c r="F157" s="20">
        <v>310.69</v>
      </c>
      <c r="G157" s="21">
        <v>9.61</v>
      </c>
      <c r="H157" s="22">
        <v>12500</v>
      </c>
      <c r="I157" s="1">
        <v>7.11</v>
      </c>
      <c r="J157" s="19">
        <v>97</v>
      </c>
      <c r="K157" s="19">
        <v>254.67</v>
      </c>
      <c r="L157" s="1">
        <v>13.04</v>
      </c>
      <c r="M157" s="1">
        <v>4.3499999999999996</v>
      </c>
      <c r="N157" s="1">
        <v>82.61</v>
      </c>
      <c r="O157" s="1">
        <v>2</v>
      </c>
      <c r="P157" s="1">
        <v>19.43</v>
      </c>
      <c r="Q157" s="1">
        <v>2.29</v>
      </c>
      <c r="R157" s="1"/>
      <c r="S157" s="1"/>
      <c r="T157" s="1"/>
    </row>
    <row r="158" spans="1:20" x14ac:dyDescent="0.3">
      <c r="A158" s="1" t="s">
        <v>119</v>
      </c>
      <c r="B158" s="15" t="s">
        <v>263</v>
      </c>
      <c r="C158" s="1">
        <v>26783383</v>
      </c>
      <c r="D158" s="1">
        <v>437072</v>
      </c>
      <c r="E158" s="19">
        <v>61.28</v>
      </c>
      <c r="F158" s="20">
        <v>0.01</v>
      </c>
      <c r="G158" s="21">
        <v>0</v>
      </c>
      <c r="H158" s="22">
        <v>1500</v>
      </c>
      <c r="I158" s="1">
        <v>50.25</v>
      </c>
      <c r="J158" s="19">
        <v>40.4</v>
      </c>
      <c r="K158" s="19">
        <v>38.61</v>
      </c>
      <c r="L158" s="1">
        <v>13.15</v>
      </c>
      <c r="M158" s="1">
        <v>0.78</v>
      </c>
      <c r="N158" s="1">
        <v>86.07</v>
      </c>
      <c r="O158" s="1">
        <v>1</v>
      </c>
      <c r="P158" s="1">
        <v>31.98</v>
      </c>
      <c r="Q158" s="1">
        <v>5.37</v>
      </c>
      <c r="R158" s="1">
        <v>7.2999999999999995E-2</v>
      </c>
      <c r="S158" s="1">
        <v>0.66600000000000004</v>
      </c>
      <c r="T158" s="1">
        <v>0.26100000000000001</v>
      </c>
    </row>
    <row r="159" spans="1:20" x14ac:dyDescent="0.3">
      <c r="A159" s="1" t="s">
        <v>149</v>
      </c>
      <c r="B159" s="15" t="s">
        <v>256</v>
      </c>
      <c r="C159" s="1">
        <v>359008</v>
      </c>
      <c r="D159" s="1">
        <v>300</v>
      </c>
      <c r="E159" s="19">
        <v>1196.69</v>
      </c>
      <c r="F159" s="20">
        <v>214.67</v>
      </c>
      <c r="G159" s="21">
        <v>0</v>
      </c>
      <c r="H159" s="22">
        <v>3900</v>
      </c>
      <c r="I159" s="1">
        <v>56.52</v>
      </c>
      <c r="J159" s="19">
        <v>97.2</v>
      </c>
      <c r="K159" s="19">
        <v>89.97</v>
      </c>
      <c r="L159" s="1">
        <v>13.33</v>
      </c>
      <c r="M159" s="1">
        <v>16.670000000000002</v>
      </c>
      <c r="N159" s="1">
        <v>70</v>
      </c>
      <c r="O159" s="1">
        <v>2</v>
      </c>
      <c r="P159" s="1">
        <v>34.81</v>
      </c>
      <c r="Q159" s="1">
        <v>7.06</v>
      </c>
      <c r="R159" s="1">
        <v>0.2</v>
      </c>
      <c r="S159" s="1">
        <v>0.18</v>
      </c>
      <c r="T159" s="1">
        <v>0.62</v>
      </c>
    </row>
    <row r="160" spans="1:20" x14ac:dyDescent="0.3">
      <c r="A160" s="1" t="s">
        <v>46</v>
      </c>
      <c r="B160" s="15" t="s">
        <v>257</v>
      </c>
      <c r="C160" s="1">
        <v>4498976</v>
      </c>
      <c r="D160" s="1">
        <v>51129</v>
      </c>
      <c r="E160" s="19">
        <v>87.99</v>
      </c>
      <c r="F160" s="20">
        <v>0.04</v>
      </c>
      <c r="G160" s="21">
        <v>0.31</v>
      </c>
      <c r="H160" s="22">
        <v>6100</v>
      </c>
      <c r="I160" s="1">
        <v>21.05</v>
      </c>
      <c r="J160" s="19"/>
      <c r="K160" s="19">
        <v>215.36</v>
      </c>
      <c r="L160" s="1">
        <v>13.6</v>
      </c>
      <c r="M160" s="1">
        <v>2.96</v>
      </c>
      <c r="N160" s="1">
        <v>83.44</v>
      </c>
      <c r="O160" s="1">
        <v>4</v>
      </c>
      <c r="P160" s="1">
        <v>8.77</v>
      </c>
      <c r="Q160" s="1">
        <v>8.27</v>
      </c>
      <c r="R160" s="1">
        <v>0.14199999999999999</v>
      </c>
      <c r="S160" s="1">
        <v>0.308</v>
      </c>
      <c r="T160" s="1">
        <v>0.55000000000000004</v>
      </c>
    </row>
    <row r="161" spans="1:20" x14ac:dyDescent="0.3">
      <c r="A161" s="1" t="s">
        <v>189</v>
      </c>
      <c r="B161" s="15" t="s">
        <v>261</v>
      </c>
      <c r="C161" s="1">
        <v>787584</v>
      </c>
      <c r="D161" s="1">
        <v>2517</v>
      </c>
      <c r="E161" s="19">
        <v>312.91000000000003</v>
      </c>
      <c r="F161" s="20">
        <v>8.2200000000000006</v>
      </c>
      <c r="G161" s="21">
        <v>0</v>
      </c>
      <c r="H161" s="22">
        <v>5800</v>
      </c>
      <c r="I161" s="1">
        <v>7.78</v>
      </c>
      <c r="J161" s="19">
        <v>88.9</v>
      </c>
      <c r="K161" s="19">
        <v>380.91</v>
      </c>
      <c r="L161" s="1">
        <v>13.6</v>
      </c>
      <c r="M161" s="1">
        <v>1.2</v>
      </c>
      <c r="N161" s="1">
        <v>85.2</v>
      </c>
      <c r="O161" s="1">
        <v>2</v>
      </c>
      <c r="P161" s="1">
        <v>18.899999999999999</v>
      </c>
      <c r="Q161" s="1">
        <v>5.49</v>
      </c>
      <c r="R161" s="1">
        <v>0.08</v>
      </c>
      <c r="S161" s="1">
        <v>0.19</v>
      </c>
      <c r="T161" s="1">
        <v>0.73</v>
      </c>
    </row>
    <row r="162" spans="1:20" x14ac:dyDescent="0.3">
      <c r="A162" s="1" t="s">
        <v>213</v>
      </c>
      <c r="B162" s="15" t="s">
        <v>256</v>
      </c>
      <c r="C162" s="1">
        <v>20222240</v>
      </c>
      <c r="D162" s="1">
        <v>65610</v>
      </c>
      <c r="E162" s="19">
        <v>308.22000000000003</v>
      </c>
      <c r="F162" s="20">
        <v>2.04</v>
      </c>
      <c r="G162" s="21">
        <v>-1.31</v>
      </c>
      <c r="H162" s="22">
        <v>3700</v>
      </c>
      <c r="I162" s="1">
        <v>14.35</v>
      </c>
      <c r="J162" s="19">
        <v>92.3</v>
      </c>
      <c r="K162" s="19">
        <v>61.52</v>
      </c>
      <c r="L162" s="1">
        <v>13.86</v>
      </c>
      <c r="M162" s="1">
        <v>15.7</v>
      </c>
      <c r="N162" s="1">
        <v>70.44</v>
      </c>
      <c r="O162" s="1">
        <v>2</v>
      </c>
      <c r="P162" s="1">
        <v>15.51</v>
      </c>
      <c r="Q162" s="1">
        <v>6.52</v>
      </c>
      <c r="R162" s="1">
        <v>0.17799999999999999</v>
      </c>
      <c r="S162" s="1">
        <v>0.27600000000000002</v>
      </c>
      <c r="T162" s="1">
        <v>0.54500000000000004</v>
      </c>
    </row>
    <row r="163" spans="1:20" x14ac:dyDescent="0.3">
      <c r="A163" s="1" t="s">
        <v>52</v>
      </c>
      <c r="B163" s="15" t="s">
        <v>261</v>
      </c>
      <c r="C163" s="1">
        <v>13902972</v>
      </c>
      <c r="D163" s="1">
        <v>274200</v>
      </c>
      <c r="E163" s="19">
        <v>50.7</v>
      </c>
      <c r="F163" s="20">
        <v>0</v>
      </c>
      <c r="G163" s="21">
        <v>0</v>
      </c>
      <c r="H163" s="22">
        <v>1100</v>
      </c>
      <c r="I163" s="1">
        <v>97.57</v>
      </c>
      <c r="J163" s="19">
        <v>26.6</v>
      </c>
      <c r="K163" s="19">
        <v>7.01</v>
      </c>
      <c r="L163" s="1">
        <v>14.43</v>
      </c>
      <c r="M163" s="1">
        <v>0.19</v>
      </c>
      <c r="N163" s="1">
        <v>85.38</v>
      </c>
      <c r="O163" s="1">
        <v>2</v>
      </c>
      <c r="P163" s="1">
        <v>45.62</v>
      </c>
      <c r="Q163" s="1">
        <v>15.6</v>
      </c>
      <c r="R163" s="1">
        <v>0.32200000000000001</v>
      </c>
      <c r="S163" s="1">
        <v>0.19600000000000001</v>
      </c>
      <c r="T163" s="1">
        <v>0.48199999999999998</v>
      </c>
    </row>
    <row r="164" spans="1:20" x14ac:dyDescent="0.3">
      <c r="A164" s="1" t="s">
        <v>226</v>
      </c>
      <c r="B164" s="15" t="s">
        <v>262</v>
      </c>
      <c r="C164" s="1">
        <v>1065842</v>
      </c>
      <c r="D164" s="1">
        <v>5128</v>
      </c>
      <c r="E164" s="19">
        <v>207.85</v>
      </c>
      <c r="F164" s="20">
        <v>7.06</v>
      </c>
      <c r="G164" s="21">
        <v>-10.83</v>
      </c>
      <c r="H164" s="22">
        <v>9500</v>
      </c>
      <c r="I164" s="1">
        <v>24.31</v>
      </c>
      <c r="J164" s="19">
        <v>98.6</v>
      </c>
      <c r="K164" s="19">
        <v>303.52</v>
      </c>
      <c r="L164" s="1">
        <v>14.62</v>
      </c>
      <c r="M164" s="1">
        <v>9.16</v>
      </c>
      <c r="N164" s="1">
        <v>76.22</v>
      </c>
      <c r="O164" s="1">
        <v>2</v>
      </c>
      <c r="P164" s="1">
        <v>12.9</v>
      </c>
      <c r="Q164" s="1">
        <v>10.57</v>
      </c>
      <c r="R164" s="1">
        <v>7.0000000000000001E-3</v>
      </c>
      <c r="S164" s="1">
        <v>0.56999999999999995</v>
      </c>
      <c r="T164" s="1">
        <v>0.42299999999999999</v>
      </c>
    </row>
    <row r="165" spans="1:20" x14ac:dyDescent="0.3">
      <c r="A165" s="1" t="s">
        <v>53</v>
      </c>
      <c r="B165" s="15" t="s">
        <v>256</v>
      </c>
      <c r="C165" s="1">
        <v>47382633</v>
      </c>
      <c r="D165" s="1">
        <v>678500</v>
      </c>
      <c r="E165" s="19">
        <v>69.83</v>
      </c>
      <c r="F165" s="20">
        <v>0.28000000000000003</v>
      </c>
      <c r="G165" s="21">
        <v>-1.8</v>
      </c>
      <c r="H165" s="22">
        <v>1800</v>
      </c>
      <c r="I165" s="1">
        <v>67.239999999999995</v>
      </c>
      <c r="J165" s="19">
        <v>85.3</v>
      </c>
      <c r="K165" s="19">
        <v>10.050000000000001</v>
      </c>
      <c r="L165" s="1">
        <v>15.19</v>
      </c>
      <c r="M165" s="1">
        <v>0.97</v>
      </c>
      <c r="N165" s="1">
        <v>83.84</v>
      </c>
      <c r="O165" s="1">
        <v>2</v>
      </c>
      <c r="P165" s="1">
        <v>17.91</v>
      </c>
      <c r="Q165" s="1">
        <v>9.83</v>
      </c>
      <c r="R165" s="1">
        <v>0.56399999999999995</v>
      </c>
      <c r="S165" s="1">
        <v>8.2000000000000003E-2</v>
      </c>
      <c r="T165" s="1">
        <v>0.35299999999999998</v>
      </c>
    </row>
    <row r="166" spans="1:20" x14ac:dyDescent="0.3">
      <c r="A166" s="1" t="s">
        <v>120</v>
      </c>
      <c r="B166" s="15" t="s">
        <v>260</v>
      </c>
      <c r="C166" s="1">
        <v>4062235</v>
      </c>
      <c r="D166" s="1">
        <v>70280</v>
      </c>
      <c r="E166" s="19">
        <v>57.8</v>
      </c>
      <c r="F166" s="20">
        <v>2.06</v>
      </c>
      <c r="G166" s="21">
        <v>4.99</v>
      </c>
      <c r="H166" s="22">
        <v>29600</v>
      </c>
      <c r="I166" s="1">
        <v>5.39</v>
      </c>
      <c r="J166" s="19">
        <v>98</v>
      </c>
      <c r="K166" s="19">
        <v>500.46</v>
      </c>
      <c r="L166" s="1">
        <v>15.2</v>
      </c>
      <c r="M166" s="1">
        <v>0.03</v>
      </c>
      <c r="N166" s="1">
        <v>84.77</v>
      </c>
      <c r="O166" s="1">
        <v>3</v>
      </c>
      <c r="P166" s="1">
        <v>14.45</v>
      </c>
      <c r="Q166" s="1">
        <v>7.82</v>
      </c>
      <c r="R166" s="1">
        <v>0.05</v>
      </c>
      <c r="S166" s="1">
        <v>0.46</v>
      </c>
      <c r="T166" s="1">
        <v>0.49</v>
      </c>
    </row>
    <row r="167" spans="1:20" x14ac:dyDescent="0.3">
      <c r="A167" s="1" t="s">
        <v>63</v>
      </c>
      <c r="B167" s="15" t="s">
        <v>256</v>
      </c>
      <c r="C167" s="1">
        <v>1313973713</v>
      </c>
      <c r="D167" s="1">
        <v>9596960</v>
      </c>
      <c r="E167" s="19">
        <v>136.91999999999999</v>
      </c>
      <c r="F167" s="20">
        <v>0.15</v>
      </c>
      <c r="G167" s="21">
        <v>-0.4</v>
      </c>
      <c r="H167" s="22">
        <v>5000</v>
      </c>
      <c r="I167" s="1">
        <v>24.18</v>
      </c>
      <c r="J167" s="19">
        <v>90.9</v>
      </c>
      <c r="K167" s="19">
        <v>266.7</v>
      </c>
      <c r="L167" s="1">
        <v>15.4</v>
      </c>
      <c r="M167" s="1">
        <v>1.25</v>
      </c>
      <c r="N167" s="1">
        <v>83.35</v>
      </c>
      <c r="O167" s="1">
        <v>1.5</v>
      </c>
      <c r="P167" s="1">
        <v>13.25</v>
      </c>
      <c r="Q167" s="1">
        <v>6.97</v>
      </c>
      <c r="R167" s="1">
        <v>0.125</v>
      </c>
      <c r="S167" s="1">
        <v>0.47299999999999998</v>
      </c>
      <c r="T167" s="1">
        <v>0.40300000000000002</v>
      </c>
    </row>
    <row r="168" spans="1:20" x14ac:dyDescent="0.3">
      <c r="A168" s="1" t="s">
        <v>172</v>
      </c>
      <c r="B168" s="15" t="s">
        <v>262</v>
      </c>
      <c r="C168" s="1">
        <v>5570129</v>
      </c>
      <c r="D168" s="1">
        <v>129494</v>
      </c>
      <c r="E168" s="19">
        <v>43.01</v>
      </c>
      <c r="F168" s="20">
        <v>0.7</v>
      </c>
      <c r="G168" s="21">
        <v>-1.22</v>
      </c>
      <c r="H168" s="22">
        <v>2300</v>
      </c>
      <c r="I168" s="1">
        <v>29.11</v>
      </c>
      <c r="J168" s="19">
        <v>67.5</v>
      </c>
      <c r="K168" s="19">
        <v>39.659999999999997</v>
      </c>
      <c r="L168" s="1">
        <v>15.94</v>
      </c>
      <c r="M168" s="1">
        <v>1.94</v>
      </c>
      <c r="N168" s="1">
        <v>82.12</v>
      </c>
      <c r="O168" s="1">
        <v>2</v>
      </c>
      <c r="P168" s="1">
        <v>24.51</v>
      </c>
      <c r="Q168" s="1">
        <v>4.45</v>
      </c>
      <c r="R168" s="1">
        <v>0.16500000000000001</v>
      </c>
      <c r="S168" s="1">
        <v>0.27500000000000002</v>
      </c>
      <c r="T168" s="1">
        <v>0.56000000000000005</v>
      </c>
    </row>
    <row r="169" spans="1:20" x14ac:dyDescent="0.3">
      <c r="A169" s="1" t="s">
        <v>85</v>
      </c>
      <c r="B169" s="15" t="s">
        <v>86</v>
      </c>
      <c r="C169" s="1">
        <v>1324333</v>
      </c>
      <c r="D169" s="1">
        <v>45226</v>
      </c>
      <c r="E169" s="19">
        <v>29.28</v>
      </c>
      <c r="F169" s="20">
        <v>8.39</v>
      </c>
      <c r="G169" s="21">
        <v>-3.16</v>
      </c>
      <c r="H169" s="22">
        <v>12300</v>
      </c>
      <c r="I169" s="1">
        <v>7.87</v>
      </c>
      <c r="J169" s="19">
        <v>99.8</v>
      </c>
      <c r="K169" s="19">
        <v>333.75</v>
      </c>
      <c r="L169" s="1">
        <v>16.04</v>
      </c>
      <c r="M169" s="1">
        <v>0.45</v>
      </c>
      <c r="N169" s="1">
        <v>83.51</v>
      </c>
      <c r="O169" s="1">
        <v>3</v>
      </c>
      <c r="P169" s="1">
        <v>10.039999999999999</v>
      </c>
      <c r="Q169" s="1">
        <v>13.25</v>
      </c>
      <c r="R169" s="1">
        <v>0.04</v>
      </c>
      <c r="S169" s="1">
        <v>0.29399999999999998</v>
      </c>
      <c r="T169" s="1">
        <v>0.66600000000000004</v>
      </c>
    </row>
    <row r="170" spans="1:20" x14ac:dyDescent="0.3">
      <c r="A170" s="1" t="s">
        <v>124</v>
      </c>
      <c r="B170" s="15" t="s">
        <v>262</v>
      </c>
      <c r="C170" s="1">
        <v>2758124</v>
      </c>
      <c r="D170" s="1">
        <v>10991</v>
      </c>
      <c r="E170" s="19">
        <v>250.94</v>
      </c>
      <c r="F170" s="20">
        <v>9.3000000000000007</v>
      </c>
      <c r="G170" s="21">
        <v>-4.92</v>
      </c>
      <c r="H170" s="22">
        <v>3900</v>
      </c>
      <c r="I170" s="1">
        <v>12.36</v>
      </c>
      <c r="J170" s="19">
        <v>87.9</v>
      </c>
      <c r="K170" s="19">
        <v>124</v>
      </c>
      <c r="L170" s="1">
        <v>16.07</v>
      </c>
      <c r="M170" s="1">
        <v>10.16</v>
      </c>
      <c r="N170" s="1">
        <v>73.77</v>
      </c>
      <c r="O170" s="1">
        <v>2</v>
      </c>
      <c r="P170" s="1">
        <v>20.82</v>
      </c>
      <c r="Q170" s="1">
        <v>6.52</v>
      </c>
      <c r="R170" s="1">
        <v>4.9000000000000002E-2</v>
      </c>
      <c r="S170" s="1">
        <v>0.33700000000000002</v>
      </c>
      <c r="T170" s="1">
        <v>0.61499999999999999</v>
      </c>
    </row>
    <row r="171" spans="1:20" x14ac:dyDescent="0.3">
      <c r="A171" s="1" t="s">
        <v>99</v>
      </c>
      <c r="B171" s="15" t="s">
        <v>261</v>
      </c>
      <c r="C171" s="1">
        <v>22409572</v>
      </c>
      <c r="D171" s="1">
        <v>239460</v>
      </c>
      <c r="E171" s="19">
        <v>93.58</v>
      </c>
      <c r="F171" s="20">
        <v>0.23</v>
      </c>
      <c r="G171" s="21">
        <v>-0.64</v>
      </c>
      <c r="H171" s="22">
        <v>2200</v>
      </c>
      <c r="I171" s="1">
        <v>51.43</v>
      </c>
      <c r="J171" s="19">
        <v>74.8</v>
      </c>
      <c r="K171" s="19">
        <v>14.35</v>
      </c>
      <c r="L171" s="1">
        <v>16.260000000000002</v>
      </c>
      <c r="M171" s="1">
        <v>9.67</v>
      </c>
      <c r="N171" s="1">
        <v>74.069999999999993</v>
      </c>
      <c r="O171" s="1">
        <v>2</v>
      </c>
      <c r="P171" s="1">
        <v>30.52</v>
      </c>
      <c r="Q171" s="1">
        <v>9.7200000000000006</v>
      </c>
      <c r="R171" s="1">
        <v>0.36599999999999999</v>
      </c>
      <c r="S171" s="1">
        <v>0.246</v>
      </c>
      <c r="T171" s="1">
        <v>0.38700000000000001</v>
      </c>
    </row>
    <row r="172" spans="1:20" x14ac:dyDescent="0.3">
      <c r="A172" s="1" t="s">
        <v>122</v>
      </c>
      <c r="B172" s="15" t="s">
        <v>263</v>
      </c>
      <c r="C172" s="1">
        <v>6352117</v>
      </c>
      <c r="D172" s="1">
        <v>20770</v>
      </c>
      <c r="E172" s="19">
        <v>305.83</v>
      </c>
      <c r="F172" s="20">
        <v>1.31</v>
      </c>
      <c r="G172" s="21">
        <v>0.68</v>
      </c>
      <c r="H172" s="22">
        <v>19800</v>
      </c>
      <c r="I172" s="1">
        <v>7.03</v>
      </c>
      <c r="J172" s="19">
        <v>95.4</v>
      </c>
      <c r="K172" s="19">
        <v>462.26</v>
      </c>
      <c r="L172" s="1">
        <v>16.39</v>
      </c>
      <c r="M172" s="1">
        <v>4.17</v>
      </c>
      <c r="N172" s="1">
        <v>79.44</v>
      </c>
      <c r="O172" s="1">
        <v>3</v>
      </c>
      <c r="P172" s="1">
        <v>17.97</v>
      </c>
      <c r="Q172" s="1">
        <v>6.18</v>
      </c>
      <c r="R172" s="1">
        <v>2.5999999999999999E-2</v>
      </c>
      <c r="S172" s="1">
        <v>0.317</v>
      </c>
      <c r="T172" s="1">
        <v>0.65700000000000003</v>
      </c>
    </row>
    <row r="173" spans="1:20" x14ac:dyDescent="0.3">
      <c r="A173" s="1" t="s">
        <v>137</v>
      </c>
      <c r="B173" s="15" t="s">
        <v>263</v>
      </c>
      <c r="C173" s="1">
        <v>3874050</v>
      </c>
      <c r="D173" s="1">
        <v>10400</v>
      </c>
      <c r="E173" s="19">
        <v>372.5</v>
      </c>
      <c r="F173" s="20">
        <v>2.16</v>
      </c>
      <c r="G173" s="21">
        <v>0</v>
      </c>
      <c r="H173" s="22">
        <v>4800</v>
      </c>
      <c r="I173" s="1">
        <v>24.52</v>
      </c>
      <c r="J173" s="19">
        <v>87.4</v>
      </c>
      <c r="K173" s="19">
        <v>255.55</v>
      </c>
      <c r="L173" s="1">
        <v>16.62</v>
      </c>
      <c r="M173" s="1">
        <v>13.98</v>
      </c>
      <c r="N173" s="1">
        <v>69.400000000000006</v>
      </c>
      <c r="O173" s="1"/>
      <c r="P173" s="1">
        <v>18.52</v>
      </c>
      <c r="Q173" s="1">
        <v>6.21</v>
      </c>
      <c r="R173" s="1">
        <v>0.12</v>
      </c>
      <c r="S173" s="1">
        <v>0.21</v>
      </c>
      <c r="T173" s="1">
        <v>0.67</v>
      </c>
    </row>
    <row r="174" spans="1:20" x14ac:dyDescent="0.3">
      <c r="A174" s="1" t="s">
        <v>199</v>
      </c>
      <c r="B174" s="15" t="s">
        <v>260</v>
      </c>
      <c r="C174" s="1">
        <v>29251</v>
      </c>
      <c r="D174" s="1">
        <v>61</v>
      </c>
      <c r="E174" s="19">
        <v>479.52</v>
      </c>
      <c r="F174" s="20">
        <v>0</v>
      </c>
      <c r="G174" s="21">
        <v>10.98</v>
      </c>
      <c r="H174" s="22">
        <v>34600</v>
      </c>
      <c r="I174" s="1">
        <v>5.73</v>
      </c>
      <c r="J174" s="19">
        <v>96</v>
      </c>
      <c r="K174" s="19">
        <v>704.25</v>
      </c>
      <c r="L174" s="1">
        <v>16.670000000000002</v>
      </c>
      <c r="M174" s="1">
        <v>0</v>
      </c>
      <c r="N174" s="1">
        <v>83.33</v>
      </c>
      <c r="O174" s="1"/>
      <c r="P174" s="1">
        <v>10.02</v>
      </c>
      <c r="Q174" s="1">
        <v>8.17</v>
      </c>
      <c r="R174" s="1"/>
      <c r="S174" s="1"/>
      <c r="T174" s="1"/>
    </row>
    <row r="175" spans="1:20" x14ac:dyDescent="0.3">
      <c r="A175" s="1" t="s">
        <v>152</v>
      </c>
      <c r="B175" s="15" t="s">
        <v>259</v>
      </c>
      <c r="C175" s="1">
        <v>60422</v>
      </c>
      <c r="D175" s="1">
        <v>11854</v>
      </c>
      <c r="E175" s="19">
        <v>5.0999999999999996</v>
      </c>
      <c r="F175" s="20">
        <v>3.12</v>
      </c>
      <c r="G175" s="21">
        <v>-6.04</v>
      </c>
      <c r="H175" s="22">
        <v>1600</v>
      </c>
      <c r="I175" s="1">
        <v>29.45</v>
      </c>
      <c r="J175" s="19">
        <v>93.7</v>
      </c>
      <c r="K175" s="19">
        <v>91.19</v>
      </c>
      <c r="L175" s="1">
        <v>16.670000000000002</v>
      </c>
      <c r="M175" s="1">
        <v>38.89</v>
      </c>
      <c r="N175" s="1">
        <v>44.44</v>
      </c>
      <c r="O175" s="1">
        <v>2</v>
      </c>
      <c r="P175" s="1">
        <v>33.049999999999997</v>
      </c>
      <c r="Q175" s="1">
        <v>4.78</v>
      </c>
      <c r="R175" s="1">
        <v>0.317</v>
      </c>
      <c r="S175" s="1">
        <v>0.14899999999999999</v>
      </c>
      <c r="T175" s="1">
        <v>0.53400000000000003</v>
      </c>
    </row>
    <row r="176" spans="1:20" x14ac:dyDescent="0.3">
      <c r="A176" s="1" t="s">
        <v>244</v>
      </c>
      <c r="B176" s="15" t="s">
        <v>263</v>
      </c>
      <c r="C176" s="1">
        <v>2460492</v>
      </c>
      <c r="D176" s="1">
        <v>5860</v>
      </c>
      <c r="E176" s="19">
        <v>419.88</v>
      </c>
      <c r="F176" s="20">
        <v>0</v>
      </c>
      <c r="G176" s="21">
        <v>2.98</v>
      </c>
      <c r="H176" s="22">
        <v>800</v>
      </c>
      <c r="I176" s="1">
        <v>19.62</v>
      </c>
      <c r="J176" s="19"/>
      <c r="K176" s="19">
        <v>145.21</v>
      </c>
      <c r="L176" s="1">
        <v>16.899999999999999</v>
      </c>
      <c r="M176" s="1">
        <v>18.97</v>
      </c>
      <c r="N176" s="1">
        <v>64.13</v>
      </c>
      <c r="O176" s="1">
        <v>3</v>
      </c>
      <c r="P176" s="1">
        <v>31.67</v>
      </c>
      <c r="Q176" s="1">
        <v>3.92</v>
      </c>
      <c r="R176" s="1">
        <v>0.09</v>
      </c>
      <c r="S176" s="1">
        <v>0.28000000000000003</v>
      </c>
      <c r="T176" s="1">
        <v>0.63</v>
      </c>
    </row>
    <row r="177" spans="1:20" x14ac:dyDescent="0.3">
      <c r="A177" s="1" t="s">
        <v>33</v>
      </c>
      <c r="B177" s="15" t="s">
        <v>260</v>
      </c>
      <c r="C177" s="1">
        <v>8192880</v>
      </c>
      <c r="D177" s="1">
        <v>83870</v>
      </c>
      <c r="E177" s="19">
        <v>97.69</v>
      </c>
      <c r="F177" s="20">
        <v>0</v>
      </c>
      <c r="G177" s="21">
        <v>2</v>
      </c>
      <c r="H177" s="22">
        <v>30000</v>
      </c>
      <c r="I177" s="1">
        <v>4.66</v>
      </c>
      <c r="J177" s="19">
        <v>98</v>
      </c>
      <c r="K177" s="19">
        <v>452.22</v>
      </c>
      <c r="L177" s="1">
        <v>16.91</v>
      </c>
      <c r="M177" s="1">
        <v>0.86</v>
      </c>
      <c r="N177" s="1">
        <v>82.23</v>
      </c>
      <c r="O177" s="1">
        <v>3</v>
      </c>
      <c r="P177" s="1">
        <v>8.74</v>
      </c>
      <c r="Q177" s="1">
        <v>9.76</v>
      </c>
      <c r="R177" s="1">
        <v>1.7999999999999999E-2</v>
      </c>
      <c r="S177" s="1">
        <v>0.30399999999999999</v>
      </c>
      <c r="T177" s="1">
        <v>0.67800000000000005</v>
      </c>
    </row>
    <row r="178" spans="1:20" x14ac:dyDescent="0.3">
      <c r="A178" s="1" t="s">
        <v>132</v>
      </c>
      <c r="B178" s="15" t="s">
        <v>256</v>
      </c>
      <c r="C178" s="1">
        <v>48846823</v>
      </c>
      <c r="D178" s="1">
        <v>98480</v>
      </c>
      <c r="E178" s="19">
        <v>496.01</v>
      </c>
      <c r="F178" s="20">
        <v>2.4500000000000002</v>
      </c>
      <c r="G178" s="21">
        <v>0</v>
      </c>
      <c r="H178" s="22">
        <v>17800</v>
      </c>
      <c r="I178" s="1">
        <v>7.05</v>
      </c>
      <c r="J178" s="19">
        <v>97.9</v>
      </c>
      <c r="K178" s="19">
        <v>486.11</v>
      </c>
      <c r="L178" s="1">
        <v>17.18</v>
      </c>
      <c r="M178" s="1">
        <v>1.95</v>
      </c>
      <c r="N178" s="1">
        <v>80.87</v>
      </c>
      <c r="O178" s="1">
        <v>3</v>
      </c>
      <c r="P178" s="1">
        <v>10</v>
      </c>
      <c r="Q178" s="1">
        <v>5.85</v>
      </c>
      <c r="R178" s="1">
        <v>3.3000000000000002E-2</v>
      </c>
      <c r="S178" s="1">
        <v>0.40300000000000002</v>
      </c>
      <c r="T178" s="1">
        <v>0.56299999999999994</v>
      </c>
    </row>
    <row r="179" spans="1:20" x14ac:dyDescent="0.3">
      <c r="A179" s="1" t="s">
        <v>68</v>
      </c>
      <c r="B179" s="15" t="s">
        <v>259</v>
      </c>
      <c r="C179" s="1">
        <v>21388</v>
      </c>
      <c r="D179" s="1">
        <v>240</v>
      </c>
      <c r="E179" s="19">
        <v>89.12</v>
      </c>
      <c r="F179" s="20">
        <v>50</v>
      </c>
      <c r="G179" s="1"/>
      <c r="H179" s="22">
        <v>5000</v>
      </c>
      <c r="I179" s="1"/>
      <c r="J179" s="19">
        <v>95</v>
      </c>
      <c r="K179" s="19">
        <v>289.88</v>
      </c>
      <c r="L179" s="1">
        <v>17.39</v>
      </c>
      <c r="M179" s="1">
        <v>13.04</v>
      </c>
      <c r="N179" s="1">
        <v>69.569999999999993</v>
      </c>
      <c r="O179" s="1">
        <v>2</v>
      </c>
      <c r="P179" s="1">
        <v>21</v>
      </c>
      <c r="Q179" s="1"/>
      <c r="R179" s="1">
        <v>0.151</v>
      </c>
      <c r="S179" s="1">
        <v>9.6000000000000002E-2</v>
      </c>
      <c r="T179" s="1">
        <v>0.753</v>
      </c>
    </row>
    <row r="180" spans="1:20" x14ac:dyDescent="0.3">
      <c r="A180" s="1" t="s">
        <v>29</v>
      </c>
      <c r="B180" s="15" t="s">
        <v>30</v>
      </c>
      <c r="C180" s="1">
        <v>2976372</v>
      </c>
      <c r="D180" s="1">
        <v>29800</v>
      </c>
      <c r="E180" s="19">
        <v>99.88</v>
      </c>
      <c r="F180" s="20">
        <v>0</v>
      </c>
      <c r="G180" s="21">
        <v>-6.47</v>
      </c>
      <c r="H180" s="22">
        <v>3500</v>
      </c>
      <c r="I180" s="1">
        <v>23.28</v>
      </c>
      <c r="J180" s="19">
        <v>98.6</v>
      </c>
      <c r="K180" s="19">
        <v>195.71</v>
      </c>
      <c r="L180" s="1">
        <v>17.55</v>
      </c>
      <c r="M180" s="1">
        <v>2.2999999999999998</v>
      </c>
      <c r="N180" s="1">
        <v>80.150000000000006</v>
      </c>
      <c r="O180" s="1">
        <v>4</v>
      </c>
      <c r="P180" s="1">
        <v>12.07</v>
      </c>
      <c r="Q180" s="1">
        <v>8.23</v>
      </c>
      <c r="R180" s="1">
        <v>0.23899999999999999</v>
      </c>
      <c r="S180" s="1">
        <v>0.34300000000000003</v>
      </c>
      <c r="T180" s="1">
        <v>0.41799999999999998</v>
      </c>
    </row>
    <row r="181" spans="1:20" x14ac:dyDescent="0.3">
      <c r="A181" s="1" t="s">
        <v>227</v>
      </c>
      <c r="B181" s="15" t="s">
        <v>258</v>
      </c>
      <c r="C181" s="1">
        <v>10175014</v>
      </c>
      <c r="D181" s="1">
        <v>163610</v>
      </c>
      <c r="E181" s="19">
        <v>62.19</v>
      </c>
      <c r="F181" s="20">
        <v>0.7</v>
      </c>
      <c r="G181" s="21">
        <v>-0.56999999999999995</v>
      </c>
      <c r="H181" s="22">
        <v>6900</v>
      </c>
      <c r="I181" s="1">
        <v>24.77</v>
      </c>
      <c r="J181" s="19">
        <v>74.2</v>
      </c>
      <c r="K181" s="19">
        <v>123.59</v>
      </c>
      <c r="L181" s="1">
        <v>17.86</v>
      </c>
      <c r="M181" s="1">
        <v>13.74</v>
      </c>
      <c r="N181" s="1">
        <v>68.400000000000006</v>
      </c>
      <c r="O181" s="1">
        <v>3</v>
      </c>
      <c r="P181" s="1">
        <v>15.52</v>
      </c>
      <c r="Q181" s="1">
        <v>5.13</v>
      </c>
      <c r="R181" s="1">
        <v>0.13200000000000001</v>
      </c>
      <c r="S181" s="1">
        <v>0.318</v>
      </c>
      <c r="T181" s="1">
        <v>0.55000000000000004</v>
      </c>
    </row>
    <row r="182" spans="1:20" x14ac:dyDescent="0.3">
      <c r="A182" s="1" t="s">
        <v>197</v>
      </c>
      <c r="B182" s="15" t="s">
        <v>262</v>
      </c>
      <c r="C182" s="1">
        <v>117848</v>
      </c>
      <c r="D182" s="1">
        <v>389</v>
      </c>
      <c r="E182" s="19">
        <v>302.95</v>
      </c>
      <c r="F182" s="20">
        <v>21.59</v>
      </c>
      <c r="G182" s="21">
        <v>-7.64</v>
      </c>
      <c r="H182" s="22">
        <v>2900</v>
      </c>
      <c r="I182" s="1">
        <v>14.78</v>
      </c>
      <c r="J182" s="19">
        <v>96</v>
      </c>
      <c r="K182" s="19">
        <v>190.92</v>
      </c>
      <c r="L182" s="1">
        <v>17.95</v>
      </c>
      <c r="M182" s="1">
        <v>17.95</v>
      </c>
      <c r="N182" s="1">
        <v>64.099999999999994</v>
      </c>
      <c r="O182" s="1">
        <v>2</v>
      </c>
      <c r="P182" s="1">
        <v>16.18</v>
      </c>
      <c r="Q182" s="1">
        <v>5.98</v>
      </c>
      <c r="R182" s="1">
        <v>0.1</v>
      </c>
      <c r="S182" s="1">
        <v>0.26</v>
      </c>
      <c r="T182" s="1">
        <v>0.64</v>
      </c>
    </row>
    <row r="183" spans="1:20" x14ac:dyDescent="0.3">
      <c r="A183" s="1" t="s">
        <v>42</v>
      </c>
      <c r="B183" s="15" t="s">
        <v>261</v>
      </c>
      <c r="C183" s="1">
        <v>7862944</v>
      </c>
      <c r="D183" s="1">
        <v>112620</v>
      </c>
      <c r="E183" s="19">
        <v>69.819999999999993</v>
      </c>
      <c r="F183" s="20">
        <v>0.11</v>
      </c>
      <c r="G183" s="21">
        <v>0</v>
      </c>
      <c r="H183" s="22">
        <v>1100</v>
      </c>
      <c r="I183" s="1">
        <v>85</v>
      </c>
      <c r="J183" s="19">
        <v>40.9</v>
      </c>
      <c r="K183" s="19">
        <v>9.6999999999999993</v>
      </c>
      <c r="L183" s="1">
        <v>18.079999999999998</v>
      </c>
      <c r="M183" s="1">
        <v>2.4</v>
      </c>
      <c r="N183" s="1">
        <v>79.52</v>
      </c>
      <c r="O183" s="1">
        <v>2</v>
      </c>
      <c r="P183" s="1">
        <v>38.85</v>
      </c>
      <c r="Q183" s="1">
        <v>12.22</v>
      </c>
      <c r="R183" s="1">
        <v>0.316</v>
      </c>
      <c r="S183" s="1">
        <v>0.13800000000000001</v>
      </c>
      <c r="T183" s="1">
        <v>0.54600000000000004</v>
      </c>
    </row>
    <row r="184" spans="1:20" x14ac:dyDescent="0.3">
      <c r="A184" s="1" t="s">
        <v>27</v>
      </c>
      <c r="B184" s="15" t="s">
        <v>262</v>
      </c>
      <c r="C184" s="1">
        <v>69108</v>
      </c>
      <c r="D184" s="1">
        <v>443</v>
      </c>
      <c r="E184" s="19">
        <v>156</v>
      </c>
      <c r="F184" s="20">
        <v>34.54</v>
      </c>
      <c r="G184" s="21">
        <v>-6.15</v>
      </c>
      <c r="H184" s="22">
        <v>11000</v>
      </c>
      <c r="I184" s="1">
        <v>19.46</v>
      </c>
      <c r="J184" s="19">
        <v>89</v>
      </c>
      <c r="K184" s="19">
        <v>549.86</v>
      </c>
      <c r="L184" s="1">
        <v>18.18</v>
      </c>
      <c r="M184" s="1">
        <v>4.55</v>
      </c>
      <c r="N184" s="1">
        <v>77.27</v>
      </c>
      <c r="O184" s="1">
        <v>2</v>
      </c>
      <c r="P184" s="1">
        <v>16.93</v>
      </c>
      <c r="Q184" s="1">
        <v>5.37</v>
      </c>
      <c r="R184" s="1">
        <v>3.7999999999999999E-2</v>
      </c>
      <c r="S184" s="1">
        <v>0.22</v>
      </c>
      <c r="T184" s="1">
        <v>0.74299999999999999</v>
      </c>
    </row>
    <row r="185" spans="1:20" x14ac:dyDescent="0.3">
      <c r="A185" s="1" t="s">
        <v>184</v>
      </c>
      <c r="B185" s="15" t="s">
        <v>256</v>
      </c>
      <c r="C185" s="1">
        <v>89468677</v>
      </c>
      <c r="D185" s="1">
        <v>300000</v>
      </c>
      <c r="E185" s="19">
        <v>298.23</v>
      </c>
      <c r="F185" s="20">
        <v>12.1</v>
      </c>
      <c r="G185" s="21">
        <v>-1.5</v>
      </c>
      <c r="H185" s="22">
        <v>4600</v>
      </c>
      <c r="I185" s="1">
        <v>23.51</v>
      </c>
      <c r="J185" s="19">
        <v>92.6</v>
      </c>
      <c r="K185" s="19">
        <v>38.42</v>
      </c>
      <c r="L185" s="1">
        <v>18.95</v>
      </c>
      <c r="M185" s="1">
        <v>16.77</v>
      </c>
      <c r="N185" s="1">
        <v>64.28</v>
      </c>
      <c r="O185" s="1">
        <v>2</v>
      </c>
      <c r="P185" s="1">
        <v>24.89</v>
      </c>
      <c r="Q185" s="1">
        <v>5.41</v>
      </c>
      <c r="R185" s="1">
        <v>0.14399999999999999</v>
      </c>
      <c r="S185" s="1">
        <v>0.32600000000000001</v>
      </c>
      <c r="T185" s="1">
        <v>0.53</v>
      </c>
    </row>
    <row r="186" spans="1:20" x14ac:dyDescent="0.3">
      <c r="A186" s="1" t="s">
        <v>236</v>
      </c>
      <c r="B186" s="15" t="s">
        <v>264</v>
      </c>
      <c r="C186" s="1">
        <v>298444215</v>
      </c>
      <c r="D186" s="1">
        <v>9631420</v>
      </c>
      <c r="E186" s="19">
        <v>30.99</v>
      </c>
      <c r="F186" s="20">
        <v>0.21</v>
      </c>
      <c r="G186" s="21">
        <v>3.41</v>
      </c>
      <c r="H186" s="22">
        <v>37800</v>
      </c>
      <c r="I186" s="1">
        <v>6.5</v>
      </c>
      <c r="J186" s="19">
        <v>97</v>
      </c>
      <c r="K186" s="19">
        <v>897.99</v>
      </c>
      <c r="L186" s="1">
        <v>19.13</v>
      </c>
      <c r="M186" s="1">
        <v>0.22</v>
      </c>
      <c r="N186" s="1">
        <v>80.650000000000006</v>
      </c>
      <c r="O186" s="1">
        <v>3</v>
      </c>
      <c r="P186" s="1">
        <v>14.14</v>
      </c>
      <c r="Q186" s="1">
        <v>8.26</v>
      </c>
      <c r="R186" s="1">
        <v>0.01</v>
      </c>
      <c r="S186" s="1">
        <v>0.20399999999999999</v>
      </c>
      <c r="T186" s="1">
        <v>0.78700000000000003</v>
      </c>
    </row>
    <row r="187" spans="1:20" x14ac:dyDescent="0.3">
      <c r="A187" s="1" t="s">
        <v>194</v>
      </c>
      <c r="B187" s="15" t="s">
        <v>262</v>
      </c>
      <c r="C187" s="1">
        <v>39129</v>
      </c>
      <c r="D187" s="1">
        <v>261</v>
      </c>
      <c r="E187" s="19">
        <v>149.91999999999999</v>
      </c>
      <c r="F187" s="20">
        <v>51.72</v>
      </c>
      <c r="G187" s="21">
        <v>-7.11</v>
      </c>
      <c r="H187" s="22">
        <v>8800</v>
      </c>
      <c r="I187" s="1">
        <v>14.49</v>
      </c>
      <c r="J187" s="19">
        <v>97</v>
      </c>
      <c r="K187" s="19">
        <v>638.91</v>
      </c>
      <c r="L187" s="1">
        <v>19.440000000000001</v>
      </c>
      <c r="M187" s="1">
        <v>2.78</v>
      </c>
      <c r="N187" s="1">
        <v>77.78</v>
      </c>
      <c r="O187" s="1">
        <v>2</v>
      </c>
      <c r="P187" s="1">
        <v>18.02</v>
      </c>
      <c r="Q187" s="1">
        <v>8.33</v>
      </c>
      <c r="R187" s="1">
        <v>3.5000000000000003E-2</v>
      </c>
      <c r="S187" s="1">
        <v>0.25800000000000001</v>
      </c>
      <c r="T187" s="1">
        <v>0.70699999999999996</v>
      </c>
    </row>
    <row r="188" spans="1:20" x14ac:dyDescent="0.3">
      <c r="A188" s="1" t="s">
        <v>163</v>
      </c>
      <c r="B188" s="15" t="s">
        <v>258</v>
      </c>
      <c r="C188" s="1">
        <v>33241259</v>
      </c>
      <c r="D188" s="1">
        <v>446550</v>
      </c>
      <c r="E188" s="19">
        <v>74.44</v>
      </c>
      <c r="F188" s="20">
        <v>0.41</v>
      </c>
      <c r="G188" s="21">
        <v>-0.98</v>
      </c>
      <c r="H188" s="22">
        <v>4000</v>
      </c>
      <c r="I188" s="1">
        <v>41.62</v>
      </c>
      <c r="J188" s="19">
        <v>51.7</v>
      </c>
      <c r="K188" s="19">
        <v>40.35</v>
      </c>
      <c r="L188" s="1">
        <v>19.61</v>
      </c>
      <c r="M188" s="1">
        <v>2.17</v>
      </c>
      <c r="N188" s="1">
        <v>78.22</v>
      </c>
      <c r="O188" s="1"/>
      <c r="P188" s="1">
        <v>21.98</v>
      </c>
      <c r="Q188" s="1">
        <v>5.58</v>
      </c>
      <c r="R188" s="1">
        <v>0.217</v>
      </c>
      <c r="S188" s="1">
        <v>0.35699999999999998</v>
      </c>
      <c r="T188" s="1">
        <v>0.42599999999999999</v>
      </c>
    </row>
    <row r="189" spans="1:20" x14ac:dyDescent="0.3">
      <c r="A189" s="1" t="s">
        <v>34</v>
      </c>
      <c r="B189" s="15" t="s">
        <v>30</v>
      </c>
      <c r="C189" s="1">
        <v>7961619</v>
      </c>
      <c r="D189" s="1">
        <v>86600</v>
      </c>
      <c r="E189" s="19">
        <v>91.94</v>
      </c>
      <c r="F189" s="20">
        <v>0</v>
      </c>
      <c r="G189" s="21">
        <v>-4.9000000000000004</v>
      </c>
      <c r="H189" s="22">
        <v>3400</v>
      </c>
      <c r="I189" s="1">
        <v>81.739999999999995</v>
      </c>
      <c r="J189" s="19">
        <v>97</v>
      </c>
      <c r="K189" s="19">
        <v>137.08000000000001</v>
      </c>
      <c r="L189" s="1">
        <v>19.63</v>
      </c>
      <c r="M189" s="1">
        <v>2.71</v>
      </c>
      <c r="N189" s="1">
        <v>77.66</v>
      </c>
      <c r="O189" s="1">
        <v>1</v>
      </c>
      <c r="P189" s="1">
        <v>20.74</v>
      </c>
      <c r="Q189" s="1">
        <v>9.75</v>
      </c>
      <c r="R189" s="1">
        <v>0.14099999999999999</v>
      </c>
      <c r="S189" s="1">
        <v>0.45700000000000002</v>
      </c>
      <c r="T189" s="1">
        <v>0.40200000000000002</v>
      </c>
    </row>
    <row r="190" spans="1:20" x14ac:dyDescent="0.3">
      <c r="A190" s="1" t="s">
        <v>241</v>
      </c>
      <c r="B190" s="15" t="s">
        <v>256</v>
      </c>
      <c r="C190" s="1">
        <v>84402966</v>
      </c>
      <c r="D190" s="1">
        <v>329560</v>
      </c>
      <c r="E190" s="19">
        <v>256.11</v>
      </c>
      <c r="F190" s="20">
        <v>1.05</v>
      </c>
      <c r="G190" s="21">
        <v>-0.45</v>
      </c>
      <c r="H190" s="22">
        <v>2500</v>
      </c>
      <c r="I190" s="1">
        <v>25.95</v>
      </c>
      <c r="J190" s="19">
        <v>90.3</v>
      </c>
      <c r="K190" s="19">
        <v>187.73</v>
      </c>
      <c r="L190" s="1">
        <v>19.97</v>
      </c>
      <c r="M190" s="1">
        <v>5.95</v>
      </c>
      <c r="N190" s="1">
        <v>74.08</v>
      </c>
      <c r="O190" s="1">
        <v>2</v>
      </c>
      <c r="P190" s="1">
        <v>16.86</v>
      </c>
      <c r="Q190" s="1">
        <v>6.22</v>
      </c>
      <c r="R190" s="1">
        <v>0.20899999999999999</v>
      </c>
      <c r="S190" s="1">
        <v>0.41</v>
      </c>
      <c r="T190" s="1">
        <v>0.38100000000000001</v>
      </c>
    </row>
    <row r="191" spans="1:20" x14ac:dyDescent="0.3">
      <c r="A191" s="1" t="s">
        <v>162</v>
      </c>
      <c r="B191" s="15" t="s">
        <v>262</v>
      </c>
      <c r="C191" s="1">
        <v>9439</v>
      </c>
      <c r="D191" s="1">
        <v>102</v>
      </c>
      <c r="E191" s="19">
        <v>92.54</v>
      </c>
      <c r="F191" s="20">
        <v>39.22</v>
      </c>
      <c r="G191" s="21">
        <v>0</v>
      </c>
      <c r="H191" s="22">
        <v>3400</v>
      </c>
      <c r="I191" s="1">
        <v>7.35</v>
      </c>
      <c r="J191" s="19">
        <v>97</v>
      </c>
      <c r="K191" s="19"/>
      <c r="L191" s="1">
        <v>20</v>
      </c>
      <c r="M191" s="1">
        <v>0</v>
      </c>
      <c r="N191" s="1">
        <v>80</v>
      </c>
      <c r="O191" s="1">
        <v>2</v>
      </c>
      <c r="P191" s="1">
        <v>17.59</v>
      </c>
      <c r="Q191" s="1">
        <v>7.1</v>
      </c>
      <c r="R191" s="1"/>
      <c r="S191" s="1"/>
      <c r="T191" s="1"/>
    </row>
    <row r="192" spans="1:20" x14ac:dyDescent="0.3">
      <c r="A192" s="1" t="s">
        <v>49</v>
      </c>
      <c r="B192" s="15" t="s">
        <v>262</v>
      </c>
      <c r="C192" s="1">
        <v>23098</v>
      </c>
      <c r="D192" s="1">
        <v>153</v>
      </c>
      <c r="E192" s="19">
        <v>150.97</v>
      </c>
      <c r="F192" s="20">
        <v>52.29</v>
      </c>
      <c r="G192" s="21">
        <v>10.01</v>
      </c>
      <c r="H192" s="22">
        <v>16000</v>
      </c>
      <c r="I192" s="1">
        <v>18.05</v>
      </c>
      <c r="J192" s="19">
        <v>97.8</v>
      </c>
      <c r="K192" s="19">
        <v>506.54</v>
      </c>
      <c r="L192" s="1">
        <v>20</v>
      </c>
      <c r="M192" s="1">
        <v>6.67</v>
      </c>
      <c r="N192" s="1">
        <v>73.33</v>
      </c>
      <c r="O192" s="1">
        <v>2</v>
      </c>
      <c r="P192" s="1">
        <v>14.89</v>
      </c>
      <c r="Q192" s="1">
        <v>4.42</v>
      </c>
      <c r="R192" s="1">
        <v>1.7999999999999999E-2</v>
      </c>
      <c r="S192" s="1">
        <v>6.2E-2</v>
      </c>
      <c r="T192" s="1">
        <v>0.92</v>
      </c>
    </row>
    <row r="193" spans="1:20" x14ac:dyDescent="0.3">
      <c r="A193" s="1" t="s">
        <v>43</v>
      </c>
      <c r="B193" s="15" t="s">
        <v>264</v>
      </c>
      <c r="C193" s="1">
        <v>65773</v>
      </c>
      <c r="D193" s="1">
        <v>53</v>
      </c>
      <c r="E193" s="19">
        <v>1241</v>
      </c>
      <c r="F193" s="20">
        <v>194.34</v>
      </c>
      <c r="G193" s="21">
        <v>2.4900000000000002</v>
      </c>
      <c r="H193" s="22">
        <v>36000</v>
      </c>
      <c r="I193" s="1">
        <v>8.5299999999999994</v>
      </c>
      <c r="J193" s="19">
        <v>98</v>
      </c>
      <c r="K193" s="19">
        <v>851.41</v>
      </c>
      <c r="L193" s="1">
        <v>20</v>
      </c>
      <c r="M193" s="1">
        <v>0</v>
      </c>
      <c r="N193" s="1">
        <v>80</v>
      </c>
      <c r="O193" s="1">
        <v>2</v>
      </c>
      <c r="P193" s="1">
        <v>11.4</v>
      </c>
      <c r="Q193" s="1">
        <v>7.74</v>
      </c>
      <c r="R193" s="1">
        <v>0.01</v>
      </c>
      <c r="S193" s="1">
        <v>0.1</v>
      </c>
      <c r="T193" s="1">
        <v>0.89</v>
      </c>
    </row>
    <row r="194" spans="1:20" x14ac:dyDescent="0.3">
      <c r="A194" s="1" t="s">
        <v>131</v>
      </c>
      <c r="B194" s="15" t="s">
        <v>256</v>
      </c>
      <c r="C194" s="1">
        <v>23113019</v>
      </c>
      <c r="D194" s="1">
        <v>120540</v>
      </c>
      <c r="E194" s="19">
        <v>191.75</v>
      </c>
      <c r="F194" s="20">
        <v>2.0699999999999998</v>
      </c>
      <c r="G194" s="21">
        <v>0</v>
      </c>
      <c r="H194" s="22">
        <v>1300</v>
      </c>
      <c r="I194" s="1">
        <v>24.04</v>
      </c>
      <c r="J194" s="19">
        <v>99</v>
      </c>
      <c r="K194" s="19">
        <v>42.4</v>
      </c>
      <c r="L194" s="1">
        <v>20.76</v>
      </c>
      <c r="M194" s="1">
        <v>2.4900000000000002</v>
      </c>
      <c r="N194" s="1">
        <v>76.75</v>
      </c>
      <c r="O194" s="1">
        <v>3</v>
      </c>
      <c r="P194" s="1">
        <v>15.54</v>
      </c>
      <c r="Q194" s="1">
        <v>7.13</v>
      </c>
      <c r="R194" s="1">
        <v>0.3</v>
      </c>
      <c r="S194" s="1">
        <v>0.34</v>
      </c>
      <c r="T194" s="1">
        <v>0.36</v>
      </c>
    </row>
    <row r="195" spans="1:20" x14ac:dyDescent="0.3">
      <c r="A195" s="1" t="s">
        <v>55</v>
      </c>
      <c r="B195" s="15" t="s">
        <v>256</v>
      </c>
      <c r="C195" s="1">
        <v>13881427</v>
      </c>
      <c r="D195" s="1">
        <v>181040</v>
      </c>
      <c r="E195" s="19">
        <v>76.680000000000007</v>
      </c>
      <c r="F195" s="20">
        <v>0.24</v>
      </c>
      <c r="G195" s="21">
        <v>0</v>
      </c>
      <c r="H195" s="22">
        <v>1900</v>
      </c>
      <c r="I195" s="1">
        <v>71.48</v>
      </c>
      <c r="J195" s="19">
        <v>69.400000000000006</v>
      </c>
      <c r="K195" s="19">
        <v>2.62</v>
      </c>
      <c r="L195" s="1">
        <v>20.96</v>
      </c>
      <c r="M195" s="1">
        <v>0.61</v>
      </c>
      <c r="N195" s="1">
        <v>78.430000000000007</v>
      </c>
      <c r="O195" s="1">
        <v>2</v>
      </c>
      <c r="P195" s="1">
        <v>26.9</v>
      </c>
      <c r="Q195" s="1">
        <v>9.06</v>
      </c>
      <c r="R195" s="1">
        <v>0.35</v>
      </c>
      <c r="S195" s="1">
        <v>0.3</v>
      </c>
      <c r="T195" s="1">
        <v>0.35</v>
      </c>
    </row>
    <row r="196" spans="1:20" x14ac:dyDescent="0.3">
      <c r="A196" s="1" t="s">
        <v>21</v>
      </c>
      <c r="B196" s="15" t="s">
        <v>257</v>
      </c>
      <c r="C196" s="1">
        <v>3581655</v>
      </c>
      <c r="D196" s="1">
        <v>28748</v>
      </c>
      <c r="E196" s="19">
        <v>124.59</v>
      </c>
      <c r="F196" s="20">
        <v>1.26</v>
      </c>
      <c r="G196" s="21">
        <v>-4.93</v>
      </c>
      <c r="H196" s="22">
        <v>4500</v>
      </c>
      <c r="I196" s="1">
        <v>21.52</v>
      </c>
      <c r="J196" s="19">
        <v>86.5</v>
      </c>
      <c r="K196" s="19">
        <v>71.2</v>
      </c>
      <c r="L196" s="1">
        <v>21.09</v>
      </c>
      <c r="M196" s="1">
        <v>4.42</v>
      </c>
      <c r="N196" s="1">
        <v>74.489999999999995</v>
      </c>
      <c r="O196" s="1">
        <v>3</v>
      </c>
      <c r="P196" s="1">
        <v>15.11</v>
      </c>
      <c r="Q196" s="1">
        <v>5.22</v>
      </c>
      <c r="R196" s="1">
        <v>0.23200000000000001</v>
      </c>
      <c r="S196" s="1">
        <v>0.188</v>
      </c>
      <c r="T196" s="1">
        <v>0.57899999999999996</v>
      </c>
    </row>
    <row r="197" spans="1:20" x14ac:dyDescent="0.3">
      <c r="A197" s="1" t="s">
        <v>101</v>
      </c>
      <c r="B197" s="15" t="s">
        <v>260</v>
      </c>
      <c r="C197" s="1">
        <v>10688058</v>
      </c>
      <c r="D197" s="1">
        <v>131940</v>
      </c>
      <c r="E197" s="19">
        <v>81.010000000000005</v>
      </c>
      <c r="F197" s="20">
        <v>10.37</v>
      </c>
      <c r="G197" s="21">
        <v>2.35</v>
      </c>
      <c r="H197" s="22">
        <v>20000</v>
      </c>
      <c r="I197" s="1">
        <v>5.53</v>
      </c>
      <c r="J197" s="19">
        <v>97.5</v>
      </c>
      <c r="K197" s="19">
        <v>589.72</v>
      </c>
      <c r="L197" s="1">
        <v>21.1</v>
      </c>
      <c r="M197" s="1">
        <v>8.7799999999999994</v>
      </c>
      <c r="N197" s="1">
        <v>70.12</v>
      </c>
      <c r="O197" s="1">
        <v>3</v>
      </c>
      <c r="P197" s="1">
        <v>9.68</v>
      </c>
      <c r="Q197" s="1">
        <v>10.24</v>
      </c>
      <c r="R197" s="1">
        <v>5.3999999999999999E-2</v>
      </c>
      <c r="S197" s="1">
        <v>0.21299999999999999</v>
      </c>
      <c r="T197" s="1">
        <v>0.73299999999999998</v>
      </c>
    </row>
    <row r="198" spans="1:20" x14ac:dyDescent="0.3">
      <c r="A198" s="1" t="s">
        <v>198</v>
      </c>
      <c r="B198" s="15" t="s">
        <v>259</v>
      </c>
      <c r="C198" s="1">
        <v>176908</v>
      </c>
      <c r="D198" s="1">
        <v>2944</v>
      </c>
      <c r="E198" s="19">
        <v>60.09</v>
      </c>
      <c r="F198" s="20">
        <v>13.69</v>
      </c>
      <c r="G198" s="21">
        <v>-11.7</v>
      </c>
      <c r="H198" s="22">
        <v>5600</v>
      </c>
      <c r="I198" s="1">
        <v>27.71</v>
      </c>
      <c r="J198" s="19">
        <v>99.7</v>
      </c>
      <c r="K198" s="19">
        <v>75.180000000000007</v>
      </c>
      <c r="L198" s="1">
        <v>21.2</v>
      </c>
      <c r="M198" s="1">
        <v>24.38</v>
      </c>
      <c r="N198" s="1">
        <v>54.42</v>
      </c>
      <c r="O198" s="1">
        <v>2</v>
      </c>
      <c r="P198" s="1">
        <v>16.43</v>
      </c>
      <c r="Q198" s="1">
        <v>6.62</v>
      </c>
      <c r="R198" s="1">
        <v>0.114</v>
      </c>
      <c r="S198" s="1">
        <v>0.58399999999999996</v>
      </c>
      <c r="T198" s="1">
        <v>0.30199999999999999</v>
      </c>
    </row>
    <row r="199" spans="1:20" x14ac:dyDescent="0.3">
      <c r="A199" s="1" t="s">
        <v>167</v>
      </c>
      <c r="B199" s="15" t="s">
        <v>256</v>
      </c>
      <c r="C199" s="1">
        <v>28287147</v>
      </c>
      <c r="D199" s="1">
        <v>147181</v>
      </c>
      <c r="E199" s="19">
        <v>192.19</v>
      </c>
      <c r="F199" s="20">
        <v>0</v>
      </c>
      <c r="G199" s="21">
        <v>0</v>
      </c>
      <c r="H199" s="22">
        <v>1400</v>
      </c>
      <c r="I199" s="1">
        <v>66.98</v>
      </c>
      <c r="J199" s="19">
        <v>45.2</v>
      </c>
      <c r="K199" s="19">
        <v>15.86</v>
      </c>
      <c r="L199" s="1">
        <v>21.68</v>
      </c>
      <c r="M199" s="1">
        <v>0.64</v>
      </c>
      <c r="N199" s="1">
        <v>77.680000000000007</v>
      </c>
      <c r="O199" s="1"/>
      <c r="P199" s="1">
        <v>30.98</v>
      </c>
      <c r="Q199" s="1">
        <v>9.31</v>
      </c>
      <c r="R199" s="1">
        <v>0.38</v>
      </c>
      <c r="S199" s="1">
        <v>0.21</v>
      </c>
      <c r="T199" s="1">
        <v>0.41</v>
      </c>
    </row>
    <row r="200" spans="1:20" x14ac:dyDescent="0.3">
      <c r="A200" s="1" t="s">
        <v>186</v>
      </c>
      <c r="B200" s="15" t="s">
        <v>260</v>
      </c>
      <c r="C200" s="1">
        <v>10605870</v>
      </c>
      <c r="D200" s="1">
        <v>92391</v>
      </c>
      <c r="E200" s="19">
        <v>114.79</v>
      </c>
      <c r="F200" s="20">
        <v>1.94</v>
      </c>
      <c r="G200" s="21">
        <v>3.57</v>
      </c>
      <c r="H200" s="22">
        <v>18000</v>
      </c>
      <c r="I200" s="1">
        <v>5.05</v>
      </c>
      <c r="J200" s="19">
        <v>93.3</v>
      </c>
      <c r="K200" s="19">
        <v>399.21</v>
      </c>
      <c r="L200" s="1">
        <v>21.75</v>
      </c>
      <c r="M200" s="1">
        <v>7.81</v>
      </c>
      <c r="N200" s="1">
        <v>70.44</v>
      </c>
      <c r="O200" s="1">
        <v>3</v>
      </c>
      <c r="P200" s="1">
        <v>10.72</v>
      </c>
      <c r="Q200" s="1">
        <v>10.5</v>
      </c>
      <c r="R200" s="1">
        <v>5.2999999999999999E-2</v>
      </c>
      <c r="S200" s="1">
        <v>0.27400000000000002</v>
      </c>
      <c r="T200" s="1">
        <v>0.67300000000000004</v>
      </c>
    </row>
    <row r="201" spans="1:20" x14ac:dyDescent="0.3">
      <c r="A201" s="1" t="s">
        <v>145</v>
      </c>
      <c r="B201" s="15" t="s">
        <v>257</v>
      </c>
      <c r="C201" s="1">
        <v>2050554</v>
      </c>
      <c r="D201" s="1">
        <v>25333</v>
      </c>
      <c r="E201" s="19">
        <v>80.94</v>
      </c>
      <c r="F201" s="20">
        <v>0</v>
      </c>
      <c r="G201" s="21">
        <v>-1.45</v>
      </c>
      <c r="H201" s="22">
        <v>6700</v>
      </c>
      <c r="I201" s="1">
        <v>10.09</v>
      </c>
      <c r="J201" s="19"/>
      <c r="K201" s="19">
        <v>260.02999999999997</v>
      </c>
      <c r="L201" s="1">
        <v>22.26</v>
      </c>
      <c r="M201" s="1">
        <v>1.81</v>
      </c>
      <c r="N201" s="1">
        <v>75.930000000000007</v>
      </c>
      <c r="O201" s="1">
        <v>3</v>
      </c>
      <c r="P201" s="1">
        <v>12.02</v>
      </c>
      <c r="Q201" s="1">
        <v>8.77</v>
      </c>
      <c r="R201" s="1">
        <v>0.11799999999999999</v>
      </c>
      <c r="S201" s="1">
        <v>0.31900000000000001</v>
      </c>
      <c r="T201" s="1">
        <v>0.56299999999999994</v>
      </c>
    </row>
    <row r="202" spans="1:20" x14ac:dyDescent="0.3">
      <c r="A202" s="1" t="s">
        <v>78</v>
      </c>
      <c r="B202" s="15" t="s">
        <v>262</v>
      </c>
      <c r="C202" s="1">
        <v>9183984</v>
      </c>
      <c r="D202" s="1">
        <v>48730</v>
      </c>
      <c r="E202" s="19">
        <v>188.47</v>
      </c>
      <c r="F202" s="20">
        <v>2.64</v>
      </c>
      <c r="G202" s="21">
        <v>-3.22</v>
      </c>
      <c r="H202" s="22">
        <v>6000</v>
      </c>
      <c r="I202" s="1">
        <v>32.380000000000003</v>
      </c>
      <c r="J202" s="19">
        <v>84.7</v>
      </c>
      <c r="K202" s="19">
        <v>97.4</v>
      </c>
      <c r="L202" s="1">
        <v>22.65</v>
      </c>
      <c r="M202" s="1">
        <v>10.33</v>
      </c>
      <c r="N202" s="1">
        <v>67.02</v>
      </c>
      <c r="O202" s="1">
        <v>2</v>
      </c>
      <c r="P202" s="1">
        <v>23.22</v>
      </c>
      <c r="Q202" s="1">
        <v>5.73</v>
      </c>
      <c r="R202" s="1">
        <v>0.112</v>
      </c>
      <c r="S202" s="1">
        <v>0.30599999999999999</v>
      </c>
      <c r="T202" s="1">
        <v>0.58199999999999996</v>
      </c>
    </row>
    <row r="203" spans="1:20" x14ac:dyDescent="0.3">
      <c r="A203" s="1" t="s">
        <v>143</v>
      </c>
      <c r="B203" s="15" t="s">
        <v>260</v>
      </c>
      <c r="C203" s="1">
        <v>474413</v>
      </c>
      <c r="D203" s="1">
        <v>2586</v>
      </c>
      <c r="E203" s="19">
        <v>183.45</v>
      </c>
      <c r="F203" s="20">
        <v>0</v>
      </c>
      <c r="G203" s="21">
        <v>8.9700000000000006</v>
      </c>
      <c r="H203" s="22">
        <v>55100</v>
      </c>
      <c r="I203" s="1">
        <v>4.8099999999999996</v>
      </c>
      <c r="J203" s="19">
        <v>100</v>
      </c>
      <c r="K203" s="19">
        <v>515.37</v>
      </c>
      <c r="L203" s="1">
        <v>23.28</v>
      </c>
      <c r="M203" s="1">
        <v>0.4</v>
      </c>
      <c r="N203" s="1">
        <v>76.319999999999993</v>
      </c>
      <c r="O203" s="1"/>
      <c r="P203" s="1">
        <v>11.94</v>
      </c>
      <c r="Q203" s="1">
        <v>8.41</v>
      </c>
      <c r="R203" s="1">
        <v>0.01</v>
      </c>
      <c r="S203" s="1">
        <v>0.13</v>
      </c>
      <c r="T203" s="1">
        <v>0.86</v>
      </c>
    </row>
    <row r="204" spans="1:20" x14ac:dyDescent="0.3">
      <c r="A204" s="1" t="s">
        <v>40</v>
      </c>
      <c r="B204" s="15" t="s">
        <v>260</v>
      </c>
      <c r="C204" s="1">
        <v>10379067</v>
      </c>
      <c r="D204" s="1">
        <v>30528</v>
      </c>
      <c r="E204" s="19">
        <v>339.99</v>
      </c>
      <c r="F204" s="20">
        <v>0.22</v>
      </c>
      <c r="G204" s="21">
        <v>1.23</v>
      </c>
      <c r="H204" s="22">
        <v>29100</v>
      </c>
      <c r="I204" s="1">
        <v>4.68</v>
      </c>
      <c r="J204" s="19">
        <v>98</v>
      </c>
      <c r="K204" s="19">
        <v>462.57</v>
      </c>
      <c r="L204" s="1">
        <v>23.28</v>
      </c>
      <c r="M204" s="1">
        <v>0.4</v>
      </c>
      <c r="N204" s="1">
        <v>76.319999999999993</v>
      </c>
      <c r="O204" s="1">
        <v>3</v>
      </c>
      <c r="P204" s="1">
        <v>10.38</v>
      </c>
      <c r="Q204" s="1">
        <v>10.27</v>
      </c>
      <c r="R204" s="1">
        <v>0.01</v>
      </c>
      <c r="S204" s="1">
        <v>0.24</v>
      </c>
      <c r="T204" s="1">
        <v>0.749</v>
      </c>
    </row>
    <row r="205" spans="1:20" x14ac:dyDescent="0.3">
      <c r="A205" s="1" t="s">
        <v>147</v>
      </c>
      <c r="B205" s="15" t="s">
        <v>261</v>
      </c>
      <c r="C205" s="1">
        <v>13013926</v>
      </c>
      <c r="D205" s="1">
        <v>118480</v>
      </c>
      <c r="E205" s="19">
        <v>109.84</v>
      </c>
      <c r="F205" s="20">
        <v>0</v>
      </c>
      <c r="G205" s="21">
        <v>0</v>
      </c>
      <c r="H205" s="22">
        <v>600</v>
      </c>
      <c r="I205" s="1">
        <v>103.32</v>
      </c>
      <c r="J205" s="19">
        <v>62.7</v>
      </c>
      <c r="K205" s="19">
        <v>7.89</v>
      </c>
      <c r="L205" s="1">
        <v>23.38</v>
      </c>
      <c r="M205" s="1">
        <v>1.49</v>
      </c>
      <c r="N205" s="1">
        <v>75.13</v>
      </c>
      <c r="O205" s="1">
        <v>2</v>
      </c>
      <c r="P205" s="1">
        <v>43.13</v>
      </c>
      <c r="Q205" s="1">
        <v>19.329999999999998</v>
      </c>
      <c r="R205" s="1">
        <v>0.34200000000000003</v>
      </c>
      <c r="S205" s="1">
        <v>0.158</v>
      </c>
      <c r="T205" s="1">
        <v>0.499</v>
      </c>
    </row>
    <row r="206" spans="1:20" x14ac:dyDescent="0.3">
      <c r="A206" s="1" t="s">
        <v>235</v>
      </c>
      <c r="B206" s="15" t="s">
        <v>260</v>
      </c>
      <c r="C206" s="1">
        <v>60609153</v>
      </c>
      <c r="D206" s="1">
        <v>244820</v>
      </c>
      <c r="E206" s="19">
        <v>247.57</v>
      </c>
      <c r="F206" s="20">
        <v>5.08</v>
      </c>
      <c r="G206" s="21">
        <v>2.19</v>
      </c>
      <c r="H206" s="22">
        <v>27700</v>
      </c>
      <c r="I206" s="1">
        <v>5.16</v>
      </c>
      <c r="J206" s="19">
        <v>99</v>
      </c>
      <c r="K206" s="19">
        <v>543.53</v>
      </c>
      <c r="L206" s="1">
        <v>23.46</v>
      </c>
      <c r="M206" s="1">
        <v>0.21</v>
      </c>
      <c r="N206" s="1">
        <v>76.33</v>
      </c>
      <c r="O206" s="1">
        <v>3</v>
      </c>
      <c r="P206" s="1">
        <v>10.71</v>
      </c>
      <c r="Q206" s="1">
        <v>10.130000000000001</v>
      </c>
      <c r="R206" s="1">
        <v>5.0000000000000001E-3</v>
      </c>
      <c r="S206" s="1">
        <v>0.23699999999999999</v>
      </c>
      <c r="T206" s="1">
        <v>0.75800000000000001</v>
      </c>
    </row>
    <row r="207" spans="1:20" x14ac:dyDescent="0.3">
      <c r="A207" s="1" t="s">
        <v>225</v>
      </c>
      <c r="B207" s="15" t="s">
        <v>259</v>
      </c>
      <c r="C207" s="1">
        <v>114689</v>
      </c>
      <c r="D207" s="1">
        <v>748</v>
      </c>
      <c r="E207" s="19">
        <v>153.33000000000001</v>
      </c>
      <c r="F207" s="20">
        <v>56.02</v>
      </c>
      <c r="G207" s="21">
        <v>0</v>
      </c>
      <c r="H207" s="22">
        <v>2200</v>
      </c>
      <c r="I207" s="1">
        <v>12.62</v>
      </c>
      <c r="J207" s="19">
        <v>98.5</v>
      </c>
      <c r="K207" s="19">
        <v>97.66</v>
      </c>
      <c r="L207" s="1">
        <v>23.61</v>
      </c>
      <c r="M207" s="1">
        <v>43.06</v>
      </c>
      <c r="N207" s="1">
        <v>33.33</v>
      </c>
      <c r="O207" s="1">
        <v>2</v>
      </c>
      <c r="P207" s="1">
        <v>25.37</v>
      </c>
      <c r="Q207" s="1">
        <v>5.28</v>
      </c>
      <c r="R207" s="1">
        <v>0.23</v>
      </c>
      <c r="S207" s="1">
        <v>0.27</v>
      </c>
      <c r="T207" s="1">
        <v>0.5</v>
      </c>
    </row>
    <row r="208" spans="1:20" x14ac:dyDescent="0.3">
      <c r="A208" s="1" t="s">
        <v>220</v>
      </c>
      <c r="B208" s="15" t="s">
        <v>256</v>
      </c>
      <c r="C208" s="1">
        <v>23036087</v>
      </c>
      <c r="D208" s="1">
        <v>35980</v>
      </c>
      <c r="E208" s="19">
        <v>640.25</v>
      </c>
      <c r="F208" s="20">
        <v>4.3499999999999996</v>
      </c>
      <c r="G208" s="21">
        <v>0</v>
      </c>
      <c r="H208" s="22">
        <v>23400</v>
      </c>
      <c r="I208" s="1">
        <v>6.4</v>
      </c>
      <c r="J208" s="19">
        <v>96.1</v>
      </c>
      <c r="K208" s="19">
        <v>591.03</v>
      </c>
      <c r="L208" s="1">
        <v>24</v>
      </c>
      <c r="M208" s="1">
        <v>1</v>
      </c>
      <c r="N208" s="1">
        <v>75</v>
      </c>
      <c r="O208" s="1">
        <v>2</v>
      </c>
      <c r="P208" s="1">
        <v>12.56</v>
      </c>
      <c r="Q208" s="1">
        <v>6.48</v>
      </c>
      <c r="R208" s="1">
        <v>1.7999999999999999E-2</v>
      </c>
      <c r="S208" s="1">
        <v>0.25900000000000001</v>
      </c>
      <c r="T208" s="1">
        <v>0.72299999999999998</v>
      </c>
    </row>
    <row r="209" spans="1:20" x14ac:dyDescent="0.3">
      <c r="A209" s="1" t="s">
        <v>141</v>
      </c>
      <c r="B209" s="15" t="s">
        <v>260</v>
      </c>
      <c r="C209" s="1">
        <v>33987</v>
      </c>
      <c r="D209" s="1">
        <v>160</v>
      </c>
      <c r="E209" s="19">
        <v>212.42</v>
      </c>
      <c r="F209" s="20">
        <v>0</v>
      </c>
      <c r="G209" s="21">
        <v>4.8499999999999996</v>
      </c>
      <c r="H209" s="22">
        <v>25000</v>
      </c>
      <c r="I209" s="1">
        <v>4.7</v>
      </c>
      <c r="J209" s="19">
        <v>100</v>
      </c>
      <c r="K209" s="19">
        <v>585.52</v>
      </c>
      <c r="L209" s="1">
        <v>25</v>
      </c>
      <c r="M209" s="1">
        <v>0</v>
      </c>
      <c r="N209" s="1">
        <v>75</v>
      </c>
      <c r="O209" s="1">
        <v>4</v>
      </c>
      <c r="P209" s="1">
        <v>10.210000000000001</v>
      </c>
      <c r="Q209" s="1">
        <v>7.18</v>
      </c>
      <c r="R209" s="1">
        <v>0.06</v>
      </c>
      <c r="S209" s="1">
        <v>0.39</v>
      </c>
      <c r="T209" s="1">
        <v>0.55000000000000004</v>
      </c>
    </row>
    <row r="210" spans="1:20" x14ac:dyDescent="0.3">
      <c r="A210" s="1" t="s">
        <v>95</v>
      </c>
      <c r="B210" s="15" t="s">
        <v>261</v>
      </c>
      <c r="C210" s="1">
        <v>1641564</v>
      </c>
      <c r="D210" s="1">
        <v>11300</v>
      </c>
      <c r="E210" s="19">
        <v>145.27000000000001</v>
      </c>
      <c r="F210" s="20">
        <v>0.71</v>
      </c>
      <c r="G210" s="21">
        <v>1.57</v>
      </c>
      <c r="H210" s="22">
        <v>1700</v>
      </c>
      <c r="I210" s="1">
        <v>72.02</v>
      </c>
      <c r="J210" s="19">
        <v>40.1</v>
      </c>
      <c r="K210" s="19">
        <v>26.8</v>
      </c>
      <c r="L210" s="1">
        <v>25</v>
      </c>
      <c r="M210" s="1">
        <v>0.5</v>
      </c>
      <c r="N210" s="1">
        <v>74.5</v>
      </c>
      <c r="O210" s="1">
        <v>2</v>
      </c>
      <c r="P210" s="1">
        <v>39.369999999999997</v>
      </c>
      <c r="Q210" s="1">
        <v>12.25</v>
      </c>
      <c r="R210" s="1">
        <v>0.308</v>
      </c>
      <c r="S210" s="1">
        <v>0.14199999999999999</v>
      </c>
      <c r="T210" s="1">
        <v>0.54900000000000004</v>
      </c>
    </row>
    <row r="211" spans="1:20" x14ac:dyDescent="0.3">
      <c r="A211" s="1" t="s">
        <v>219</v>
      </c>
      <c r="B211" s="15" t="s">
        <v>263</v>
      </c>
      <c r="C211" s="1">
        <v>18881361</v>
      </c>
      <c r="D211" s="1">
        <v>185180</v>
      </c>
      <c r="E211" s="19">
        <v>101.96</v>
      </c>
      <c r="F211" s="20">
        <v>0.1</v>
      </c>
      <c r="G211" s="21">
        <v>0</v>
      </c>
      <c r="H211" s="22">
        <v>3300</v>
      </c>
      <c r="I211" s="1">
        <v>29.53</v>
      </c>
      <c r="J211" s="19">
        <v>76.900000000000006</v>
      </c>
      <c r="K211" s="19">
        <v>153.75</v>
      </c>
      <c r="L211" s="1">
        <v>25.22</v>
      </c>
      <c r="M211" s="1">
        <v>4.43</v>
      </c>
      <c r="N211" s="1">
        <v>70.349999999999994</v>
      </c>
      <c r="O211" s="1">
        <v>1</v>
      </c>
      <c r="P211" s="1">
        <v>27.76</v>
      </c>
      <c r="Q211" s="1">
        <v>4.8099999999999996</v>
      </c>
      <c r="R211" s="1">
        <v>0.249</v>
      </c>
      <c r="S211" s="1">
        <v>0.23</v>
      </c>
      <c r="T211" s="1">
        <v>0.51900000000000002</v>
      </c>
    </row>
    <row r="212" spans="1:20" x14ac:dyDescent="0.3">
      <c r="A212" s="1" t="s">
        <v>232</v>
      </c>
      <c r="B212" s="15" t="s">
        <v>261</v>
      </c>
      <c r="C212" s="1">
        <v>28195754</v>
      </c>
      <c r="D212" s="1">
        <v>236040</v>
      </c>
      <c r="E212" s="19">
        <v>119.45</v>
      </c>
      <c r="F212" s="20">
        <v>0</v>
      </c>
      <c r="G212" s="21">
        <v>0</v>
      </c>
      <c r="H212" s="22">
        <v>1400</v>
      </c>
      <c r="I212" s="1">
        <v>67.83</v>
      </c>
      <c r="J212" s="19">
        <v>69.900000000000006</v>
      </c>
      <c r="K212" s="19">
        <v>3.58</v>
      </c>
      <c r="L212" s="1">
        <v>25.88</v>
      </c>
      <c r="M212" s="1">
        <v>10.65</v>
      </c>
      <c r="N212" s="1">
        <v>63.47</v>
      </c>
      <c r="O212" s="1">
        <v>2</v>
      </c>
      <c r="P212" s="1">
        <v>47.35</v>
      </c>
      <c r="Q212" s="1">
        <v>12.24</v>
      </c>
      <c r="R212" s="1">
        <v>0.311</v>
      </c>
      <c r="S212" s="1">
        <v>0.222</v>
      </c>
      <c r="T212" s="1">
        <v>0.46899999999999997</v>
      </c>
    </row>
    <row r="213" spans="1:20" x14ac:dyDescent="0.3">
      <c r="A213" s="1" t="s">
        <v>212</v>
      </c>
      <c r="B213" s="15" t="s">
        <v>260</v>
      </c>
      <c r="C213" s="1">
        <v>40397842</v>
      </c>
      <c r="D213" s="1">
        <v>504782</v>
      </c>
      <c r="E213" s="19">
        <v>80.03</v>
      </c>
      <c r="F213" s="20">
        <v>0.98</v>
      </c>
      <c r="G213" s="21">
        <v>0.99</v>
      </c>
      <c r="H213" s="22">
        <v>22000</v>
      </c>
      <c r="I213" s="1">
        <v>4.42</v>
      </c>
      <c r="J213" s="19">
        <v>97.9</v>
      </c>
      <c r="K213" s="19">
        <v>453.54</v>
      </c>
      <c r="L213" s="1">
        <v>26.07</v>
      </c>
      <c r="M213" s="1">
        <v>9.8699999999999992</v>
      </c>
      <c r="N213" s="1">
        <v>64.06</v>
      </c>
      <c r="O213" s="1">
        <v>3</v>
      </c>
      <c r="P213" s="1">
        <v>10.06</v>
      </c>
      <c r="Q213" s="1">
        <v>9.7200000000000006</v>
      </c>
      <c r="R213" s="1">
        <v>0.04</v>
      </c>
      <c r="S213" s="1">
        <v>0.29499999999999998</v>
      </c>
      <c r="T213" s="1">
        <v>0.66500000000000004</v>
      </c>
    </row>
    <row r="214" spans="1:20" x14ac:dyDescent="0.3">
      <c r="A214" s="1" t="s">
        <v>71</v>
      </c>
      <c r="B214" s="15" t="s">
        <v>257</v>
      </c>
      <c r="C214" s="1">
        <v>4494749</v>
      </c>
      <c r="D214" s="1">
        <v>56542</v>
      </c>
      <c r="E214" s="19">
        <v>79.489999999999995</v>
      </c>
      <c r="F214" s="20">
        <v>10.32</v>
      </c>
      <c r="G214" s="21">
        <v>1.58</v>
      </c>
      <c r="H214" s="22">
        <v>10600</v>
      </c>
      <c r="I214" s="1">
        <v>6.84</v>
      </c>
      <c r="J214" s="19">
        <v>98.5</v>
      </c>
      <c r="K214" s="19">
        <v>420.38</v>
      </c>
      <c r="L214" s="1">
        <v>26.09</v>
      </c>
      <c r="M214" s="1">
        <v>2.27</v>
      </c>
      <c r="N214" s="1">
        <v>71.650000000000006</v>
      </c>
      <c r="O214" s="1"/>
      <c r="P214" s="1">
        <v>9.61</v>
      </c>
      <c r="Q214" s="1">
        <v>11.48</v>
      </c>
      <c r="R214" s="1">
        <v>7.0000000000000007E-2</v>
      </c>
      <c r="S214" s="1">
        <v>0.308</v>
      </c>
      <c r="T214" s="1">
        <v>0.622</v>
      </c>
    </row>
    <row r="215" spans="1:20" x14ac:dyDescent="0.3">
      <c r="A215" s="1" t="s">
        <v>168</v>
      </c>
      <c r="B215" s="15" t="s">
        <v>260</v>
      </c>
      <c r="C215" s="1">
        <v>16491461</v>
      </c>
      <c r="D215" s="1">
        <v>41526</v>
      </c>
      <c r="E215" s="19">
        <v>397.14</v>
      </c>
      <c r="F215" s="20">
        <v>1.0900000000000001</v>
      </c>
      <c r="G215" s="21">
        <v>2.91</v>
      </c>
      <c r="H215" s="22">
        <v>28600</v>
      </c>
      <c r="I215" s="1">
        <v>5.04</v>
      </c>
      <c r="J215" s="19">
        <v>99</v>
      </c>
      <c r="K215" s="19">
        <v>460.84</v>
      </c>
      <c r="L215" s="1">
        <v>26.71</v>
      </c>
      <c r="M215" s="1">
        <v>0.97</v>
      </c>
      <c r="N215" s="1">
        <v>72.319999999999993</v>
      </c>
      <c r="O215" s="1">
        <v>3</v>
      </c>
      <c r="P215" s="1">
        <v>10.9</v>
      </c>
      <c r="Q215" s="1">
        <v>8.68</v>
      </c>
      <c r="R215" s="1">
        <v>2.1000000000000001E-2</v>
      </c>
      <c r="S215" s="1">
        <v>0.24399999999999999</v>
      </c>
      <c r="T215" s="1">
        <v>0.73599999999999999</v>
      </c>
    </row>
    <row r="216" spans="1:20" x14ac:dyDescent="0.3">
      <c r="A216" s="1" t="s">
        <v>123</v>
      </c>
      <c r="B216" s="15" t="s">
        <v>260</v>
      </c>
      <c r="C216" s="1">
        <v>58133509</v>
      </c>
      <c r="D216" s="1">
        <v>301230</v>
      </c>
      <c r="E216" s="19">
        <v>192.99</v>
      </c>
      <c r="F216" s="20">
        <v>2.52</v>
      </c>
      <c r="G216" s="21">
        <v>2.0699999999999998</v>
      </c>
      <c r="H216" s="22">
        <v>26700</v>
      </c>
      <c r="I216" s="1">
        <v>5.94</v>
      </c>
      <c r="J216" s="19">
        <v>98.6</v>
      </c>
      <c r="K216" s="19">
        <v>430.89</v>
      </c>
      <c r="L216" s="1">
        <v>27.79</v>
      </c>
      <c r="M216" s="1">
        <v>9.5299999999999994</v>
      </c>
      <c r="N216" s="1">
        <v>62.68</v>
      </c>
      <c r="O216" s="1"/>
      <c r="P216" s="1">
        <v>8.7200000000000006</v>
      </c>
      <c r="Q216" s="1">
        <v>10.4</v>
      </c>
      <c r="R216" s="1">
        <v>2.1000000000000001E-2</v>
      </c>
      <c r="S216" s="1">
        <v>0.29099999999999998</v>
      </c>
      <c r="T216" s="1">
        <v>0.68799999999999994</v>
      </c>
    </row>
    <row r="217" spans="1:20" x14ac:dyDescent="0.3">
      <c r="A217" s="1" t="s">
        <v>178</v>
      </c>
      <c r="B217" s="15" t="s">
        <v>256</v>
      </c>
      <c r="C217" s="1">
        <v>165803560</v>
      </c>
      <c r="D217" s="1">
        <v>803940</v>
      </c>
      <c r="E217" s="19">
        <v>206.24</v>
      </c>
      <c r="F217" s="20">
        <v>0.13</v>
      </c>
      <c r="G217" s="21">
        <v>-2.77</v>
      </c>
      <c r="H217" s="22">
        <v>2100</v>
      </c>
      <c r="I217" s="1">
        <v>72.44</v>
      </c>
      <c r="J217" s="19">
        <v>45.7</v>
      </c>
      <c r="K217" s="19">
        <v>31.83</v>
      </c>
      <c r="L217" s="1">
        <v>27.87</v>
      </c>
      <c r="M217" s="1">
        <v>0.87</v>
      </c>
      <c r="N217" s="1">
        <v>71.260000000000005</v>
      </c>
      <c r="O217" s="1">
        <v>1</v>
      </c>
      <c r="P217" s="1">
        <v>29.74</v>
      </c>
      <c r="Q217" s="1">
        <v>8.23</v>
      </c>
      <c r="R217" s="1">
        <v>0.216</v>
      </c>
      <c r="S217" s="1">
        <v>0.251</v>
      </c>
      <c r="T217" s="1">
        <v>0.53300000000000003</v>
      </c>
    </row>
    <row r="218" spans="1:20" x14ac:dyDescent="0.3">
      <c r="A218" s="1" t="s">
        <v>151</v>
      </c>
      <c r="B218" s="15" t="s">
        <v>260</v>
      </c>
      <c r="C218" s="1">
        <v>400214</v>
      </c>
      <c r="D218" s="1">
        <v>316</v>
      </c>
      <c r="E218" s="19">
        <v>1266.5</v>
      </c>
      <c r="F218" s="20">
        <v>62.28</v>
      </c>
      <c r="G218" s="21">
        <v>2.0699999999999998</v>
      </c>
      <c r="H218" s="22">
        <v>17700</v>
      </c>
      <c r="I218" s="1">
        <v>3.89</v>
      </c>
      <c r="J218" s="19">
        <v>92.8</v>
      </c>
      <c r="K218" s="19">
        <v>504.98</v>
      </c>
      <c r="L218" s="1">
        <v>28.13</v>
      </c>
      <c r="M218" s="1">
        <v>3.13</v>
      </c>
      <c r="N218" s="1">
        <v>68.739999999999995</v>
      </c>
      <c r="O218" s="1"/>
      <c r="P218" s="1">
        <v>10.220000000000001</v>
      </c>
      <c r="Q218" s="1">
        <v>8.1</v>
      </c>
      <c r="R218" s="1">
        <v>0.03</v>
      </c>
      <c r="S218" s="1">
        <v>0.23</v>
      </c>
      <c r="T218" s="1">
        <v>0.74</v>
      </c>
    </row>
    <row r="219" spans="1:20" x14ac:dyDescent="0.3">
      <c r="A219" s="1" t="s">
        <v>111</v>
      </c>
      <c r="B219" s="15" t="s">
        <v>262</v>
      </c>
      <c r="C219" s="1">
        <v>8308504</v>
      </c>
      <c r="D219" s="1">
        <v>27750</v>
      </c>
      <c r="E219" s="19">
        <v>299.41000000000003</v>
      </c>
      <c r="F219" s="20">
        <v>6.38</v>
      </c>
      <c r="G219" s="21">
        <v>-3.4</v>
      </c>
      <c r="H219" s="22">
        <v>1600</v>
      </c>
      <c r="I219" s="1">
        <v>73.45</v>
      </c>
      <c r="J219" s="19">
        <v>52.9</v>
      </c>
      <c r="K219" s="19">
        <v>16.850000000000001</v>
      </c>
      <c r="L219" s="1">
        <v>28.3</v>
      </c>
      <c r="M219" s="1">
        <v>11.61</v>
      </c>
      <c r="N219" s="1">
        <v>60.09</v>
      </c>
      <c r="O219" s="1">
        <v>2</v>
      </c>
      <c r="P219" s="1">
        <v>36.44</v>
      </c>
      <c r="Q219" s="1">
        <v>12.17</v>
      </c>
      <c r="R219" s="1">
        <v>0.28000000000000003</v>
      </c>
      <c r="S219" s="1">
        <v>0.2</v>
      </c>
      <c r="T219" s="1">
        <v>0.52</v>
      </c>
    </row>
    <row r="220" spans="1:20" x14ac:dyDescent="0.3">
      <c r="A220" s="1" t="s">
        <v>96</v>
      </c>
      <c r="B220" s="15" t="s">
        <v>263</v>
      </c>
      <c r="C220" s="1">
        <v>1428757</v>
      </c>
      <c r="D220" s="1">
        <v>360</v>
      </c>
      <c r="E220" s="19">
        <v>3968.77</v>
      </c>
      <c r="F220" s="20">
        <v>11.11</v>
      </c>
      <c r="G220" s="21">
        <v>1.6</v>
      </c>
      <c r="H220" s="22">
        <v>600</v>
      </c>
      <c r="I220" s="1">
        <v>22.93</v>
      </c>
      <c r="J220" s="19"/>
      <c r="K220" s="19">
        <v>244.27</v>
      </c>
      <c r="L220" s="1">
        <v>28.95</v>
      </c>
      <c r="M220" s="1">
        <v>21.05</v>
      </c>
      <c r="N220" s="1">
        <v>50</v>
      </c>
      <c r="O220" s="1">
        <v>3</v>
      </c>
      <c r="P220" s="1">
        <v>39.450000000000003</v>
      </c>
      <c r="Q220" s="1">
        <v>3.8</v>
      </c>
      <c r="R220" s="1">
        <v>0.03</v>
      </c>
      <c r="S220" s="1">
        <v>0.28299999999999997</v>
      </c>
      <c r="T220" s="1">
        <v>0.68700000000000006</v>
      </c>
    </row>
    <row r="221" spans="1:20" x14ac:dyDescent="0.3">
      <c r="A221" s="1" t="s">
        <v>223</v>
      </c>
      <c r="B221" s="15" t="s">
        <v>256</v>
      </c>
      <c r="C221" s="1">
        <v>64631595</v>
      </c>
      <c r="D221" s="1">
        <v>514000</v>
      </c>
      <c r="E221" s="19">
        <v>125.74</v>
      </c>
      <c r="F221" s="20">
        <v>0.63</v>
      </c>
      <c r="G221" s="21">
        <v>0</v>
      </c>
      <c r="H221" s="22">
        <v>7400</v>
      </c>
      <c r="I221" s="1">
        <v>20.48</v>
      </c>
      <c r="J221" s="19">
        <v>92.6</v>
      </c>
      <c r="K221" s="19">
        <v>108.85</v>
      </c>
      <c r="L221" s="1">
        <v>29.36</v>
      </c>
      <c r="M221" s="1">
        <v>6.46</v>
      </c>
      <c r="N221" s="1">
        <v>64.180000000000007</v>
      </c>
      <c r="O221" s="1">
        <v>2</v>
      </c>
      <c r="P221" s="1">
        <v>13.87</v>
      </c>
      <c r="Q221" s="1">
        <v>7.04</v>
      </c>
      <c r="R221" s="1">
        <v>9.9000000000000005E-2</v>
      </c>
      <c r="S221" s="1">
        <v>0.441</v>
      </c>
      <c r="T221" s="1">
        <v>0.46</v>
      </c>
    </row>
    <row r="222" spans="1:20" x14ac:dyDescent="0.3">
      <c r="A222" s="1" t="s">
        <v>39</v>
      </c>
      <c r="B222" s="15" t="s">
        <v>30</v>
      </c>
      <c r="C222" s="1">
        <v>10293011</v>
      </c>
      <c r="D222" s="1">
        <v>207600</v>
      </c>
      <c r="E222" s="19">
        <v>49.58</v>
      </c>
      <c r="F222" s="20">
        <v>0</v>
      </c>
      <c r="G222" s="21">
        <v>2.54</v>
      </c>
      <c r="H222" s="22">
        <v>6100</v>
      </c>
      <c r="I222" s="1">
        <v>13.37</v>
      </c>
      <c r="J222" s="19">
        <v>99.6</v>
      </c>
      <c r="K222" s="19">
        <v>319.08</v>
      </c>
      <c r="L222" s="1">
        <v>29.55</v>
      </c>
      <c r="M222" s="1">
        <v>0.6</v>
      </c>
      <c r="N222" s="1">
        <v>69.849999999999994</v>
      </c>
      <c r="O222" s="1">
        <v>4</v>
      </c>
      <c r="P222" s="1">
        <v>11.16</v>
      </c>
      <c r="Q222" s="1">
        <v>14.02</v>
      </c>
      <c r="R222" s="1">
        <v>9.2999999999999999E-2</v>
      </c>
      <c r="S222" s="1">
        <v>0.316</v>
      </c>
      <c r="T222" s="1">
        <v>0.59099999999999997</v>
      </c>
    </row>
    <row r="223" spans="1:20" x14ac:dyDescent="0.3">
      <c r="A223" s="1" t="s">
        <v>136</v>
      </c>
      <c r="B223" s="15" t="s">
        <v>86</v>
      </c>
      <c r="C223" s="1">
        <v>2274735</v>
      </c>
      <c r="D223" s="1">
        <v>64589</v>
      </c>
      <c r="E223" s="19">
        <v>35.22</v>
      </c>
      <c r="F223" s="20">
        <v>0.82</v>
      </c>
      <c r="G223" s="21">
        <v>-2.23</v>
      </c>
      <c r="H223" s="22">
        <v>10200</v>
      </c>
      <c r="I223" s="1">
        <v>9.5500000000000007</v>
      </c>
      <c r="J223" s="19">
        <v>99.8</v>
      </c>
      <c r="K223" s="19">
        <v>321.36</v>
      </c>
      <c r="L223" s="1">
        <v>29.67</v>
      </c>
      <c r="M223" s="1">
        <v>0.47</v>
      </c>
      <c r="N223" s="1">
        <v>69.86</v>
      </c>
      <c r="O223" s="1">
        <v>3</v>
      </c>
      <c r="P223" s="1">
        <v>9.24</v>
      </c>
      <c r="Q223" s="1">
        <v>13.66</v>
      </c>
      <c r="R223" s="1">
        <v>0.04</v>
      </c>
      <c r="S223" s="1">
        <v>0.26100000000000001</v>
      </c>
      <c r="T223" s="1">
        <v>0.69899999999999995</v>
      </c>
    </row>
    <row r="224" spans="1:20" x14ac:dyDescent="0.3">
      <c r="A224" s="1" t="s">
        <v>207</v>
      </c>
      <c r="B224" s="15" t="s">
        <v>257</v>
      </c>
      <c r="C224" s="1">
        <v>5439448</v>
      </c>
      <c r="D224" s="1">
        <v>48845</v>
      </c>
      <c r="E224" s="19">
        <v>111.36</v>
      </c>
      <c r="F224" s="20">
        <v>0</v>
      </c>
      <c r="G224" s="21">
        <v>0.3</v>
      </c>
      <c r="H224" s="22">
        <v>13300</v>
      </c>
      <c r="I224" s="1">
        <v>7.41</v>
      </c>
      <c r="J224" s="19"/>
      <c r="K224" s="19">
        <v>220.06</v>
      </c>
      <c r="L224" s="1">
        <v>30.16</v>
      </c>
      <c r="M224" s="1">
        <v>2.62</v>
      </c>
      <c r="N224" s="1">
        <v>67.22</v>
      </c>
      <c r="O224" s="1">
        <v>3</v>
      </c>
      <c r="P224" s="1">
        <v>10.65</v>
      </c>
      <c r="Q224" s="1">
        <v>9.4499999999999993</v>
      </c>
      <c r="R224" s="1">
        <v>3.5000000000000003E-2</v>
      </c>
      <c r="S224" s="1">
        <v>0.29399999999999998</v>
      </c>
      <c r="T224" s="1">
        <v>0.67200000000000004</v>
      </c>
    </row>
    <row r="225" spans="1:20" x14ac:dyDescent="0.3">
      <c r="A225" s="1" t="s">
        <v>228</v>
      </c>
      <c r="B225" s="15" t="s">
        <v>263</v>
      </c>
      <c r="C225" s="1">
        <v>70413958</v>
      </c>
      <c r="D225" s="1">
        <v>780580</v>
      </c>
      <c r="E225" s="19">
        <v>90.21</v>
      </c>
      <c r="F225" s="20">
        <v>0.92</v>
      </c>
      <c r="G225" s="21">
        <v>0</v>
      </c>
      <c r="H225" s="22">
        <v>6700</v>
      </c>
      <c r="I225" s="1">
        <v>41.04</v>
      </c>
      <c r="J225" s="19">
        <v>86.5</v>
      </c>
      <c r="K225" s="19">
        <v>269.52</v>
      </c>
      <c r="L225" s="1">
        <v>30.93</v>
      </c>
      <c r="M225" s="1">
        <v>3.31</v>
      </c>
      <c r="N225" s="1">
        <v>65.760000000000005</v>
      </c>
      <c r="O225" s="1">
        <v>3</v>
      </c>
      <c r="P225" s="1">
        <v>16.62</v>
      </c>
      <c r="Q225" s="1">
        <v>5.97</v>
      </c>
      <c r="R225" s="1">
        <v>0.11700000000000001</v>
      </c>
      <c r="S225" s="1">
        <v>0.29799999999999999</v>
      </c>
      <c r="T225" s="1">
        <v>0.58499999999999996</v>
      </c>
    </row>
    <row r="226" spans="1:20" x14ac:dyDescent="0.3">
      <c r="A226" s="1" t="s">
        <v>174</v>
      </c>
      <c r="B226" s="15" t="s">
        <v>261</v>
      </c>
      <c r="C226" s="1">
        <v>131859731</v>
      </c>
      <c r="D226" s="1">
        <v>923768</v>
      </c>
      <c r="E226" s="19">
        <v>142.74</v>
      </c>
      <c r="F226" s="20">
        <v>0.09</v>
      </c>
      <c r="G226" s="21">
        <v>0.26</v>
      </c>
      <c r="H226" s="22">
        <v>900</v>
      </c>
      <c r="I226" s="1">
        <v>98.8</v>
      </c>
      <c r="J226" s="19">
        <v>68</v>
      </c>
      <c r="K226" s="19">
        <v>9.2799999999999994</v>
      </c>
      <c r="L226" s="1">
        <v>31.29</v>
      </c>
      <c r="M226" s="1">
        <v>2.96</v>
      </c>
      <c r="N226" s="1">
        <v>65.75</v>
      </c>
      <c r="O226" s="1">
        <v>1.5</v>
      </c>
      <c r="P226" s="1">
        <v>40.43</v>
      </c>
      <c r="Q226" s="1">
        <v>16.940000000000001</v>
      </c>
      <c r="R226" s="1">
        <v>0.26900000000000002</v>
      </c>
      <c r="S226" s="1">
        <v>0.48699999999999999</v>
      </c>
      <c r="T226" s="1">
        <v>0.24399999999999999</v>
      </c>
    </row>
    <row r="227" spans="1:20" x14ac:dyDescent="0.3">
      <c r="A227" s="1" t="s">
        <v>82</v>
      </c>
      <c r="B227" s="15" t="s">
        <v>262</v>
      </c>
      <c r="C227" s="1">
        <v>6822378</v>
      </c>
      <c r="D227" s="1">
        <v>21040</v>
      </c>
      <c r="E227" s="19">
        <v>324.26</v>
      </c>
      <c r="F227" s="20">
        <v>1.46</v>
      </c>
      <c r="G227" s="21">
        <v>-3.74</v>
      </c>
      <c r="H227" s="22">
        <v>4800</v>
      </c>
      <c r="I227" s="1">
        <v>25.1</v>
      </c>
      <c r="J227" s="19">
        <v>80.2</v>
      </c>
      <c r="K227" s="19">
        <v>142.4</v>
      </c>
      <c r="L227" s="1">
        <v>31.85</v>
      </c>
      <c r="M227" s="1">
        <v>12.07</v>
      </c>
      <c r="N227" s="1">
        <v>56.08</v>
      </c>
      <c r="O227" s="1">
        <v>2</v>
      </c>
      <c r="P227" s="1">
        <v>26.61</v>
      </c>
      <c r="Q227" s="1">
        <v>5.78</v>
      </c>
      <c r="R227" s="1">
        <v>9.9000000000000005E-2</v>
      </c>
      <c r="S227" s="1">
        <v>0.30199999999999999</v>
      </c>
      <c r="T227" s="1">
        <v>0.59899999999999998</v>
      </c>
    </row>
    <row r="228" spans="1:20" x14ac:dyDescent="0.3">
      <c r="A228" s="1" t="s">
        <v>72</v>
      </c>
      <c r="B228" s="15" t="s">
        <v>262</v>
      </c>
      <c r="C228" s="1">
        <v>11382820</v>
      </c>
      <c r="D228" s="1">
        <v>110860</v>
      </c>
      <c r="E228" s="19">
        <v>102.68</v>
      </c>
      <c r="F228" s="20">
        <v>3.37</v>
      </c>
      <c r="G228" s="21">
        <v>-1.58</v>
      </c>
      <c r="H228" s="22">
        <v>2900</v>
      </c>
      <c r="I228" s="1">
        <v>6.33</v>
      </c>
      <c r="J228" s="19">
        <v>97</v>
      </c>
      <c r="K228" s="19">
        <v>74.67</v>
      </c>
      <c r="L228" s="1">
        <v>33.049999999999997</v>
      </c>
      <c r="M228" s="1">
        <v>7.6</v>
      </c>
      <c r="N228" s="1">
        <v>59.35</v>
      </c>
      <c r="O228" s="1">
        <v>2</v>
      </c>
      <c r="P228" s="1">
        <v>11.89</v>
      </c>
      <c r="Q228" s="1">
        <v>7.22</v>
      </c>
      <c r="R228" s="1">
        <v>5.5E-2</v>
      </c>
      <c r="S228" s="1">
        <v>0.26100000000000001</v>
      </c>
      <c r="T228" s="1">
        <v>0.68400000000000005</v>
      </c>
    </row>
    <row r="229" spans="1:20" x14ac:dyDescent="0.3">
      <c r="A229" s="1" t="s">
        <v>203</v>
      </c>
      <c r="B229" s="15" t="s">
        <v>257</v>
      </c>
      <c r="C229" s="1">
        <v>9396411</v>
      </c>
      <c r="D229" s="1">
        <v>88361</v>
      </c>
      <c r="E229" s="19">
        <v>106.34</v>
      </c>
      <c r="F229" s="20">
        <v>0</v>
      </c>
      <c r="G229" s="21">
        <v>-1.33</v>
      </c>
      <c r="H229" s="22">
        <v>2200</v>
      </c>
      <c r="I229" s="1">
        <v>12.89</v>
      </c>
      <c r="J229" s="19">
        <v>93</v>
      </c>
      <c r="K229" s="19">
        <v>285.79000000000002</v>
      </c>
      <c r="L229" s="1">
        <v>33.35</v>
      </c>
      <c r="M229" s="1">
        <v>3.2</v>
      </c>
      <c r="N229" s="1">
        <v>63.45</v>
      </c>
      <c r="O229" s="1"/>
      <c r="P229" s="1"/>
      <c r="Q229" s="1"/>
      <c r="R229" s="1">
        <v>0.16600000000000001</v>
      </c>
      <c r="S229" s="1">
        <v>0.255</v>
      </c>
      <c r="T229" s="1">
        <v>0.57899999999999996</v>
      </c>
    </row>
    <row r="230" spans="1:20" x14ac:dyDescent="0.3">
      <c r="A230" s="1" t="s">
        <v>91</v>
      </c>
      <c r="B230" s="15" t="s">
        <v>260</v>
      </c>
      <c r="C230" s="1">
        <v>60876136</v>
      </c>
      <c r="D230" s="1">
        <v>547030</v>
      </c>
      <c r="E230" s="19">
        <v>111.28</v>
      </c>
      <c r="F230" s="20">
        <v>0.63</v>
      </c>
      <c r="G230" s="21">
        <v>0.66</v>
      </c>
      <c r="H230" s="22">
        <v>27600</v>
      </c>
      <c r="I230" s="1">
        <v>4.26</v>
      </c>
      <c r="J230" s="19">
        <v>99</v>
      </c>
      <c r="K230" s="19">
        <v>586.44000000000005</v>
      </c>
      <c r="L230" s="1">
        <v>33.53</v>
      </c>
      <c r="M230" s="1">
        <v>2.0699999999999998</v>
      </c>
      <c r="N230" s="1">
        <v>64.400000000000006</v>
      </c>
      <c r="O230" s="1">
        <v>4</v>
      </c>
      <c r="P230" s="1">
        <v>11.99</v>
      </c>
      <c r="Q230" s="1">
        <v>9.14</v>
      </c>
      <c r="R230" s="1">
        <v>2.1999999999999999E-2</v>
      </c>
      <c r="S230" s="1">
        <v>0.214</v>
      </c>
      <c r="T230" s="1">
        <v>0.76400000000000001</v>
      </c>
    </row>
    <row r="231" spans="1:20" x14ac:dyDescent="0.3">
      <c r="A231" s="1" t="s">
        <v>98</v>
      </c>
      <c r="B231" s="15" t="s">
        <v>260</v>
      </c>
      <c r="C231" s="1">
        <v>82422299</v>
      </c>
      <c r="D231" s="1">
        <v>357021</v>
      </c>
      <c r="E231" s="19">
        <v>230.86</v>
      </c>
      <c r="F231" s="20">
        <v>0.67</v>
      </c>
      <c r="G231" s="21">
        <v>2.1800000000000002</v>
      </c>
      <c r="H231" s="22">
        <v>27600</v>
      </c>
      <c r="I231" s="1">
        <v>4.16</v>
      </c>
      <c r="J231" s="19">
        <v>99</v>
      </c>
      <c r="K231" s="19">
        <v>667.85</v>
      </c>
      <c r="L231" s="1">
        <v>33.85</v>
      </c>
      <c r="M231" s="1">
        <v>0.59</v>
      </c>
      <c r="N231" s="1">
        <v>65.56</v>
      </c>
      <c r="O231" s="1">
        <v>3</v>
      </c>
      <c r="P231" s="1">
        <v>8.25</v>
      </c>
      <c r="Q231" s="1">
        <v>10.62</v>
      </c>
      <c r="R231" s="1">
        <v>8.9999999999999993E-3</v>
      </c>
      <c r="S231" s="1">
        <v>0.29599999999999999</v>
      </c>
      <c r="T231" s="1">
        <v>0.69499999999999995</v>
      </c>
    </row>
    <row r="232" spans="1:20" x14ac:dyDescent="0.3">
      <c r="A232" s="1" t="s">
        <v>54</v>
      </c>
      <c r="B232" s="15" t="s">
        <v>261</v>
      </c>
      <c r="C232" s="1">
        <v>8090068</v>
      </c>
      <c r="D232" s="1">
        <v>27830</v>
      </c>
      <c r="E232" s="19">
        <v>290.7</v>
      </c>
      <c r="F232" s="20">
        <v>0</v>
      </c>
      <c r="G232" s="21">
        <v>-0.06</v>
      </c>
      <c r="H232" s="22">
        <v>600</v>
      </c>
      <c r="I232" s="1">
        <v>69.290000000000006</v>
      </c>
      <c r="J232" s="19">
        <v>51.6</v>
      </c>
      <c r="K232" s="19">
        <v>3.42</v>
      </c>
      <c r="L232" s="1">
        <v>35.049999999999997</v>
      </c>
      <c r="M232" s="1">
        <v>14.02</v>
      </c>
      <c r="N232" s="1">
        <v>50.93</v>
      </c>
      <c r="O232" s="1">
        <v>2</v>
      </c>
      <c r="P232" s="1">
        <v>42.22</v>
      </c>
      <c r="Q232" s="1">
        <v>13.46</v>
      </c>
      <c r="R232" s="1">
        <v>0.46300000000000002</v>
      </c>
      <c r="S232" s="1">
        <v>0.20300000000000001</v>
      </c>
      <c r="T232" s="1">
        <v>0.33400000000000002</v>
      </c>
    </row>
    <row r="233" spans="1:20" x14ac:dyDescent="0.3">
      <c r="A233" s="1" t="s">
        <v>65</v>
      </c>
      <c r="B233" s="15" t="s">
        <v>261</v>
      </c>
      <c r="C233" s="1">
        <v>690948</v>
      </c>
      <c r="D233" s="1">
        <v>2170</v>
      </c>
      <c r="E233" s="19">
        <v>318.41000000000003</v>
      </c>
      <c r="F233" s="20">
        <v>15.67</v>
      </c>
      <c r="G233" s="21">
        <v>0</v>
      </c>
      <c r="H233" s="22">
        <v>700</v>
      </c>
      <c r="I233" s="1">
        <v>74.930000000000007</v>
      </c>
      <c r="J233" s="19">
        <v>56.5</v>
      </c>
      <c r="K233" s="19">
        <v>24.46</v>
      </c>
      <c r="L233" s="1">
        <v>35.869999999999997</v>
      </c>
      <c r="M233" s="1">
        <v>23.32</v>
      </c>
      <c r="N233" s="1">
        <v>40.81</v>
      </c>
      <c r="O233" s="1">
        <v>2</v>
      </c>
      <c r="P233" s="1">
        <v>36.93</v>
      </c>
      <c r="Q233" s="1">
        <v>8.1999999999999993</v>
      </c>
      <c r="R233" s="1">
        <v>0.4</v>
      </c>
      <c r="S233" s="1">
        <v>0.04</v>
      </c>
      <c r="T233" s="1">
        <v>0.56000000000000005</v>
      </c>
    </row>
    <row r="234" spans="1:20" x14ac:dyDescent="0.3">
      <c r="A234" s="1" t="s">
        <v>38</v>
      </c>
      <c r="B234" s="15" t="s">
        <v>262</v>
      </c>
      <c r="C234" s="1">
        <v>279912</v>
      </c>
      <c r="D234" s="1">
        <v>431</v>
      </c>
      <c r="E234" s="19">
        <v>649.45000000000005</v>
      </c>
      <c r="F234" s="20">
        <v>22.51</v>
      </c>
      <c r="G234" s="21">
        <v>-0.31</v>
      </c>
      <c r="H234" s="22">
        <v>15700</v>
      </c>
      <c r="I234" s="1">
        <v>12.5</v>
      </c>
      <c r="J234" s="19">
        <v>97.4</v>
      </c>
      <c r="K234" s="19">
        <v>481.94</v>
      </c>
      <c r="L234" s="1">
        <v>37.21</v>
      </c>
      <c r="M234" s="1">
        <v>2.33</v>
      </c>
      <c r="N234" s="1">
        <v>60.46</v>
      </c>
      <c r="O234" s="1">
        <v>2</v>
      </c>
      <c r="P234" s="1">
        <v>12.71</v>
      </c>
      <c r="Q234" s="1">
        <v>8.67</v>
      </c>
      <c r="R234" s="1">
        <v>0.06</v>
      </c>
      <c r="S234" s="1">
        <v>0.16</v>
      </c>
      <c r="T234" s="1">
        <v>0.78</v>
      </c>
    </row>
    <row r="235" spans="1:20" x14ac:dyDescent="0.3">
      <c r="A235" s="1" t="s">
        <v>74</v>
      </c>
      <c r="B235" s="15" t="s">
        <v>257</v>
      </c>
      <c r="C235" s="1">
        <v>10235455</v>
      </c>
      <c r="D235" s="1">
        <v>78866</v>
      </c>
      <c r="E235" s="19">
        <v>129.78</v>
      </c>
      <c r="F235" s="20">
        <v>0</v>
      </c>
      <c r="G235" s="21">
        <v>0.97</v>
      </c>
      <c r="H235" s="22">
        <v>15700</v>
      </c>
      <c r="I235" s="1">
        <v>3.93</v>
      </c>
      <c r="J235" s="19">
        <v>99.9</v>
      </c>
      <c r="K235" s="19">
        <v>314.33</v>
      </c>
      <c r="L235" s="1">
        <v>39.799999999999997</v>
      </c>
      <c r="M235" s="1">
        <v>3.05</v>
      </c>
      <c r="N235" s="1">
        <v>57.15</v>
      </c>
      <c r="O235" s="1">
        <v>3</v>
      </c>
      <c r="P235" s="1">
        <v>9.02</v>
      </c>
      <c r="Q235" s="1">
        <v>10.59</v>
      </c>
      <c r="R235" s="1">
        <v>3.4000000000000002E-2</v>
      </c>
      <c r="S235" s="1">
        <v>0.39300000000000002</v>
      </c>
      <c r="T235" s="1">
        <v>0.57299999999999995</v>
      </c>
    </row>
    <row r="236" spans="1:20" x14ac:dyDescent="0.3">
      <c r="A236" s="1" t="s">
        <v>51</v>
      </c>
      <c r="B236" s="15" t="s">
        <v>257</v>
      </c>
      <c r="C236" s="1">
        <v>7385367</v>
      </c>
      <c r="D236" s="1">
        <v>110910</v>
      </c>
      <c r="E236" s="19">
        <v>66.59</v>
      </c>
      <c r="F236" s="20">
        <v>0.32</v>
      </c>
      <c r="G236" s="21">
        <v>-4.58</v>
      </c>
      <c r="H236" s="22">
        <v>7600</v>
      </c>
      <c r="I236" s="1">
        <v>20.55</v>
      </c>
      <c r="J236" s="19">
        <v>98.6</v>
      </c>
      <c r="K236" s="19">
        <v>336.27</v>
      </c>
      <c r="L236" s="1">
        <v>40.020000000000003</v>
      </c>
      <c r="M236" s="1">
        <v>1.92</v>
      </c>
      <c r="N236" s="1">
        <v>58.06</v>
      </c>
      <c r="O236" s="1">
        <v>3</v>
      </c>
      <c r="P236" s="1">
        <v>9.65</v>
      </c>
      <c r="Q236" s="1">
        <v>14.27</v>
      </c>
      <c r="R236" s="1">
        <v>9.2999999999999999E-2</v>
      </c>
      <c r="S236" s="1">
        <v>0.30399999999999999</v>
      </c>
      <c r="T236" s="1">
        <v>0.60299999999999998</v>
      </c>
    </row>
    <row r="237" spans="1:20" x14ac:dyDescent="0.3">
      <c r="A237" s="1" t="s">
        <v>192</v>
      </c>
      <c r="B237" s="15" t="s">
        <v>261</v>
      </c>
      <c r="C237" s="1">
        <v>8648248</v>
      </c>
      <c r="D237" s="1">
        <v>26338</v>
      </c>
      <c r="E237" s="19">
        <v>328.36</v>
      </c>
      <c r="F237" s="20">
        <v>0</v>
      </c>
      <c r="G237" s="21">
        <v>0</v>
      </c>
      <c r="H237" s="22">
        <v>1300</v>
      </c>
      <c r="I237" s="1">
        <v>91.23</v>
      </c>
      <c r="J237" s="19">
        <v>70.400000000000006</v>
      </c>
      <c r="K237" s="19">
        <v>2.66</v>
      </c>
      <c r="L237" s="1">
        <v>40.54</v>
      </c>
      <c r="M237" s="1">
        <v>12.16</v>
      </c>
      <c r="N237" s="1">
        <v>47.3</v>
      </c>
      <c r="O237" s="1">
        <v>3</v>
      </c>
      <c r="P237" s="1">
        <v>40.369999999999997</v>
      </c>
      <c r="Q237" s="1">
        <v>16.09</v>
      </c>
      <c r="R237" s="1">
        <v>0.40100000000000002</v>
      </c>
      <c r="S237" s="1">
        <v>0.22900000000000001</v>
      </c>
      <c r="T237" s="1">
        <v>0.37</v>
      </c>
    </row>
    <row r="238" spans="1:20" x14ac:dyDescent="0.3">
      <c r="A238" s="1" t="s">
        <v>190</v>
      </c>
      <c r="B238" s="15" t="s">
        <v>257</v>
      </c>
      <c r="C238" s="1">
        <v>22303552</v>
      </c>
      <c r="D238" s="1">
        <v>237500</v>
      </c>
      <c r="E238" s="19">
        <v>93.91</v>
      </c>
      <c r="F238" s="20">
        <v>0.09</v>
      </c>
      <c r="G238" s="21">
        <v>-0.13</v>
      </c>
      <c r="H238" s="22">
        <v>7000</v>
      </c>
      <c r="I238" s="1">
        <v>26.43</v>
      </c>
      <c r="J238" s="19">
        <v>98.4</v>
      </c>
      <c r="K238" s="19">
        <v>196.87</v>
      </c>
      <c r="L238" s="1">
        <v>40.82</v>
      </c>
      <c r="M238" s="1">
        <v>2.25</v>
      </c>
      <c r="N238" s="1">
        <v>56.93</v>
      </c>
      <c r="O238" s="1">
        <v>3</v>
      </c>
      <c r="P238" s="1">
        <v>10.7</v>
      </c>
      <c r="Q238" s="1">
        <v>11.77</v>
      </c>
      <c r="R238" s="1">
        <v>0.10100000000000001</v>
      </c>
      <c r="S238" s="1">
        <v>0.35</v>
      </c>
      <c r="T238" s="1">
        <v>0.54900000000000004</v>
      </c>
    </row>
    <row r="239" spans="1:20" x14ac:dyDescent="0.3">
      <c r="A239" s="1" t="s">
        <v>142</v>
      </c>
      <c r="B239" s="15" t="s">
        <v>86</v>
      </c>
      <c r="C239" s="1">
        <v>3585906</v>
      </c>
      <c r="D239" s="1">
        <v>65200</v>
      </c>
      <c r="E239" s="19">
        <v>55</v>
      </c>
      <c r="F239" s="20">
        <v>0.14000000000000001</v>
      </c>
      <c r="G239" s="21">
        <v>-0.71</v>
      </c>
      <c r="H239" s="22">
        <v>11400</v>
      </c>
      <c r="I239" s="1">
        <v>6.89</v>
      </c>
      <c r="J239" s="19">
        <v>99.6</v>
      </c>
      <c r="K239" s="19">
        <v>223.4</v>
      </c>
      <c r="L239" s="1">
        <v>45.22</v>
      </c>
      <c r="M239" s="1">
        <v>0.91</v>
      </c>
      <c r="N239" s="1">
        <v>53.87</v>
      </c>
      <c r="O239" s="1"/>
      <c r="P239" s="1">
        <v>8.75</v>
      </c>
      <c r="Q239" s="1">
        <v>10.98</v>
      </c>
      <c r="R239" s="1">
        <v>5.5E-2</v>
      </c>
      <c r="S239" s="1">
        <v>0.32500000000000001</v>
      </c>
      <c r="T239" s="1">
        <v>0.62</v>
      </c>
    </row>
    <row r="240" spans="1:20" x14ac:dyDescent="0.3">
      <c r="A240" s="1" t="s">
        <v>185</v>
      </c>
      <c r="B240" s="15" t="s">
        <v>257</v>
      </c>
      <c r="C240" s="1">
        <v>38536869</v>
      </c>
      <c r="D240" s="1">
        <v>312685</v>
      </c>
      <c r="E240" s="19">
        <v>123.25</v>
      </c>
      <c r="F240" s="20">
        <v>0.16</v>
      </c>
      <c r="G240" s="21">
        <v>-0.49</v>
      </c>
      <c r="H240" s="22">
        <v>11100</v>
      </c>
      <c r="I240" s="1">
        <v>8.51</v>
      </c>
      <c r="J240" s="19">
        <v>99.8</v>
      </c>
      <c r="K240" s="19">
        <v>306.27999999999997</v>
      </c>
      <c r="L240" s="1">
        <v>45.91</v>
      </c>
      <c r="M240" s="1">
        <v>1.1200000000000001</v>
      </c>
      <c r="N240" s="1">
        <v>52.97</v>
      </c>
      <c r="O240" s="1">
        <v>3</v>
      </c>
      <c r="P240" s="1">
        <v>9.85</v>
      </c>
      <c r="Q240" s="1">
        <v>9.89</v>
      </c>
      <c r="R240" s="1">
        <v>0.05</v>
      </c>
      <c r="S240" s="1">
        <v>0.311</v>
      </c>
      <c r="T240" s="1">
        <v>0.64</v>
      </c>
    </row>
    <row r="241" spans="1:20" x14ac:dyDescent="0.3">
      <c r="A241" s="1" t="s">
        <v>224</v>
      </c>
      <c r="B241" s="15" t="s">
        <v>261</v>
      </c>
      <c r="C241" s="1">
        <v>5548702</v>
      </c>
      <c r="D241" s="1">
        <v>56785</v>
      </c>
      <c r="E241" s="19">
        <v>97.71</v>
      </c>
      <c r="F241" s="20">
        <v>0.1</v>
      </c>
      <c r="G241" s="21">
        <v>0</v>
      </c>
      <c r="H241" s="22">
        <v>1500</v>
      </c>
      <c r="I241" s="1">
        <v>66.61</v>
      </c>
      <c r="J241" s="19">
        <v>60.9</v>
      </c>
      <c r="K241" s="19">
        <v>10.56</v>
      </c>
      <c r="L241" s="1">
        <v>46.15</v>
      </c>
      <c r="M241" s="1">
        <v>2.21</v>
      </c>
      <c r="N241" s="1">
        <v>51.64</v>
      </c>
      <c r="O241" s="1">
        <v>2</v>
      </c>
      <c r="P241" s="1">
        <v>37.01</v>
      </c>
      <c r="Q241" s="1">
        <v>9.83</v>
      </c>
      <c r="R241" s="1">
        <v>0.39500000000000002</v>
      </c>
      <c r="S241" s="1">
        <v>0.20399999999999999</v>
      </c>
      <c r="T241" s="1">
        <v>0.40100000000000002</v>
      </c>
    </row>
    <row r="242" spans="1:20" x14ac:dyDescent="0.3">
      <c r="A242" s="1" t="s">
        <v>155</v>
      </c>
      <c r="B242" s="15" t="s">
        <v>261</v>
      </c>
      <c r="C242" s="1">
        <v>1240827</v>
      </c>
      <c r="D242" s="1">
        <v>2040</v>
      </c>
      <c r="E242" s="19">
        <v>608.25</v>
      </c>
      <c r="F242" s="20">
        <v>8.68</v>
      </c>
      <c r="G242" s="21">
        <v>-0.9</v>
      </c>
      <c r="H242" s="22">
        <v>11400</v>
      </c>
      <c r="I242" s="1">
        <v>15.03</v>
      </c>
      <c r="J242" s="19">
        <v>85.6</v>
      </c>
      <c r="K242" s="19">
        <v>289.32</v>
      </c>
      <c r="L242" s="1">
        <v>49.26</v>
      </c>
      <c r="M242" s="1">
        <v>2.96</v>
      </c>
      <c r="N242" s="1">
        <v>47.78</v>
      </c>
      <c r="O242" s="1">
        <v>2</v>
      </c>
      <c r="P242" s="1">
        <v>15.43</v>
      </c>
      <c r="Q242" s="1">
        <v>6.86</v>
      </c>
      <c r="R242" s="1">
        <v>5.8999999999999997E-2</v>
      </c>
      <c r="S242" s="1">
        <v>0.29799999999999999</v>
      </c>
      <c r="T242" s="1">
        <v>0.64300000000000002</v>
      </c>
    </row>
    <row r="243" spans="1:20" x14ac:dyDescent="0.3">
      <c r="A243" s="1" t="s">
        <v>114</v>
      </c>
      <c r="B243" s="15" t="s">
        <v>257</v>
      </c>
      <c r="C243" s="1">
        <v>9981334</v>
      </c>
      <c r="D243" s="1">
        <v>93030</v>
      </c>
      <c r="E243" s="19">
        <v>107.29</v>
      </c>
      <c r="F243" s="20">
        <v>0</v>
      </c>
      <c r="G243" s="21">
        <v>0.86</v>
      </c>
      <c r="H243" s="22">
        <v>13900</v>
      </c>
      <c r="I243" s="1">
        <v>8.57</v>
      </c>
      <c r="J243" s="19">
        <v>99.4</v>
      </c>
      <c r="K243" s="19">
        <v>336.23</v>
      </c>
      <c r="L243" s="1">
        <v>50.09</v>
      </c>
      <c r="M243" s="1">
        <v>2.06</v>
      </c>
      <c r="N243" s="1">
        <v>47.85</v>
      </c>
      <c r="O243" s="1">
        <v>3</v>
      </c>
      <c r="P243" s="1">
        <v>9.7200000000000006</v>
      </c>
      <c r="Q243" s="1">
        <v>13.11</v>
      </c>
      <c r="R243" s="1">
        <v>3.6999999999999998E-2</v>
      </c>
      <c r="S243" s="1">
        <v>0.312</v>
      </c>
      <c r="T243" s="1">
        <v>0.65100000000000002</v>
      </c>
    </row>
    <row r="244" spans="1:20" x14ac:dyDescent="0.3">
      <c r="A244" s="1" t="s">
        <v>75</v>
      </c>
      <c r="B244" s="15" t="s">
        <v>260</v>
      </c>
      <c r="C244" s="1">
        <v>5450661</v>
      </c>
      <c r="D244" s="1">
        <v>43094</v>
      </c>
      <c r="E244" s="19">
        <v>126.48</v>
      </c>
      <c r="F244" s="20">
        <v>16.97</v>
      </c>
      <c r="G244" s="21">
        <v>2.48</v>
      </c>
      <c r="H244" s="22">
        <v>31100</v>
      </c>
      <c r="I244" s="1">
        <v>4.5599999999999996</v>
      </c>
      <c r="J244" s="19">
        <v>100</v>
      </c>
      <c r="K244" s="19">
        <v>614.6</v>
      </c>
      <c r="L244" s="1">
        <v>54.02</v>
      </c>
      <c r="M244" s="1">
        <v>0.19</v>
      </c>
      <c r="N244" s="1">
        <v>45.79</v>
      </c>
      <c r="O244" s="1">
        <v>3</v>
      </c>
      <c r="P244" s="1">
        <v>11.13</v>
      </c>
      <c r="Q244" s="1">
        <v>10.36</v>
      </c>
      <c r="R244" s="1">
        <v>1.7999999999999999E-2</v>
      </c>
      <c r="S244" s="1">
        <v>0.246</v>
      </c>
      <c r="T244" s="1">
        <v>0.73499999999999999</v>
      </c>
    </row>
    <row r="245" spans="1:20" x14ac:dyDescent="0.3">
      <c r="A245" s="1" t="s">
        <v>116</v>
      </c>
      <c r="B245" s="15" t="s">
        <v>256</v>
      </c>
      <c r="C245" s="1">
        <v>1095351995</v>
      </c>
      <c r="D245" s="1">
        <v>3287590</v>
      </c>
      <c r="E245" s="19">
        <v>333.18</v>
      </c>
      <c r="F245" s="20">
        <v>0.21</v>
      </c>
      <c r="G245" s="21">
        <v>-7.0000000000000007E-2</v>
      </c>
      <c r="H245" s="22">
        <v>2900</v>
      </c>
      <c r="I245" s="1">
        <v>56.29</v>
      </c>
      <c r="J245" s="19">
        <v>59.5</v>
      </c>
      <c r="K245" s="19">
        <v>45.42</v>
      </c>
      <c r="L245" s="1">
        <v>54.4</v>
      </c>
      <c r="M245" s="1">
        <v>2.74</v>
      </c>
      <c r="N245" s="1">
        <v>42.86</v>
      </c>
      <c r="O245" s="1">
        <v>2.5</v>
      </c>
      <c r="P245" s="1">
        <v>22.01</v>
      </c>
      <c r="Q245" s="1">
        <v>8.18</v>
      </c>
      <c r="R245" s="1">
        <v>0.186</v>
      </c>
      <c r="S245" s="1">
        <v>0.27600000000000002</v>
      </c>
      <c r="T245" s="1">
        <v>0.53800000000000003</v>
      </c>
    </row>
    <row r="246" spans="1:20" x14ac:dyDescent="0.3">
      <c r="A246" s="1" t="s">
        <v>159</v>
      </c>
      <c r="B246" s="15" t="s">
        <v>30</v>
      </c>
      <c r="C246" s="1">
        <v>4466706</v>
      </c>
      <c r="D246" s="1">
        <v>33843</v>
      </c>
      <c r="E246" s="19">
        <v>131.97999999999999</v>
      </c>
      <c r="F246" s="20">
        <v>0</v>
      </c>
      <c r="G246" s="21">
        <v>-0.26</v>
      </c>
      <c r="H246" s="22">
        <v>1800</v>
      </c>
      <c r="I246" s="1">
        <v>40.42</v>
      </c>
      <c r="J246" s="19">
        <v>99.1</v>
      </c>
      <c r="K246" s="19">
        <v>208.07</v>
      </c>
      <c r="L246" s="1">
        <v>55.3</v>
      </c>
      <c r="M246" s="1">
        <v>10.79</v>
      </c>
      <c r="N246" s="1">
        <v>33.909999999999997</v>
      </c>
      <c r="O246" s="1"/>
      <c r="P246" s="1">
        <v>15.7</v>
      </c>
      <c r="Q246" s="1">
        <v>12.64</v>
      </c>
      <c r="R246" s="1">
        <v>0.21299999999999999</v>
      </c>
      <c r="S246" s="1">
        <v>0.23300000000000001</v>
      </c>
      <c r="T246" s="1">
        <v>0.55500000000000005</v>
      </c>
    </row>
    <row r="247" spans="1:20" x14ac:dyDescent="0.3">
      <c r="A247" s="1" t="s">
        <v>233</v>
      </c>
      <c r="B247" s="15" t="s">
        <v>30</v>
      </c>
      <c r="C247" s="1">
        <v>46710816</v>
      </c>
      <c r="D247" s="1">
        <v>603700</v>
      </c>
      <c r="E247" s="19">
        <v>77.37</v>
      </c>
      <c r="F247" s="20">
        <v>0.46</v>
      </c>
      <c r="G247" s="21">
        <v>-0.39</v>
      </c>
      <c r="H247" s="22">
        <v>5400</v>
      </c>
      <c r="I247" s="1">
        <v>20.34</v>
      </c>
      <c r="J247" s="19">
        <v>99.7</v>
      </c>
      <c r="K247" s="19">
        <v>259.94</v>
      </c>
      <c r="L247" s="1">
        <v>56.21</v>
      </c>
      <c r="M247" s="1">
        <v>1.61</v>
      </c>
      <c r="N247" s="1">
        <v>42.18</v>
      </c>
      <c r="O247" s="1">
        <v>3</v>
      </c>
      <c r="P247" s="1">
        <v>8.82</v>
      </c>
      <c r="Q247" s="1">
        <v>14.39</v>
      </c>
      <c r="R247" s="1">
        <v>0.187</v>
      </c>
      <c r="S247" s="1">
        <v>0.45200000000000001</v>
      </c>
      <c r="T247" s="1">
        <v>0.36099999999999999</v>
      </c>
    </row>
    <row r="248" spans="1:20" x14ac:dyDescent="0.3">
      <c r="A248" s="1" t="s">
        <v>37</v>
      </c>
      <c r="B248" s="15" t="s">
        <v>256</v>
      </c>
      <c r="C248" s="1">
        <v>147365352</v>
      </c>
      <c r="D248" s="1">
        <v>144000</v>
      </c>
      <c r="E248" s="19">
        <v>1023.37</v>
      </c>
      <c r="F248" s="20">
        <v>0.4</v>
      </c>
      <c r="G248" s="21">
        <v>-0.71</v>
      </c>
      <c r="H248" s="22">
        <v>1900</v>
      </c>
      <c r="I248" s="1">
        <v>62.6</v>
      </c>
      <c r="J248" s="19">
        <v>43.1</v>
      </c>
      <c r="K248" s="19">
        <v>7.26</v>
      </c>
      <c r="L248" s="1">
        <v>62.11</v>
      </c>
      <c r="M248" s="1">
        <v>3.07</v>
      </c>
      <c r="N248" s="1">
        <v>34.82</v>
      </c>
      <c r="O248" s="1">
        <v>2</v>
      </c>
      <c r="P248" s="1">
        <v>29.8</v>
      </c>
      <c r="Q248" s="1">
        <v>8.27</v>
      </c>
      <c r="R248" s="1">
        <v>0.19900000000000001</v>
      </c>
      <c r="S248" s="1">
        <v>0.19800000000000001</v>
      </c>
      <c r="T248" s="1">
        <v>0.60299999999999998</v>
      </c>
    </row>
    <row r="249" spans="1:20" x14ac:dyDescent="0.3">
      <c r="A249" s="1" t="s">
        <v>156</v>
      </c>
      <c r="B249" s="15" t="s">
        <v>261</v>
      </c>
      <c r="C249" s="1">
        <v>201234</v>
      </c>
      <c r="D249" s="1">
        <v>374</v>
      </c>
      <c r="E249" s="19">
        <v>538.05999999999995</v>
      </c>
      <c r="F249" s="20">
        <v>49.52</v>
      </c>
      <c r="G249" s="21">
        <v>6.78</v>
      </c>
      <c r="H249" s="22">
        <v>2600</v>
      </c>
      <c r="I249" s="1">
        <v>62.4</v>
      </c>
      <c r="J249" s="19"/>
      <c r="K249" s="19">
        <v>49.69</v>
      </c>
      <c r="L249" s="1"/>
      <c r="M249" s="1"/>
      <c r="N249" s="1"/>
      <c r="O249" s="1">
        <v>2</v>
      </c>
      <c r="P249" s="1">
        <v>40.950000000000003</v>
      </c>
      <c r="Q249" s="1">
        <v>7.7</v>
      </c>
      <c r="R249" s="1"/>
      <c r="S249" s="1"/>
      <c r="T249" s="1"/>
    </row>
    <row r="250" spans="1:20" x14ac:dyDescent="0.3">
      <c r="A250" s="1" t="s">
        <v>107</v>
      </c>
      <c r="B250" s="15" t="s">
        <v>260</v>
      </c>
      <c r="C250" s="1">
        <v>65409</v>
      </c>
      <c r="D250" s="1">
        <v>78</v>
      </c>
      <c r="E250" s="19">
        <v>838.58</v>
      </c>
      <c r="F250" s="20">
        <v>64.099999999999994</v>
      </c>
      <c r="G250" s="21">
        <v>3.84</v>
      </c>
      <c r="H250" s="22">
        <v>20000</v>
      </c>
      <c r="I250" s="1">
        <v>4.71</v>
      </c>
      <c r="J250" s="19"/>
      <c r="K250" s="19">
        <v>842.39</v>
      </c>
      <c r="L250" s="1"/>
      <c r="M250" s="1"/>
      <c r="N250" s="1"/>
      <c r="O250" s="1">
        <v>3</v>
      </c>
      <c r="P250" s="1">
        <v>8.81</v>
      </c>
      <c r="Q250" s="1">
        <v>10.01</v>
      </c>
      <c r="R250" s="1">
        <v>0.03</v>
      </c>
      <c r="S250" s="1">
        <v>0.1</v>
      </c>
      <c r="T250" s="1">
        <v>0.87</v>
      </c>
    </row>
    <row r="271" spans="1:4" x14ac:dyDescent="0.3">
      <c r="D271" s="27"/>
    </row>
    <row r="272" spans="1:4" x14ac:dyDescent="0.3">
      <c r="A272" s="28"/>
      <c r="C272" s="29"/>
    </row>
    <row r="273" spans="1:3" x14ac:dyDescent="0.3">
      <c r="A273" s="28"/>
      <c r="C273" s="29"/>
    </row>
    <row r="274" spans="1:3" x14ac:dyDescent="0.3">
      <c r="A274" s="28"/>
      <c r="C274" s="29"/>
    </row>
    <row r="275" spans="1:3" x14ac:dyDescent="0.3">
      <c r="A275" s="28"/>
      <c r="C275" s="29"/>
    </row>
    <row r="276" spans="1:3" x14ac:dyDescent="0.3">
      <c r="A276" s="28"/>
      <c r="C276" s="29"/>
    </row>
    <row r="277" spans="1:3" x14ac:dyDescent="0.3">
      <c r="A277" s="28"/>
      <c r="C277" s="29"/>
    </row>
    <row r="278" spans="1:3" x14ac:dyDescent="0.3">
      <c r="A278" s="28"/>
      <c r="C278" s="29"/>
    </row>
    <row r="279" spans="1:3" x14ac:dyDescent="0.3">
      <c r="A279" s="28"/>
      <c r="C279" s="29"/>
    </row>
    <row r="280" spans="1:3" x14ac:dyDescent="0.3">
      <c r="A280" s="28"/>
      <c r="C280" s="29"/>
    </row>
    <row r="281" spans="1:3" x14ac:dyDescent="0.3">
      <c r="A281" s="28"/>
      <c r="C281" s="29"/>
    </row>
    <row r="282" spans="1:3" x14ac:dyDescent="0.3">
      <c r="A282" s="28"/>
      <c r="C282" s="29"/>
    </row>
    <row r="283" spans="1:3" x14ac:dyDescent="0.3">
      <c r="A283" s="28"/>
      <c r="C283" s="29"/>
    </row>
    <row r="284" spans="1:3" x14ac:dyDescent="0.3">
      <c r="A284" s="28"/>
      <c r="C284" s="29"/>
    </row>
    <row r="285" spans="1:3" x14ac:dyDescent="0.3">
      <c r="A285" s="28"/>
      <c r="C285" s="29"/>
    </row>
    <row r="286" spans="1:3" x14ac:dyDescent="0.3">
      <c r="A286" s="28"/>
      <c r="C286" s="29"/>
    </row>
    <row r="287" spans="1:3" x14ac:dyDescent="0.3">
      <c r="A287" s="28"/>
      <c r="C287" s="29"/>
    </row>
    <row r="288" spans="1:3" x14ac:dyDescent="0.3">
      <c r="A288" s="28"/>
      <c r="C288" s="29"/>
    </row>
    <row r="289" spans="1:3" x14ac:dyDescent="0.3">
      <c r="A289" s="28"/>
      <c r="C289" s="29"/>
    </row>
    <row r="290" spans="1:3" x14ac:dyDescent="0.3">
      <c r="A290" s="28"/>
      <c r="C290" s="29"/>
    </row>
    <row r="291" spans="1:3" x14ac:dyDescent="0.3">
      <c r="A291" s="28"/>
      <c r="C291" s="29"/>
    </row>
    <row r="292" spans="1:3" x14ac:dyDescent="0.3">
      <c r="A292" s="28"/>
      <c r="C292" s="29"/>
    </row>
    <row r="293" spans="1:3" x14ac:dyDescent="0.3">
      <c r="A293" s="28"/>
      <c r="C293" s="29"/>
    </row>
    <row r="294" spans="1:3" x14ac:dyDescent="0.3">
      <c r="A294" s="28"/>
      <c r="C294" s="29"/>
    </row>
    <row r="295" spans="1:3" x14ac:dyDescent="0.3">
      <c r="A295" s="28"/>
      <c r="C295" s="29"/>
    </row>
    <row r="296" spans="1:3" x14ac:dyDescent="0.3">
      <c r="A296" s="28"/>
      <c r="C296" s="29"/>
    </row>
    <row r="297" spans="1:3" x14ac:dyDescent="0.3">
      <c r="A297" s="28"/>
      <c r="C297" s="29"/>
    </row>
    <row r="298" spans="1:3" x14ac:dyDescent="0.3">
      <c r="A298" s="28"/>
      <c r="C298" s="29"/>
    </row>
    <row r="299" spans="1:3" x14ac:dyDescent="0.3">
      <c r="A299" s="28"/>
      <c r="C299" s="29"/>
    </row>
    <row r="300" spans="1:3" x14ac:dyDescent="0.3">
      <c r="A300" s="28"/>
      <c r="C300" s="29"/>
    </row>
    <row r="301" spans="1:3" x14ac:dyDescent="0.3">
      <c r="A301" s="28"/>
      <c r="C301" s="2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AF102-FBA6-44BB-A9D4-BEEC32C7D50C}">
  <sheetPr codeName="Sheet8"/>
  <dimension ref="A1:L301"/>
  <sheetViews>
    <sheetView workbookViewId="0">
      <selection activeCell="G16" sqref="G16"/>
    </sheetView>
  </sheetViews>
  <sheetFormatPr defaultRowHeight="15.6" x14ac:dyDescent="0.3"/>
  <cols>
    <col min="9" max="9" width="12.3984375" customWidth="1"/>
    <col min="11" max="11" width="10.69921875" customWidth="1"/>
    <col min="12" max="12" width="23" customWidth="1"/>
  </cols>
  <sheetData>
    <row r="1" spans="1:12" x14ac:dyDescent="0.3">
      <c r="A1" s="9" t="s">
        <v>479</v>
      </c>
      <c r="B1" s="12" t="s">
        <v>476</v>
      </c>
      <c r="C1" s="12" t="s">
        <v>477</v>
      </c>
      <c r="D1" s="12" t="s">
        <v>478</v>
      </c>
      <c r="E1" s="9" t="s">
        <v>480</v>
      </c>
    </row>
    <row r="2" spans="1:12" x14ac:dyDescent="0.3">
      <c r="A2" s="45">
        <v>1</v>
      </c>
      <c r="B2" s="13">
        <f ca="1">RANDBETWEEN(1,6)</f>
        <v>3</v>
      </c>
      <c r="C2" s="13">
        <f ca="1">RANDBETWEEN(1,6)</f>
        <v>2</v>
      </c>
      <c r="D2" s="13">
        <f ca="1">RANDBETWEEN(1,6)</f>
        <v>3</v>
      </c>
      <c r="E2">
        <f ca="1">B2+C2+D2</f>
        <v>8</v>
      </c>
      <c r="G2" s="14" t="s">
        <v>481</v>
      </c>
      <c r="H2" s="14"/>
      <c r="I2" s="14"/>
      <c r="J2" s="4">
        <f>10/216</f>
        <v>4.6296296296296294E-2</v>
      </c>
      <c r="K2">
        <f ca="1">COUNT(Table9[Total])</f>
        <v>299</v>
      </c>
    </row>
    <row r="3" spans="1:12" x14ac:dyDescent="0.3">
      <c r="A3" s="45">
        <v>2</v>
      </c>
      <c r="B3" s="13">
        <f t="shared" ref="B3:B5" ca="1" si="0">RANDBETWEEN(1,6)</f>
        <v>2</v>
      </c>
      <c r="C3" s="13">
        <f t="shared" ref="C3:D5" ca="1" si="1">RANDBETWEEN(1,6)</f>
        <v>2</v>
      </c>
      <c r="D3" s="13">
        <f t="shared" ca="1" si="1"/>
        <v>6</v>
      </c>
      <c r="E3">
        <f ca="1">B3+C3+D3</f>
        <v>10</v>
      </c>
      <c r="G3" s="4"/>
      <c r="H3" s="4"/>
      <c r="I3" s="4"/>
      <c r="J3" s="4"/>
    </row>
    <row r="4" spans="1:12" x14ac:dyDescent="0.3">
      <c r="A4" s="45">
        <v>3</v>
      </c>
      <c r="B4" s="13">
        <f t="shared" ca="1" si="0"/>
        <v>4</v>
      </c>
      <c r="C4" s="13">
        <f t="shared" ca="1" si="1"/>
        <v>5</v>
      </c>
      <c r="D4" s="13">
        <f t="shared" ca="1" si="1"/>
        <v>3</v>
      </c>
      <c r="E4">
        <f ca="1">B4+C4+D4</f>
        <v>12</v>
      </c>
      <c r="K4" t="s">
        <v>580</v>
      </c>
      <c r="L4" t="s">
        <v>581</v>
      </c>
    </row>
    <row r="5" spans="1:12" x14ac:dyDescent="0.3">
      <c r="A5" s="45">
        <v>4</v>
      </c>
      <c r="B5" s="13">
        <f t="shared" ca="1" si="0"/>
        <v>6</v>
      </c>
      <c r="C5" s="13">
        <f t="shared" ca="1" si="1"/>
        <v>2</v>
      </c>
      <c r="D5" s="13">
        <f t="shared" ca="1" si="1"/>
        <v>6</v>
      </c>
      <c r="E5">
        <f ca="1">B5+C5+D5</f>
        <v>14</v>
      </c>
      <c r="G5" t="s">
        <v>583</v>
      </c>
      <c r="K5">
        <v>2</v>
      </c>
      <c r="L5">
        <f ca="1">COUNTIF(E:E,"2")</f>
        <v>0</v>
      </c>
    </row>
    <row r="6" spans="1:12" x14ac:dyDescent="0.3">
      <c r="A6" s="45">
        <v>5</v>
      </c>
      <c r="B6" s="13">
        <f ca="1">RANDBETWEEN(1,6)</f>
        <v>2</v>
      </c>
      <c r="C6" s="13">
        <f ca="1">RANDBETWEEN(1,6)</f>
        <v>5</v>
      </c>
      <c r="D6" s="13">
        <f ca="1">RANDBETWEEN(1,6)</f>
        <v>5</v>
      </c>
      <c r="E6">
        <f ca="1">B6+C6+D6</f>
        <v>12</v>
      </c>
      <c r="G6" t="s">
        <v>584</v>
      </c>
      <c r="K6">
        <v>3</v>
      </c>
      <c r="L6">
        <f ca="1">COUNTIF(E:E,"3")</f>
        <v>2</v>
      </c>
    </row>
    <row r="7" spans="1:12" x14ac:dyDescent="0.3">
      <c r="A7" s="45">
        <v>6</v>
      </c>
      <c r="B7" s="13">
        <f t="shared" ref="B7:D70" ca="1" si="2">RANDBETWEEN(1,6)</f>
        <v>4</v>
      </c>
      <c r="C7" s="13">
        <f t="shared" ca="1" si="2"/>
        <v>4</v>
      </c>
      <c r="D7" s="13">
        <f t="shared" ca="1" si="2"/>
        <v>2</v>
      </c>
      <c r="E7">
        <f t="shared" ref="E7:E70" ca="1" si="3">B7+C7+D7</f>
        <v>10</v>
      </c>
      <c r="G7" t="s">
        <v>585</v>
      </c>
      <c r="K7">
        <v>4</v>
      </c>
      <c r="L7">
        <f ca="1">COUNTIF(E:E,"4")</f>
        <v>5</v>
      </c>
    </row>
    <row r="8" spans="1:12" x14ac:dyDescent="0.3">
      <c r="A8" s="45">
        <v>7</v>
      </c>
      <c r="B8" s="13">
        <f t="shared" ca="1" si="2"/>
        <v>6</v>
      </c>
      <c r="C8" s="13">
        <f t="shared" ca="1" si="2"/>
        <v>6</v>
      </c>
      <c r="D8" s="13">
        <f t="shared" ca="1" si="2"/>
        <v>3</v>
      </c>
      <c r="E8">
        <f t="shared" ca="1" si="3"/>
        <v>15</v>
      </c>
      <c r="G8" t="s">
        <v>586</v>
      </c>
      <c r="K8">
        <v>5</v>
      </c>
      <c r="L8">
        <f ca="1">COUNTIF(E:E,"5")</f>
        <v>14</v>
      </c>
    </row>
    <row r="9" spans="1:12" x14ac:dyDescent="0.3">
      <c r="A9" s="45">
        <v>8</v>
      </c>
      <c r="B9" s="13">
        <f t="shared" ca="1" si="2"/>
        <v>2</v>
      </c>
      <c r="C9" s="13">
        <f t="shared" ca="1" si="2"/>
        <v>3</v>
      </c>
      <c r="D9" s="13">
        <f t="shared" ca="1" si="2"/>
        <v>6</v>
      </c>
      <c r="E9">
        <f t="shared" ca="1" si="3"/>
        <v>11</v>
      </c>
      <c r="K9">
        <v>6</v>
      </c>
      <c r="L9">
        <f ca="1">COUNTIF(E:E,"6")</f>
        <v>12</v>
      </c>
    </row>
    <row r="10" spans="1:12" x14ac:dyDescent="0.3">
      <c r="A10" s="45">
        <v>9</v>
      </c>
      <c r="B10" s="13">
        <f t="shared" ca="1" si="2"/>
        <v>6</v>
      </c>
      <c r="C10" s="13">
        <f t="shared" ca="1" si="2"/>
        <v>2</v>
      </c>
      <c r="D10" s="13">
        <f t="shared" ca="1" si="2"/>
        <v>5</v>
      </c>
      <c r="E10">
        <f t="shared" ca="1" si="3"/>
        <v>13</v>
      </c>
      <c r="K10">
        <v>7</v>
      </c>
      <c r="L10">
        <f ca="1">COUNTIF(E:E,"7")</f>
        <v>25</v>
      </c>
    </row>
    <row r="11" spans="1:12" x14ac:dyDescent="0.3">
      <c r="A11" s="45">
        <v>10</v>
      </c>
      <c r="B11" s="13">
        <f t="shared" ca="1" si="2"/>
        <v>3</v>
      </c>
      <c r="C11" s="13">
        <f t="shared" ca="1" si="2"/>
        <v>6</v>
      </c>
      <c r="D11" s="13">
        <f t="shared" ca="1" si="2"/>
        <v>5</v>
      </c>
      <c r="E11">
        <f t="shared" ca="1" si="3"/>
        <v>14</v>
      </c>
      <c r="K11">
        <v>8</v>
      </c>
      <c r="L11">
        <f ca="1">COUNTIF(E:E,"8")</f>
        <v>16</v>
      </c>
    </row>
    <row r="12" spans="1:12" x14ac:dyDescent="0.3">
      <c r="A12" s="45">
        <v>11</v>
      </c>
      <c r="B12" s="13">
        <f t="shared" ca="1" si="2"/>
        <v>2</v>
      </c>
      <c r="C12" s="13">
        <f t="shared" ca="1" si="2"/>
        <v>1</v>
      </c>
      <c r="D12" s="13">
        <f t="shared" ca="1" si="2"/>
        <v>1</v>
      </c>
      <c r="E12">
        <f t="shared" ca="1" si="3"/>
        <v>4</v>
      </c>
      <c r="K12">
        <v>9</v>
      </c>
      <c r="L12">
        <f ca="1">COUNTIF(E:E,"9")</f>
        <v>33</v>
      </c>
    </row>
    <row r="13" spans="1:12" x14ac:dyDescent="0.3">
      <c r="A13" s="45">
        <v>12</v>
      </c>
      <c r="B13" s="13">
        <f t="shared" ca="1" si="2"/>
        <v>5</v>
      </c>
      <c r="C13" s="13">
        <f t="shared" ca="1" si="2"/>
        <v>4</v>
      </c>
      <c r="D13" s="13">
        <f t="shared" ca="1" si="2"/>
        <v>3</v>
      </c>
      <c r="E13">
        <f t="shared" ca="1" si="3"/>
        <v>12</v>
      </c>
      <c r="K13">
        <v>10</v>
      </c>
      <c r="L13">
        <f ca="1">COUNTIF(E:E,"10")</f>
        <v>34</v>
      </c>
    </row>
    <row r="14" spans="1:12" x14ac:dyDescent="0.3">
      <c r="A14" s="45">
        <v>13</v>
      </c>
      <c r="B14" s="13">
        <f t="shared" ca="1" si="2"/>
        <v>5</v>
      </c>
      <c r="C14" s="13">
        <f t="shared" ca="1" si="2"/>
        <v>5</v>
      </c>
      <c r="D14" s="13">
        <f t="shared" ca="1" si="2"/>
        <v>6</v>
      </c>
      <c r="E14">
        <f t="shared" ca="1" si="3"/>
        <v>16</v>
      </c>
      <c r="K14">
        <v>11</v>
      </c>
      <c r="L14">
        <f ca="1">COUNTIF(E:E,"11")</f>
        <v>33</v>
      </c>
    </row>
    <row r="15" spans="1:12" x14ac:dyDescent="0.3">
      <c r="A15" s="45">
        <v>14</v>
      </c>
      <c r="B15" s="13">
        <f t="shared" ca="1" si="2"/>
        <v>5</v>
      </c>
      <c r="C15" s="13">
        <f t="shared" ca="1" si="2"/>
        <v>5</v>
      </c>
      <c r="D15" s="13">
        <f t="shared" ca="1" si="2"/>
        <v>3</v>
      </c>
      <c r="E15">
        <f t="shared" ca="1" si="3"/>
        <v>13</v>
      </c>
      <c r="K15">
        <v>12</v>
      </c>
      <c r="L15">
        <f ca="1">COUNTIF(E:E,"12")</f>
        <v>43</v>
      </c>
    </row>
    <row r="16" spans="1:12" x14ac:dyDescent="0.3">
      <c r="A16" s="45">
        <v>15</v>
      </c>
      <c r="B16" s="13">
        <f t="shared" ca="1" si="2"/>
        <v>3</v>
      </c>
      <c r="C16" s="13">
        <f t="shared" ca="1" si="2"/>
        <v>4</v>
      </c>
      <c r="D16" s="13">
        <f t="shared" ca="1" si="2"/>
        <v>6</v>
      </c>
      <c r="E16">
        <f t="shared" ca="1" si="3"/>
        <v>13</v>
      </c>
      <c r="K16">
        <v>13</v>
      </c>
      <c r="L16">
        <f ca="1">COUNTIF(E:E,"13")</f>
        <v>36</v>
      </c>
    </row>
    <row r="17" spans="1:12" x14ac:dyDescent="0.3">
      <c r="A17" s="45">
        <v>16</v>
      </c>
      <c r="B17" s="13">
        <f t="shared" ca="1" si="2"/>
        <v>4</v>
      </c>
      <c r="C17" s="13">
        <f t="shared" ca="1" si="2"/>
        <v>4</v>
      </c>
      <c r="D17" s="13">
        <f t="shared" ca="1" si="2"/>
        <v>2</v>
      </c>
      <c r="E17">
        <f t="shared" ca="1" si="3"/>
        <v>10</v>
      </c>
      <c r="K17">
        <v>14</v>
      </c>
      <c r="L17">
        <f ca="1">COUNTIF(E:E,"14")</f>
        <v>17</v>
      </c>
    </row>
    <row r="18" spans="1:12" x14ac:dyDescent="0.3">
      <c r="A18" s="45">
        <v>17</v>
      </c>
      <c r="B18" s="13">
        <v>6</v>
      </c>
      <c r="C18" s="13">
        <f t="shared" ca="1" si="2"/>
        <v>6</v>
      </c>
      <c r="D18" s="13">
        <f t="shared" ca="1" si="2"/>
        <v>1</v>
      </c>
      <c r="E18">
        <f t="shared" ca="1" si="3"/>
        <v>13</v>
      </c>
      <c r="K18">
        <v>15</v>
      </c>
      <c r="L18">
        <f ca="1">COUNTIF(E:E,"15")</f>
        <v>11</v>
      </c>
    </row>
    <row r="19" spans="1:12" x14ac:dyDescent="0.3">
      <c r="A19" s="45">
        <v>18</v>
      </c>
      <c r="B19" s="13">
        <f t="shared" ca="1" si="2"/>
        <v>6</v>
      </c>
      <c r="C19" s="13">
        <f t="shared" ca="1" si="2"/>
        <v>5</v>
      </c>
      <c r="D19" s="13">
        <f t="shared" ca="1" si="2"/>
        <v>3</v>
      </c>
      <c r="E19">
        <f t="shared" ca="1" si="3"/>
        <v>14</v>
      </c>
      <c r="K19">
        <v>16</v>
      </c>
      <c r="L19">
        <f ca="1">COUNTIF(E:E,"16")</f>
        <v>15</v>
      </c>
    </row>
    <row r="20" spans="1:12" x14ac:dyDescent="0.3">
      <c r="A20" s="45">
        <v>19</v>
      </c>
      <c r="B20" s="13">
        <f t="shared" ca="1" si="2"/>
        <v>2</v>
      </c>
      <c r="C20" s="13">
        <f t="shared" ca="1" si="2"/>
        <v>6</v>
      </c>
      <c r="D20" s="13">
        <f t="shared" ca="1" si="2"/>
        <v>1</v>
      </c>
      <c r="E20">
        <f t="shared" ca="1" si="3"/>
        <v>9</v>
      </c>
      <c r="K20">
        <v>17</v>
      </c>
      <c r="L20">
        <f ca="1">COUNTIF(E:E,"17")</f>
        <v>3</v>
      </c>
    </row>
    <row r="21" spans="1:12" x14ac:dyDescent="0.3">
      <c r="A21" s="45">
        <v>20</v>
      </c>
      <c r="B21" s="13">
        <f t="shared" ca="1" si="2"/>
        <v>2</v>
      </c>
      <c r="C21" s="13">
        <f t="shared" ca="1" si="2"/>
        <v>5</v>
      </c>
      <c r="D21" s="13">
        <f t="shared" ca="1" si="2"/>
        <v>6</v>
      </c>
      <c r="E21">
        <f t="shared" ca="1" si="3"/>
        <v>13</v>
      </c>
      <c r="K21">
        <v>18</v>
      </c>
      <c r="L21">
        <f ca="1">COUNTIF(E:E,"18")</f>
        <v>0</v>
      </c>
    </row>
    <row r="22" spans="1:12" x14ac:dyDescent="0.3">
      <c r="A22" s="45">
        <v>21</v>
      </c>
      <c r="B22" s="13">
        <v>5</v>
      </c>
      <c r="C22" s="13">
        <f t="shared" ca="1" si="2"/>
        <v>5</v>
      </c>
      <c r="D22" s="13">
        <f t="shared" ca="1" si="2"/>
        <v>1</v>
      </c>
      <c r="E22">
        <f t="shared" ca="1" si="3"/>
        <v>11</v>
      </c>
    </row>
    <row r="23" spans="1:12" x14ac:dyDescent="0.3">
      <c r="A23" s="45">
        <v>22</v>
      </c>
      <c r="B23" s="13">
        <f t="shared" ca="1" si="2"/>
        <v>2</v>
      </c>
      <c r="C23" s="13">
        <f t="shared" ca="1" si="2"/>
        <v>5</v>
      </c>
      <c r="D23" s="13">
        <f t="shared" ca="1" si="2"/>
        <v>2</v>
      </c>
      <c r="E23">
        <f t="shared" ca="1" si="3"/>
        <v>9</v>
      </c>
    </row>
    <row r="24" spans="1:12" x14ac:dyDescent="0.3">
      <c r="A24" s="45">
        <v>23</v>
      </c>
      <c r="B24" s="13">
        <f t="shared" ca="1" si="2"/>
        <v>6</v>
      </c>
      <c r="C24" s="13">
        <f t="shared" ca="1" si="2"/>
        <v>3</v>
      </c>
      <c r="D24" s="13">
        <f t="shared" ca="1" si="2"/>
        <v>2</v>
      </c>
      <c r="E24">
        <f t="shared" ca="1" si="3"/>
        <v>11</v>
      </c>
      <c r="K24" t="s">
        <v>580</v>
      </c>
      <c r="L24" t="s">
        <v>582</v>
      </c>
    </row>
    <row r="25" spans="1:12" x14ac:dyDescent="0.3">
      <c r="A25" s="45">
        <v>24</v>
      </c>
      <c r="B25" s="13">
        <f t="shared" ca="1" si="2"/>
        <v>1</v>
      </c>
      <c r="C25" s="13">
        <f t="shared" ca="1" si="2"/>
        <v>5</v>
      </c>
      <c r="D25" s="13">
        <f t="shared" ca="1" si="2"/>
        <v>5</v>
      </c>
      <c r="E25">
        <f t="shared" ca="1" si="3"/>
        <v>11</v>
      </c>
      <c r="K25">
        <v>2</v>
      </c>
      <c r="L25">
        <f t="shared" ref="L25:L41" ca="1" si="4">L5/216</f>
        <v>0</v>
      </c>
    </row>
    <row r="26" spans="1:12" x14ac:dyDescent="0.3">
      <c r="A26" s="45">
        <v>25</v>
      </c>
      <c r="B26" s="13">
        <f t="shared" ca="1" si="2"/>
        <v>3</v>
      </c>
      <c r="C26" s="13">
        <f t="shared" ca="1" si="2"/>
        <v>5</v>
      </c>
      <c r="D26" s="13">
        <f t="shared" ca="1" si="2"/>
        <v>5</v>
      </c>
      <c r="E26">
        <f t="shared" ca="1" si="3"/>
        <v>13</v>
      </c>
      <c r="K26">
        <v>3</v>
      </c>
      <c r="L26">
        <f t="shared" ca="1" si="4"/>
        <v>9.2592592592592587E-3</v>
      </c>
    </row>
    <row r="27" spans="1:12" x14ac:dyDescent="0.3">
      <c r="A27" s="45">
        <v>26</v>
      </c>
      <c r="B27" s="13">
        <f t="shared" ca="1" si="2"/>
        <v>2</v>
      </c>
      <c r="C27" s="13">
        <f t="shared" ca="1" si="2"/>
        <v>5</v>
      </c>
      <c r="D27" s="13">
        <f t="shared" ca="1" si="2"/>
        <v>4</v>
      </c>
      <c r="E27">
        <f t="shared" ca="1" si="3"/>
        <v>11</v>
      </c>
      <c r="K27">
        <v>4</v>
      </c>
      <c r="L27">
        <f t="shared" ca="1" si="4"/>
        <v>2.3148148148148147E-2</v>
      </c>
    </row>
    <row r="28" spans="1:12" x14ac:dyDescent="0.3">
      <c r="A28" s="45">
        <v>27</v>
      </c>
      <c r="B28" s="13">
        <f t="shared" ca="1" si="2"/>
        <v>4</v>
      </c>
      <c r="C28" s="13">
        <f t="shared" ca="1" si="2"/>
        <v>3</v>
      </c>
      <c r="D28" s="13">
        <f t="shared" ca="1" si="2"/>
        <v>3</v>
      </c>
      <c r="E28">
        <f t="shared" ca="1" si="3"/>
        <v>10</v>
      </c>
      <c r="K28">
        <v>5</v>
      </c>
      <c r="L28">
        <f t="shared" ca="1" si="4"/>
        <v>6.4814814814814811E-2</v>
      </c>
    </row>
    <row r="29" spans="1:12" x14ac:dyDescent="0.3">
      <c r="A29" s="45">
        <v>28</v>
      </c>
      <c r="B29" s="13">
        <f t="shared" ca="1" si="2"/>
        <v>1</v>
      </c>
      <c r="C29" s="13">
        <f t="shared" ca="1" si="2"/>
        <v>6</v>
      </c>
      <c r="D29" s="13">
        <f t="shared" ca="1" si="2"/>
        <v>6</v>
      </c>
      <c r="E29">
        <f t="shared" ca="1" si="3"/>
        <v>13</v>
      </c>
      <c r="K29">
        <v>6</v>
      </c>
      <c r="L29">
        <f t="shared" ca="1" si="4"/>
        <v>5.5555555555555552E-2</v>
      </c>
    </row>
    <row r="30" spans="1:12" x14ac:dyDescent="0.3">
      <c r="A30" s="45">
        <v>29</v>
      </c>
      <c r="B30" s="13">
        <v>4</v>
      </c>
      <c r="C30" s="13">
        <f t="shared" ca="1" si="2"/>
        <v>2</v>
      </c>
      <c r="D30" s="13">
        <f t="shared" ca="1" si="2"/>
        <v>4</v>
      </c>
      <c r="E30">
        <f t="shared" ca="1" si="3"/>
        <v>10</v>
      </c>
      <c r="K30">
        <v>7</v>
      </c>
      <c r="L30">
        <f t="shared" ca="1" si="4"/>
        <v>0.11574074074074074</v>
      </c>
    </row>
    <row r="31" spans="1:12" x14ac:dyDescent="0.3">
      <c r="A31" s="45">
        <v>30</v>
      </c>
      <c r="B31" s="13">
        <f t="shared" ca="1" si="2"/>
        <v>6</v>
      </c>
      <c r="C31" s="13">
        <f t="shared" ca="1" si="2"/>
        <v>1</v>
      </c>
      <c r="D31" s="13">
        <f t="shared" ca="1" si="2"/>
        <v>5</v>
      </c>
      <c r="E31">
        <f t="shared" ca="1" si="3"/>
        <v>12</v>
      </c>
      <c r="K31">
        <v>8</v>
      </c>
      <c r="L31">
        <f t="shared" ca="1" si="4"/>
        <v>7.407407407407407E-2</v>
      </c>
    </row>
    <row r="32" spans="1:12" x14ac:dyDescent="0.3">
      <c r="A32" s="45">
        <v>31</v>
      </c>
      <c r="B32" s="13">
        <f t="shared" ca="1" si="2"/>
        <v>4</v>
      </c>
      <c r="C32" s="13">
        <f t="shared" ca="1" si="2"/>
        <v>2</v>
      </c>
      <c r="D32" s="13">
        <f t="shared" ca="1" si="2"/>
        <v>6</v>
      </c>
      <c r="E32">
        <f t="shared" ca="1" si="3"/>
        <v>12</v>
      </c>
      <c r="K32">
        <v>9</v>
      </c>
      <c r="L32">
        <f t="shared" ca="1" si="4"/>
        <v>0.15277777777777779</v>
      </c>
    </row>
    <row r="33" spans="1:12" x14ac:dyDescent="0.3">
      <c r="A33" s="45">
        <v>32</v>
      </c>
      <c r="B33" s="13">
        <f t="shared" ca="1" si="2"/>
        <v>4</v>
      </c>
      <c r="C33" s="13">
        <f t="shared" ca="1" si="2"/>
        <v>6</v>
      </c>
      <c r="D33" s="13">
        <f t="shared" ca="1" si="2"/>
        <v>6</v>
      </c>
      <c r="E33">
        <f t="shared" ca="1" si="3"/>
        <v>16</v>
      </c>
      <c r="K33">
        <v>10</v>
      </c>
      <c r="L33">
        <f t="shared" ca="1" si="4"/>
        <v>0.15740740740740741</v>
      </c>
    </row>
    <row r="34" spans="1:12" x14ac:dyDescent="0.3">
      <c r="A34" s="45">
        <v>33</v>
      </c>
      <c r="B34" s="13">
        <f t="shared" ca="1" si="2"/>
        <v>6</v>
      </c>
      <c r="C34" s="13">
        <f t="shared" ca="1" si="2"/>
        <v>4</v>
      </c>
      <c r="D34" s="13">
        <f t="shared" ca="1" si="2"/>
        <v>1</v>
      </c>
      <c r="E34">
        <f t="shared" ca="1" si="3"/>
        <v>11</v>
      </c>
      <c r="K34">
        <v>11</v>
      </c>
      <c r="L34">
        <f t="shared" ca="1" si="4"/>
        <v>0.15277777777777779</v>
      </c>
    </row>
    <row r="35" spans="1:12" x14ac:dyDescent="0.3">
      <c r="A35" s="45">
        <v>34</v>
      </c>
      <c r="B35" s="13">
        <f t="shared" ca="1" si="2"/>
        <v>3</v>
      </c>
      <c r="C35" s="13">
        <f t="shared" ca="1" si="2"/>
        <v>4</v>
      </c>
      <c r="D35" s="13">
        <f t="shared" ca="1" si="2"/>
        <v>5</v>
      </c>
      <c r="E35">
        <f t="shared" ca="1" si="3"/>
        <v>12</v>
      </c>
      <c r="K35">
        <v>12</v>
      </c>
      <c r="L35">
        <f t="shared" ca="1" si="4"/>
        <v>0.19907407407407407</v>
      </c>
    </row>
    <row r="36" spans="1:12" x14ac:dyDescent="0.3">
      <c r="A36" s="45">
        <v>35</v>
      </c>
      <c r="B36" s="13">
        <f t="shared" ca="1" si="2"/>
        <v>4</v>
      </c>
      <c r="C36" s="13">
        <f t="shared" ca="1" si="2"/>
        <v>3</v>
      </c>
      <c r="D36" s="13">
        <f t="shared" ca="1" si="2"/>
        <v>6</v>
      </c>
      <c r="E36">
        <f t="shared" ca="1" si="3"/>
        <v>13</v>
      </c>
      <c r="K36">
        <v>13</v>
      </c>
      <c r="L36">
        <f t="shared" ca="1" si="4"/>
        <v>0.16666666666666666</v>
      </c>
    </row>
    <row r="37" spans="1:12" x14ac:dyDescent="0.3">
      <c r="A37" s="45">
        <v>36</v>
      </c>
      <c r="B37" s="13">
        <f t="shared" ca="1" si="2"/>
        <v>5</v>
      </c>
      <c r="C37" s="13">
        <f t="shared" ca="1" si="2"/>
        <v>1</v>
      </c>
      <c r="D37" s="13">
        <f t="shared" ca="1" si="2"/>
        <v>5</v>
      </c>
      <c r="E37">
        <f t="shared" ca="1" si="3"/>
        <v>11</v>
      </c>
      <c r="K37">
        <v>14</v>
      </c>
      <c r="L37">
        <f t="shared" ca="1" si="4"/>
        <v>7.8703703703703706E-2</v>
      </c>
    </row>
    <row r="38" spans="1:12" x14ac:dyDescent="0.3">
      <c r="A38" s="45">
        <v>37</v>
      </c>
      <c r="B38" s="13">
        <f t="shared" ca="1" si="2"/>
        <v>2</v>
      </c>
      <c r="C38" s="13">
        <f t="shared" ca="1" si="2"/>
        <v>4</v>
      </c>
      <c r="D38" s="13">
        <f t="shared" ca="1" si="2"/>
        <v>2</v>
      </c>
      <c r="E38">
        <f t="shared" ca="1" si="3"/>
        <v>8</v>
      </c>
      <c r="K38">
        <v>15</v>
      </c>
      <c r="L38">
        <f t="shared" ca="1" si="4"/>
        <v>5.0925925925925923E-2</v>
      </c>
    </row>
    <row r="39" spans="1:12" x14ac:dyDescent="0.3">
      <c r="A39" s="45">
        <v>38</v>
      </c>
      <c r="B39" s="13">
        <f t="shared" ca="1" si="2"/>
        <v>5</v>
      </c>
      <c r="C39" s="13">
        <f t="shared" ca="1" si="2"/>
        <v>5</v>
      </c>
      <c r="D39" s="13">
        <f t="shared" ca="1" si="2"/>
        <v>6</v>
      </c>
      <c r="E39">
        <f t="shared" ca="1" si="3"/>
        <v>16</v>
      </c>
      <c r="K39">
        <v>16</v>
      </c>
      <c r="L39">
        <f t="shared" ca="1" si="4"/>
        <v>6.9444444444444448E-2</v>
      </c>
    </row>
    <row r="40" spans="1:12" x14ac:dyDescent="0.3">
      <c r="A40" s="45">
        <v>39</v>
      </c>
      <c r="B40" s="13">
        <f t="shared" ca="1" si="2"/>
        <v>6</v>
      </c>
      <c r="C40" s="13">
        <f t="shared" ca="1" si="2"/>
        <v>2</v>
      </c>
      <c r="D40" s="13">
        <f t="shared" ca="1" si="2"/>
        <v>3</v>
      </c>
      <c r="E40">
        <f t="shared" ca="1" si="3"/>
        <v>11</v>
      </c>
      <c r="K40">
        <v>17</v>
      </c>
      <c r="L40">
        <f t="shared" ca="1" si="4"/>
        <v>1.3888888888888888E-2</v>
      </c>
    </row>
    <row r="41" spans="1:12" x14ac:dyDescent="0.3">
      <c r="A41" s="45">
        <v>40</v>
      </c>
      <c r="B41" s="13">
        <f t="shared" ca="1" si="2"/>
        <v>3</v>
      </c>
      <c r="C41" s="13">
        <f t="shared" ca="1" si="2"/>
        <v>1</v>
      </c>
      <c r="D41" s="13">
        <f t="shared" ca="1" si="2"/>
        <v>1</v>
      </c>
      <c r="E41">
        <f t="shared" ca="1" si="3"/>
        <v>5</v>
      </c>
      <c r="K41">
        <v>18</v>
      </c>
      <c r="L41">
        <f t="shared" ca="1" si="4"/>
        <v>0</v>
      </c>
    </row>
    <row r="42" spans="1:12" x14ac:dyDescent="0.3">
      <c r="A42" s="45">
        <v>41</v>
      </c>
      <c r="B42" s="13">
        <f t="shared" ca="1" si="2"/>
        <v>6</v>
      </c>
      <c r="C42" s="13">
        <f t="shared" ca="1" si="2"/>
        <v>5</v>
      </c>
      <c r="D42" s="13">
        <f t="shared" ca="1" si="2"/>
        <v>1</v>
      </c>
      <c r="E42">
        <f t="shared" ca="1" si="3"/>
        <v>12</v>
      </c>
    </row>
    <row r="43" spans="1:12" x14ac:dyDescent="0.3">
      <c r="A43" s="45">
        <v>42</v>
      </c>
      <c r="B43" s="13">
        <f t="shared" ca="1" si="2"/>
        <v>5</v>
      </c>
      <c r="C43" s="13">
        <f t="shared" ca="1" si="2"/>
        <v>1</v>
      </c>
      <c r="D43" s="13">
        <f t="shared" ca="1" si="2"/>
        <v>2</v>
      </c>
      <c r="E43">
        <f t="shared" ca="1" si="3"/>
        <v>8</v>
      </c>
    </row>
    <row r="44" spans="1:12" x14ac:dyDescent="0.3">
      <c r="A44" s="45">
        <v>43</v>
      </c>
      <c r="B44" s="13">
        <f t="shared" ca="1" si="2"/>
        <v>5</v>
      </c>
      <c r="C44" s="13">
        <f t="shared" ca="1" si="2"/>
        <v>3</v>
      </c>
      <c r="D44" s="13">
        <f t="shared" ca="1" si="2"/>
        <v>2</v>
      </c>
      <c r="E44">
        <f t="shared" ca="1" si="3"/>
        <v>10</v>
      </c>
    </row>
    <row r="45" spans="1:12" x14ac:dyDescent="0.3">
      <c r="A45" s="45">
        <v>44</v>
      </c>
      <c r="B45" s="13">
        <f t="shared" ca="1" si="2"/>
        <v>3</v>
      </c>
      <c r="C45" s="13">
        <f t="shared" ca="1" si="2"/>
        <v>5</v>
      </c>
      <c r="D45" s="13">
        <f t="shared" ca="1" si="2"/>
        <v>2</v>
      </c>
      <c r="E45">
        <f t="shared" ca="1" si="3"/>
        <v>10</v>
      </c>
    </row>
    <row r="46" spans="1:12" x14ac:dyDescent="0.3">
      <c r="A46" s="45">
        <v>45</v>
      </c>
      <c r="B46" s="13">
        <f t="shared" ca="1" si="2"/>
        <v>5</v>
      </c>
      <c r="C46" s="13">
        <f t="shared" ca="1" si="2"/>
        <v>6</v>
      </c>
      <c r="D46" s="13">
        <f t="shared" ca="1" si="2"/>
        <v>6</v>
      </c>
      <c r="E46">
        <f t="shared" ca="1" si="3"/>
        <v>17</v>
      </c>
    </row>
    <row r="47" spans="1:12" x14ac:dyDescent="0.3">
      <c r="A47" s="45">
        <v>46</v>
      </c>
      <c r="B47" s="13">
        <f t="shared" ca="1" si="2"/>
        <v>2</v>
      </c>
      <c r="C47" s="13">
        <f t="shared" ca="1" si="2"/>
        <v>5</v>
      </c>
      <c r="D47" s="13">
        <f t="shared" ca="1" si="2"/>
        <v>6</v>
      </c>
      <c r="E47">
        <f t="shared" ca="1" si="3"/>
        <v>13</v>
      </c>
    </row>
    <row r="48" spans="1:12" x14ac:dyDescent="0.3">
      <c r="A48" s="45">
        <v>47</v>
      </c>
      <c r="B48" s="13">
        <f t="shared" ca="1" si="2"/>
        <v>1</v>
      </c>
      <c r="C48" s="13">
        <f t="shared" ca="1" si="2"/>
        <v>4</v>
      </c>
      <c r="D48" s="13">
        <f t="shared" ca="1" si="2"/>
        <v>1</v>
      </c>
      <c r="E48">
        <f t="shared" ca="1" si="3"/>
        <v>6</v>
      </c>
    </row>
    <row r="49" spans="1:5" x14ac:dyDescent="0.3">
      <c r="A49" s="45">
        <v>48</v>
      </c>
      <c r="B49" s="13">
        <f t="shared" ca="1" si="2"/>
        <v>2</v>
      </c>
      <c r="C49" s="13">
        <f t="shared" ca="1" si="2"/>
        <v>1</v>
      </c>
      <c r="D49" s="13">
        <f t="shared" ca="1" si="2"/>
        <v>2</v>
      </c>
      <c r="E49">
        <f t="shared" ca="1" si="3"/>
        <v>5</v>
      </c>
    </row>
    <row r="50" spans="1:5" x14ac:dyDescent="0.3">
      <c r="A50" s="45">
        <v>49</v>
      </c>
      <c r="B50" s="13">
        <f t="shared" ca="1" si="2"/>
        <v>1</v>
      </c>
      <c r="C50" s="13">
        <f t="shared" ca="1" si="2"/>
        <v>6</v>
      </c>
      <c r="D50" s="13">
        <f t="shared" ca="1" si="2"/>
        <v>5</v>
      </c>
      <c r="E50">
        <f t="shared" ca="1" si="3"/>
        <v>12</v>
      </c>
    </row>
    <row r="51" spans="1:5" x14ac:dyDescent="0.3">
      <c r="A51" s="45">
        <v>50</v>
      </c>
      <c r="B51" s="13">
        <f t="shared" ca="1" si="2"/>
        <v>1</v>
      </c>
      <c r="C51" s="13">
        <f t="shared" ca="1" si="2"/>
        <v>5</v>
      </c>
      <c r="D51" s="13">
        <f t="shared" ca="1" si="2"/>
        <v>3</v>
      </c>
      <c r="E51">
        <f t="shared" ca="1" si="3"/>
        <v>9</v>
      </c>
    </row>
    <row r="52" spans="1:5" x14ac:dyDescent="0.3">
      <c r="A52" s="45">
        <v>51</v>
      </c>
      <c r="B52" s="13">
        <f t="shared" ca="1" si="2"/>
        <v>6</v>
      </c>
      <c r="C52" s="13">
        <f t="shared" ca="1" si="2"/>
        <v>3</v>
      </c>
      <c r="D52" s="13">
        <f t="shared" ca="1" si="2"/>
        <v>2</v>
      </c>
      <c r="E52">
        <f t="shared" ca="1" si="3"/>
        <v>11</v>
      </c>
    </row>
    <row r="53" spans="1:5" x14ac:dyDescent="0.3">
      <c r="A53" s="45">
        <v>52</v>
      </c>
      <c r="B53" s="13">
        <f t="shared" ca="1" si="2"/>
        <v>6</v>
      </c>
      <c r="C53" s="13">
        <f t="shared" ca="1" si="2"/>
        <v>2</v>
      </c>
      <c r="D53" s="13">
        <f t="shared" ca="1" si="2"/>
        <v>4</v>
      </c>
      <c r="E53">
        <f t="shared" ca="1" si="3"/>
        <v>12</v>
      </c>
    </row>
    <row r="54" spans="1:5" x14ac:dyDescent="0.3">
      <c r="A54" s="45">
        <v>53</v>
      </c>
      <c r="B54" s="13">
        <f t="shared" ca="1" si="2"/>
        <v>6</v>
      </c>
      <c r="C54" s="13">
        <f t="shared" ca="1" si="2"/>
        <v>4</v>
      </c>
      <c r="D54" s="13">
        <f t="shared" ca="1" si="2"/>
        <v>5</v>
      </c>
      <c r="E54">
        <f t="shared" ca="1" si="3"/>
        <v>15</v>
      </c>
    </row>
    <row r="55" spans="1:5" x14ac:dyDescent="0.3">
      <c r="A55" s="45">
        <v>54</v>
      </c>
      <c r="B55" s="13">
        <f t="shared" ca="1" si="2"/>
        <v>2</v>
      </c>
      <c r="C55" s="13">
        <f t="shared" ca="1" si="2"/>
        <v>3</v>
      </c>
      <c r="D55" s="13">
        <f t="shared" ca="1" si="2"/>
        <v>2</v>
      </c>
      <c r="E55">
        <f t="shared" ca="1" si="3"/>
        <v>7</v>
      </c>
    </row>
    <row r="56" spans="1:5" x14ac:dyDescent="0.3">
      <c r="A56" s="45">
        <v>55</v>
      </c>
      <c r="B56" s="13">
        <f t="shared" ca="1" si="2"/>
        <v>6</v>
      </c>
      <c r="C56" s="13">
        <f t="shared" ca="1" si="2"/>
        <v>4</v>
      </c>
      <c r="D56" s="13">
        <f t="shared" ca="1" si="2"/>
        <v>3</v>
      </c>
      <c r="E56">
        <f t="shared" ca="1" si="3"/>
        <v>13</v>
      </c>
    </row>
    <row r="57" spans="1:5" x14ac:dyDescent="0.3">
      <c r="A57" s="45">
        <v>56</v>
      </c>
      <c r="B57" s="13">
        <f t="shared" ca="1" si="2"/>
        <v>1</v>
      </c>
      <c r="C57" s="13">
        <f t="shared" ca="1" si="2"/>
        <v>6</v>
      </c>
      <c r="D57" s="13">
        <f t="shared" ca="1" si="2"/>
        <v>5</v>
      </c>
      <c r="E57">
        <f t="shared" ca="1" si="3"/>
        <v>12</v>
      </c>
    </row>
    <row r="58" spans="1:5" x14ac:dyDescent="0.3">
      <c r="A58" s="45">
        <v>57</v>
      </c>
      <c r="B58" s="13">
        <f t="shared" ca="1" si="2"/>
        <v>4</v>
      </c>
      <c r="C58" s="13">
        <f t="shared" ca="1" si="2"/>
        <v>1</v>
      </c>
      <c r="D58" s="13">
        <f t="shared" ca="1" si="2"/>
        <v>5</v>
      </c>
      <c r="E58">
        <f t="shared" ca="1" si="3"/>
        <v>10</v>
      </c>
    </row>
    <row r="59" spans="1:5" x14ac:dyDescent="0.3">
      <c r="A59" s="45">
        <v>58</v>
      </c>
      <c r="B59" s="13">
        <f t="shared" ca="1" si="2"/>
        <v>3</v>
      </c>
      <c r="C59" s="13">
        <f t="shared" ca="1" si="2"/>
        <v>2</v>
      </c>
      <c r="D59" s="13">
        <f t="shared" ca="1" si="2"/>
        <v>2</v>
      </c>
      <c r="E59">
        <f t="shared" ca="1" si="3"/>
        <v>7</v>
      </c>
    </row>
    <row r="60" spans="1:5" x14ac:dyDescent="0.3">
      <c r="A60" s="45">
        <v>59</v>
      </c>
      <c r="B60" s="13">
        <f t="shared" ca="1" si="2"/>
        <v>1</v>
      </c>
      <c r="C60" s="13">
        <f t="shared" ca="1" si="2"/>
        <v>3</v>
      </c>
      <c r="D60" s="13">
        <f t="shared" ca="1" si="2"/>
        <v>6</v>
      </c>
      <c r="E60">
        <f t="shared" ca="1" si="3"/>
        <v>10</v>
      </c>
    </row>
    <row r="61" spans="1:5" x14ac:dyDescent="0.3">
      <c r="A61" s="45">
        <v>60</v>
      </c>
      <c r="B61" s="13">
        <f t="shared" ca="1" si="2"/>
        <v>1</v>
      </c>
      <c r="C61" s="13">
        <f t="shared" ca="1" si="2"/>
        <v>4</v>
      </c>
      <c r="D61" s="13">
        <f t="shared" ca="1" si="2"/>
        <v>1</v>
      </c>
      <c r="E61">
        <f t="shared" ca="1" si="3"/>
        <v>6</v>
      </c>
    </row>
    <row r="62" spans="1:5" x14ac:dyDescent="0.3">
      <c r="A62" s="45">
        <v>61</v>
      </c>
      <c r="B62" s="13">
        <f t="shared" ca="1" si="2"/>
        <v>6</v>
      </c>
      <c r="C62" s="13">
        <f t="shared" ca="1" si="2"/>
        <v>5</v>
      </c>
      <c r="D62" s="13">
        <f t="shared" ca="1" si="2"/>
        <v>3</v>
      </c>
      <c r="E62">
        <f t="shared" ca="1" si="3"/>
        <v>14</v>
      </c>
    </row>
    <row r="63" spans="1:5" x14ac:dyDescent="0.3">
      <c r="A63" s="45">
        <v>62</v>
      </c>
      <c r="B63" s="13">
        <f t="shared" ca="1" si="2"/>
        <v>3</v>
      </c>
      <c r="C63" s="13">
        <f t="shared" ca="1" si="2"/>
        <v>5</v>
      </c>
      <c r="D63" s="13">
        <f t="shared" ca="1" si="2"/>
        <v>3</v>
      </c>
      <c r="E63">
        <f t="shared" ca="1" si="3"/>
        <v>11</v>
      </c>
    </row>
    <row r="64" spans="1:5" x14ac:dyDescent="0.3">
      <c r="A64" s="45">
        <v>63</v>
      </c>
      <c r="B64" s="13">
        <f t="shared" ca="1" si="2"/>
        <v>1</v>
      </c>
      <c r="C64" s="13">
        <f t="shared" ca="1" si="2"/>
        <v>6</v>
      </c>
      <c r="D64" s="13">
        <f t="shared" ca="1" si="2"/>
        <v>2</v>
      </c>
      <c r="E64">
        <f t="shared" ca="1" si="3"/>
        <v>9</v>
      </c>
    </row>
    <row r="65" spans="1:5" x14ac:dyDescent="0.3">
      <c r="A65" s="45">
        <v>64</v>
      </c>
      <c r="B65" s="13">
        <f t="shared" ca="1" si="2"/>
        <v>6</v>
      </c>
      <c r="C65" s="13">
        <f t="shared" ca="1" si="2"/>
        <v>3</v>
      </c>
      <c r="D65" s="13">
        <f t="shared" ca="1" si="2"/>
        <v>6</v>
      </c>
      <c r="E65">
        <f t="shared" ca="1" si="3"/>
        <v>15</v>
      </c>
    </row>
    <row r="66" spans="1:5" x14ac:dyDescent="0.3">
      <c r="A66" s="45">
        <v>65</v>
      </c>
      <c r="B66" s="13">
        <f t="shared" ca="1" si="2"/>
        <v>5</v>
      </c>
      <c r="C66" s="13">
        <f t="shared" ca="1" si="2"/>
        <v>4</v>
      </c>
      <c r="D66" s="13">
        <f t="shared" ca="1" si="2"/>
        <v>1</v>
      </c>
      <c r="E66">
        <f t="shared" ca="1" si="3"/>
        <v>10</v>
      </c>
    </row>
    <row r="67" spans="1:5" x14ac:dyDescent="0.3">
      <c r="A67" s="45">
        <v>66</v>
      </c>
      <c r="B67" s="13">
        <f t="shared" ca="1" si="2"/>
        <v>2</v>
      </c>
      <c r="C67" s="13">
        <f t="shared" ca="1" si="2"/>
        <v>1</v>
      </c>
      <c r="D67" s="13">
        <f t="shared" ca="1" si="2"/>
        <v>3</v>
      </c>
      <c r="E67">
        <f t="shared" ca="1" si="3"/>
        <v>6</v>
      </c>
    </row>
    <row r="68" spans="1:5" x14ac:dyDescent="0.3">
      <c r="A68" s="45">
        <v>67</v>
      </c>
      <c r="B68" s="13">
        <f t="shared" ca="1" si="2"/>
        <v>3</v>
      </c>
      <c r="C68" s="13">
        <f t="shared" ca="1" si="2"/>
        <v>6</v>
      </c>
      <c r="D68" s="13">
        <f t="shared" ca="1" si="2"/>
        <v>6</v>
      </c>
      <c r="E68">
        <f t="shared" ca="1" si="3"/>
        <v>15</v>
      </c>
    </row>
    <row r="69" spans="1:5" x14ac:dyDescent="0.3">
      <c r="A69" s="45">
        <v>68</v>
      </c>
      <c r="B69" s="13">
        <f t="shared" ca="1" si="2"/>
        <v>4</v>
      </c>
      <c r="C69" s="13">
        <f t="shared" ca="1" si="2"/>
        <v>2</v>
      </c>
      <c r="D69" s="13">
        <f t="shared" ca="1" si="2"/>
        <v>1</v>
      </c>
      <c r="E69">
        <f t="shared" ca="1" si="3"/>
        <v>7</v>
      </c>
    </row>
    <row r="70" spans="1:5" x14ac:dyDescent="0.3">
      <c r="A70" s="45">
        <v>69</v>
      </c>
      <c r="B70" s="13">
        <f t="shared" ca="1" si="2"/>
        <v>1</v>
      </c>
      <c r="C70" s="13">
        <f t="shared" ca="1" si="2"/>
        <v>4</v>
      </c>
      <c r="D70" s="13">
        <f t="shared" ca="1" si="2"/>
        <v>5</v>
      </c>
      <c r="E70">
        <f t="shared" ca="1" si="3"/>
        <v>10</v>
      </c>
    </row>
    <row r="71" spans="1:5" x14ac:dyDescent="0.3">
      <c r="A71" s="45">
        <v>70</v>
      </c>
      <c r="B71" s="13">
        <f t="shared" ref="B71:D134" ca="1" si="5">RANDBETWEEN(1,6)</f>
        <v>5</v>
      </c>
      <c r="C71" s="13">
        <f t="shared" ca="1" si="5"/>
        <v>3</v>
      </c>
      <c r="D71" s="13">
        <f t="shared" ca="1" si="5"/>
        <v>5</v>
      </c>
      <c r="E71">
        <f t="shared" ref="E71:E134" ca="1" si="6">B71+C71+D71</f>
        <v>13</v>
      </c>
    </row>
    <row r="72" spans="1:5" x14ac:dyDescent="0.3">
      <c r="A72" s="45">
        <v>71</v>
      </c>
      <c r="B72" s="13">
        <f t="shared" ca="1" si="5"/>
        <v>3</v>
      </c>
      <c r="C72" s="13">
        <f t="shared" ca="1" si="5"/>
        <v>5</v>
      </c>
      <c r="D72" s="13">
        <f t="shared" ca="1" si="5"/>
        <v>4</v>
      </c>
      <c r="E72">
        <f t="shared" ca="1" si="6"/>
        <v>12</v>
      </c>
    </row>
    <row r="73" spans="1:5" x14ac:dyDescent="0.3">
      <c r="A73" s="45">
        <v>72</v>
      </c>
      <c r="B73" s="13">
        <f t="shared" ca="1" si="5"/>
        <v>3</v>
      </c>
      <c r="C73" s="13">
        <f t="shared" ca="1" si="5"/>
        <v>4</v>
      </c>
      <c r="D73" s="13">
        <f t="shared" ca="1" si="5"/>
        <v>3</v>
      </c>
      <c r="E73">
        <f t="shared" ca="1" si="6"/>
        <v>10</v>
      </c>
    </row>
    <row r="74" spans="1:5" x14ac:dyDescent="0.3">
      <c r="A74" s="45">
        <v>73</v>
      </c>
      <c r="B74" s="13">
        <f t="shared" ca="1" si="5"/>
        <v>1</v>
      </c>
      <c r="C74" s="13">
        <f t="shared" ca="1" si="5"/>
        <v>5</v>
      </c>
      <c r="D74" s="13">
        <f t="shared" ca="1" si="5"/>
        <v>6</v>
      </c>
      <c r="E74">
        <f t="shared" ca="1" si="6"/>
        <v>12</v>
      </c>
    </row>
    <row r="75" spans="1:5" x14ac:dyDescent="0.3">
      <c r="A75" s="45">
        <v>74</v>
      </c>
      <c r="B75" s="13">
        <f t="shared" ca="1" si="5"/>
        <v>3</v>
      </c>
      <c r="C75" s="13">
        <f t="shared" ca="1" si="5"/>
        <v>5</v>
      </c>
      <c r="D75" s="13">
        <f t="shared" ca="1" si="5"/>
        <v>1</v>
      </c>
      <c r="E75">
        <f t="shared" ca="1" si="6"/>
        <v>9</v>
      </c>
    </row>
    <row r="76" spans="1:5" x14ac:dyDescent="0.3">
      <c r="A76" s="45">
        <v>75</v>
      </c>
      <c r="B76" s="13">
        <f t="shared" ca="1" si="5"/>
        <v>6</v>
      </c>
      <c r="C76" s="13">
        <f t="shared" ca="1" si="5"/>
        <v>3</v>
      </c>
      <c r="D76" s="13">
        <f t="shared" ca="1" si="5"/>
        <v>4</v>
      </c>
      <c r="E76">
        <f t="shared" ca="1" si="6"/>
        <v>13</v>
      </c>
    </row>
    <row r="77" spans="1:5" x14ac:dyDescent="0.3">
      <c r="A77" s="45">
        <v>76</v>
      </c>
      <c r="B77" s="13">
        <f t="shared" ca="1" si="5"/>
        <v>3</v>
      </c>
      <c r="C77" s="13">
        <f t="shared" ca="1" si="5"/>
        <v>6</v>
      </c>
      <c r="D77" s="13">
        <f t="shared" ca="1" si="5"/>
        <v>5</v>
      </c>
      <c r="E77">
        <f t="shared" ca="1" si="6"/>
        <v>14</v>
      </c>
    </row>
    <row r="78" spans="1:5" x14ac:dyDescent="0.3">
      <c r="A78" s="45">
        <v>77</v>
      </c>
      <c r="B78" s="13">
        <f t="shared" ca="1" si="5"/>
        <v>5</v>
      </c>
      <c r="C78" s="13">
        <f t="shared" ca="1" si="5"/>
        <v>6</v>
      </c>
      <c r="D78" s="13">
        <f t="shared" ca="1" si="5"/>
        <v>3</v>
      </c>
      <c r="E78">
        <f t="shared" ca="1" si="6"/>
        <v>14</v>
      </c>
    </row>
    <row r="79" spans="1:5" x14ac:dyDescent="0.3">
      <c r="A79" s="45">
        <v>78</v>
      </c>
      <c r="B79" s="13">
        <f t="shared" ca="1" si="5"/>
        <v>5</v>
      </c>
      <c r="C79" s="13">
        <f t="shared" ca="1" si="5"/>
        <v>1</v>
      </c>
      <c r="D79" s="13">
        <f t="shared" ca="1" si="5"/>
        <v>3</v>
      </c>
      <c r="E79">
        <f t="shared" ca="1" si="6"/>
        <v>9</v>
      </c>
    </row>
    <row r="80" spans="1:5" x14ac:dyDescent="0.3">
      <c r="A80" s="45">
        <v>79</v>
      </c>
      <c r="B80" s="13">
        <f t="shared" ca="1" si="5"/>
        <v>4</v>
      </c>
      <c r="C80" s="13">
        <f t="shared" ca="1" si="5"/>
        <v>3</v>
      </c>
      <c r="D80" s="13">
        <f t="shared" ca="1" si="5"/>
        <v>4</v>
      </c>
      <c r="E80">
        <f t="shared" ca="1" si="6"/>
        <v>11</v>
      </c>
    </row>
    <row r="81" spans="1:5" x14ac:dyDescent="0.3">
      <c r="A81" s="45">
        <v>80</v>
      </c>
      <c r="B81" s="13">
        <f t="shared" ca="1" si="5"/>
        <v>2</v>
      </c>
      <c r="C81" s="13">
        <f t="shared" ca="1" si="5"/>
        <v>5</v>
      </c>
      <c r="D81" s="13">
        <f t="shared" ca="1" si="5"/>
        <v>5</v>
      </c>
      <c r="E81">
        <f t="shared" ca="1" si="6"/>
        <v>12</v>
      </c>
    </row>
    <row r="82" spans="1:5" x14ac:dyDescent="0.3">
      <c r="A82" s="45">
        <v>81</v>
      </c>
      <c r="B82" s="13">
        <f t="shared" ca="1" si="5"/>
        <v>4</v>
      </c>
      <c r="C82" s="13">
        <f t="shared" ca="1" si="5"/>
        <v>5</v>
      </c>
      <c r="D82" s="13">
        <f t="shared" ca="1" si="5"/>
        <v>1</v>
      </c>
      <c r="E82">
        <f t="shared" ca="1" si="6"/>
        <v>10</v>
      </c>
    </row>
    <row r="83" spans="1:5" x14ac:dyDescent="0.3">
      <c r="A83" s="45">
        <v>82</v>
      </c>
      <c r="B83" s="13">
        <f t="shared" ca="1" si="5"/>
        <v>6</v>
      </c>
      <c r="C83" s="13">
        <f t="shared" ca="1" si="5"/>
        <v>6</v>
      </c>
      <c r="D83" s="13">
        <f t="shared" ca="1" si="5"/>
        <v>4</v>
      </c>
      <c r="E83">
        <f t="shared" ca="1" si="6"/>
        <v>16</v>
      </c>
    </row>
    <row r="84" spans="1:5" x14ac:dyDescent="0.3">
      <c r="A84" s="45">
        <v>83</v>
      </c>
      <c r="B84" s="13">
        <f t="shared" ca="1" si="5"/>
        <v>4</v>
      </c>
      <c r="C84" s="13">
        <f t="shared" ca="1" si="5"/>
        <v>5</v>
      </c>
      <c r="D84" s="13">
        <f t="shared" ca="1" si="5"/>
        <v>3</v>
      </c>
      <c r="E84">
        <f t="shared" ca="1" si="6"/>
        <v>12</v>
      </c>
    </row>
    <row r="85" spans="1:5" x14ac:dyDescent="0.3">
      <c r="A85" s="45">
        <v>84</v>
      </c>
      <c r="B85" s="13">
        <f t="shared" ca="1" si="5"/>
        <v>2</v>
      </c>
      <c r="C85" s="13">
        <f t="shared" ca="1" si="5"/>
        <v>5</v>
      </c>
      <c r="D85" s="13">
        <f t="shared" ca="1" si="5"/>
        <v>3</v>
      </c>
      <c r="E85">
        <f t="shared" ca="1" si="6"/>
        <v>10</v>
      </c>
    </row>
    <row r="86" spans="1:5" x14ac:dyDescent="0.3">
      <c r="A86" s="45">
        <v>85</v>
      </c>
      <c r="B86" s="13">
        <f t="shared" ca="1" si="5"/>
        <v>2</v>
      </c>
      <c r="C86" s="13">
        <f t="shared" ca="1" si="5"/>
        <v>5</v>
      </c>
      <c r="D86" s="13">
        <f t="shared" ca="1" si="5"/>
        <v>5</v>
      </c>
      <c r="E86">
        <f t="shared" ca="1" si="6"/>
        <v>12</v>
      </c>
    </row>
    <row r="87" spans="1:5" x14ac:dyDescent="0.3">
      <c r="A87" s="45">
        <v>86</v>
      </c>
      <c r="B87" s="13">
        <f t="shared" ca="1" si="5"/>
        <v>2</v>
      </c>
      <c r="C87" s="13">
        <f t="shared" ca="1" si="5"/>
        <v>1</v>
      </c>
      <c r="D87" s="13">
        <f t="shared" ca="1" si="5"/>
        <v>4</v>
      </c>
      <c r="E87">
        <f t="shared" ca="1" si="6"/>
        <v>7</v>
      </c>
    </row>
    <row r="88" spans="1:5" x14ac:dyDescent="0.3">
      <c r="A88" s="45">
        <v>87</v>
      </c>
      <c r="B88" s="13">
        <f t="shared" ca="1" si="5"/>
        <v>4</v>
      </c>
      <c r="C88" s="13">
        <f t="shared" ca="1" si="5"/>
        <v>3</v>
      </c>
      <c r="D88" s="13">
        <f t="shared" ca="1" si="5"/>
        <v>6</v>
      </c>
      <c r="E88">
        <f t="shared" ca="1" si="6"/>
        <v>13</v>
      </c>
    </row>
    <row r="89" spans="1:5" x14ac:dyDescent="0.3">
      <c r="A89" s="45">
        <v>88</v>
      </c>
      <c r="B89" s="13">
        <f t="shared" ca="1" si="5"/>
        <v>2</v>
      </c>
      <c r="C89" s="13">
        <f t="shared" ca="1" si="5"/>
        <v>1</v>
      </c>
      <c r="D89" s="13">
        <f t="shared" ca="1" si="5"/>
        <v>6</v>
      </c>
      <c r="E89">
        <f t="shared" ca="1" si="6"/>
        <v>9</v>
      </c>
    </row>
    <row r="90" spans="1:5" x14ac:dyDescent="0.3">
      <c r="A90" s="45">
        <v>89</v>
      </c>
      <c r="B90" s="13">
        <f t="shared" ca="1" si="5"/>
        <v>2</v>
      </c>
      <c r="C90" s="13">
        <f t="shared" ca="1" si="5"/>
        <v>3</v>
      </c>
      <c r="D90" s="13">
        <f t="shared" ca="1" si="5"/>
        <v>5</v>
      </c>
      <c r="E90">
        <f t="shared" ca="1" si="6"/>
        <v>10</v>
      </c>
    </row>
    <row r="91" spans="1:5" x14ac:dyDescent="0.3">
      <c r="A91" s="45">
        <v>90</v>
      </c>
      <c r="B91" s="13">
        <f t="shared" ca="1" si="5"/>
        <v>3</v>
      </c>
      <c r="C91" s="13">
        <f t="shared" ca="1" si="5"/>
        <v>4</v>
      </c>
      <c r="D91" s="13">
        <f t="shared" ca="1" si="5"/>
        <v>4</v>
      </c>
      <c r="E91">
        <f t="shared" ca="1" si="6"/>
        <v>11</v>
      </c>
    </row>
    <row r="92" spans="1:5" x14ac:dyDescent="0.3">
      <c r="A92" s="45">
        <v>91</v>
      </c>
      <c r="B92" s="13">
        <f t="shared" ca="1" si="5"/>
        <v>6</v>
      </c>
      <c r="C92" s="13">
        <f t="shared" ca="1" si="5"/>
        <v>2</v>
      </c>
      <c r="D92" s="13">
        <f t="shared" ca="1" si="5"/>
        <v>3</v>
      </c>
      <c r="E92">
        <f t="shared" ca="1" si="6"/>
        <v>11</v>
      </c>
    </row>
    <row r="93" spans="1:5" x14ac:dyDescent="0.3">
      <c r="A93" s="45">
        <v>92</v>
      </c>
      <c r="B93" s="13">
        <f t="shared" ca="1" si="5"/>
        <v>4</v>
      </c>
      <c r="C93" s="13">
        <f t="shared" ca="1" si="5"/>
        <v>4</v>
      </c>
      <c r="D93" s="13">
        <f t="shared" ca="1" si="5"/>
        <v>3</v>
      </c>
      <c r="E93">
        <f t="shared" ca="1" si="6"/>
        <v>11</v>
      </c>
    </row>
    <row r="94" spans="1:5" x14ac:dyDescent="0.3">
      <c r="A94" s="45">
        <v>93</v>
      </c>
      <c r="B94" s="13">
        <f t="shared" ca="1" si="5"/>
        <v>3</v>
      </c>
      <c r="C94" s="13">
        <f t="shared" ca="1" si="5"/>
        <v>6</v>
      </c>
      <c r="D94" s="13">
        <f t="shared" ca="1" si="5"/>
        <v>4</v>
      </c>
      <c r="E94">
        <f t="shared" ca="1" si="6"/>
        <v>13</v>
      </c>
    </row>
    <row r="95" spans="1:5" x14ac:dyDescent="0.3">
      <c r="A95" s="45">
        <v>94</v>
      </c>
      <c r="B95" s="13">
        <f t="shared" ca="1" si="5"/>
        <v>5</v>
      </c>
      <c r="C95" s="13">
        <f t="shared" ca="1" si="5"/>
        <v>3</v>
      </c>
      <c r="D95" s="13">
        <f t="shared" ca="1" si="5"/>
        <v>3</v>
      </c>
      <c r="E95">
        <f t="shared" ca="1" si="6"/>
        <v>11</v>
      </c>
    </row>
    <row r="96" spans="1:5" x14ac:dyDescent="0.3">
      <c r="A96" s="45">
        <v>95</v>
      </c>
      <c r="B96" s="13">
        <f t="shared" ca="1" si="5"/>
        <v>6</v>
      </c>
      <c r="C96" s="13">
        <f t="shared" ca="1" si="5"/>
        <v>6</v>
      </c>
      <c r="D96" s="13">
        <f t="shared" ca="1" si="5"/>
        <v>1</v>
      </c>
      <c r="E96">
        <f t="shared" ca="1" si="6"/>
        <v>13</v>
      </c>
    </row>
    <row r="97" spans="1:5" x14ac:dyDescent="0.3">
      <c r="A97" s="45">
        <v>96</v>
      </c>
      <c r="B97" s="13">
        <f t="shared" ca="1" si="5"/>
        <v>4</v>
      </c>
      <c r="C97" s="13">
        <f t="shared" ca="1" si="5"/>
        <v>6</v>
      </c>
      <c r="D97" s="13">
        <f t="shared" ca="1" si="5"/>
        <v>6</v>
      </c>
      <c r="E97">
        <f t="shared" ca="1" si="6"/>
        <v>16</v>
      </c>
    </row>
    <row r="98" spans="1:5" x14ac:dyDescent="0.3">
      <c r="A98" s="45">
        <v>97</v>
      </c>
      <c r="B98" s="13">
        <f t="shared" ca="1" si="5"/>
        <v>2</v>
      </c>
      <c r="C98" s="13">
        <f t="shared" ca="1" si="5"/>
        <v>5</v>
      </c>
      <c r="D98" s="13">
        <f t="shared" ca="1" si="5"/>
        <v>3</v>
      </c>
      <c r="E98">
        <f t="shared" ca="1" si="6"/>
        <v>10</v>
      </c>
    </row>
    <row r="99" spans="1:5" x14ac:dyDescent="0.3">
      <c r="A99" s="45">
        <v>98</v>
      </c>
      <c r="B99" s="13">
        <f t="shared" ca="1" si="5"/>
        <v>2</v>
      </c>
      <c r="C99" s="13">
        <f t="shared" ca="1" si="5"/>
        <v>1</v>
      </c>
      <c r="D99" s="13">
        <f t="shared" ca="1" si="5"/>
        <v>6</v>
      </c>
      <c r="E99">
        <f t="shared" ca="1" si="6"/>
        <v>9</v>
      </c>
    </row>
    <row r="100" spans="1:5" x14ac:dyDescent="0.3">
      <c r="A100" s="45">
        <v>99</v>
      </c>
      <c r="B100" s="13">
        <f t="shared" ca="1" si="5"/>
        <v>4</v>
      </c>
      <c r="C100" s="13">
        <f t="shared" ca="1" si="5"/>
        <v>5</v>
      </c>
      <c r="D100" s="13">
        <f t="shared" ca="1" si="5"/>
        <v>6</v>
      </c>
      <c r="E100">
        <f t="shared" ca="1" si="6"/>
        <v>15</v>
      </c>
    </row>
    <row r="101" spans="1:5" x14ac:dyDescent="0.3">
      <c r="A101" s="45">
        <v>100</v>
      </c>
      <c r="B101" s="13">
        <f t="shared" ca="1" si="5"/>
        <v>2</v>
      </c>
      <c r="C101" s="13">
        <f t="shared" ca="1" si="5"/>
        <v>3</v>
      </c>
      <c r="D101" s="13">
        <f t="shared" ca="1" si="5"/>
        <v>5</v>
      </c>
      <c r="E101">
        <f t="shared" ca="1" si="6"/>
        <v>10</v>
      </c>
    </row>
    <row r="102" spans="1:5" x14ac:dyDescent="0.3">
      <c r="A102" s="45">
        <v>101</v>
      </c>
      <c r="B102" s="13">
        <f t="shared" ca="1" si="5"/>
        <v>5</v>
      </c>
      <c r="C102" s="13">
        <f t="shared" ca="1" si="5"/>
        <v>4</v>
      </c>
      <c r="D102" s="13">
        <f t="shared" ca="1" si="5"/>
        <v>5</v>
      </c>
      <c r="E102">
        <f t="shared" ca="1" si="6"/>
        <v>14</v>
      </c>
    </row>
    <row r="103" spans="1:5" x14ac:dyDescent="0.3">
      <c r="A103" s="45">
        <v>102</v>
      </c>
      <c r="B103" s="13">
        <f t="shared" ca="1" si="5"/>
        <v>5</v>
      </c>
      <c r="C103" s="13">
        <f t="shared" ca="1" si="5"/>
        <v>2</v>
      </c>
      <c r="D103" s="13">
        <f t="shared" ca="1" si="5"/>
        <v>1</v>
      </c>
      <c r="E103">
        <f t="shared" ca="1" si="6"/>
        <v>8</v>
      </c>
    </row>
    <row r="104" spans="1:5" x14ac:dyDescent="0.3">
      <c r="A104" s="45">
        <v>103</v>
      </c>
      <c r="B104" s="13">
        <f t="shared" ca="1" si="5"/>
        <v>1</v>
      </c>
      <c r="C104" s="13">
        <f t="shared" ca="1" si="5"/>
        <v>6</v>
      </c>
      <c r="D104" s="13">
        <f t="shared" ca="1" si="5"/>
        <v>2</v>
      </c>
      <c r="E104">
        <f t="shared" ca="1" si="6"/>
        <v>9</v>
      </c>
    </row>
    <row r="105" spans="1:5" x14ac:dyDescent="0.3">
      <c r="A105" s="45">
        <v>104</v>
      </c>
      <c r="B105" s="13">
        <f t="shared" ca="1" si="5"/>
        <v>5</v>
      </c>
      <c r="C105" s="13">
        <f t="shared" ca="1" si="5"/>
        <v>4</v>
      </c>
      <c r="D105" s="13">
        <f t="shared" ca="1" si="5"/>
        <v>4</v>
      </c>
      <c r="E105">
        <f t="shared" ca="1" si="6"/>
        <v>13</v>
      </c>
    </row>
    <row r="106" spans="1:5" x14ac:dyDescent="0.3">
      <c r="A106" s="45">
        <v>105</v>
      </c>
      <c r="B106" s="13">
        <f t="shared" ca="1" si="5"/>
        <v>4</v>
      </c>
      <c r="C106" s="13">
        <f t="shared" ca="1" si="5"/>
        <v>2</v>
      </c>
      <c r="D106" s="13">
        <f t="shared" ca="1" si="5"/>
        <v>2</v>
      </c>
      <c r="E106">
        <f t="shared" ca="1" si="6"/>
        <v>8</v>
      </c>
    </row>
    <row r="107" spans="1:5" x14ac:dyDescent="0.3">
      <c r="A107" s="45">
        <v>106</v>
      </c>
      <c r="B107" s="13">
        <f t="shared" ca="1" si="5"/>
        <v>3</v>
      </c>
      <c r="C107" s="13">
        <f t="shared" ca="1" si="5"/>
        <v>5</v>
      </c>
      <c r="D107" s="13">
        <f t="shared" ca="1" si="5"/>
        <v>3</v>
      </c>
      <c r="E107">
        <f t="shared" ca="1" si="6"/>
        <v>11</v>
      </c>
    </row>
    <row r="108" spans="1:5" x14ac:dyDescent="0.3">
      <c r="A108" s="45">
        <v>107</v>
      </c>
      <c r="B108" s="13">
        <f t="shared" ca="1" si="5"/>
        <v>2</v>
      </c>
      <c r="C108" s="13">
        <f t="shared" ca="1" si="5"/>
        <v>3</v>
      </c>
      <c r="D108" s="13">
        <f t="shared" ca="1" si="5"/>
        <v>6</v>
      </c>
      <c r="E108">
        <f t="shared" ca="1" si="6"/>
        <v>11</v>
      </c>
    </row>
    <row r="109" spans="1:5" x14ac:dyDescent="0.3">
      <c r="A109" s="45">
        <v>108</v>
      </c>
      <c r="B109" s="13">
        <f t="shared" ca="1" si="5"/>
        <v>5</v>
      </c>
      <c r="C109" s="13">
        <f t="shared" ca="1" si="5"/>
        <v>3</v>
      </c>
      <c r="D109" s="13">
        <f t="shared" ca="1" si="5"/>
        <v>4</v>
      </c>
      <c r="E109">
        <f t="shared" ca="1" si="6"/>
        <v>12</v>
      </c>
    </row>
    <row r="110" spans="1:5" x14ac:dyDescent="0.3">
      <c r="A110" s="45">
        <v>109</v>
      </c>
      <c r="B110" s="13">
        <f t="shared" ca="1" si="5"/>
        <v>3</v>
      </c>
      <c r="C110" s="13">
        <f t="shared" ca="1" si="5"/>
        <v>1</v>
      </c>
      <c r="D110" s="13">
        <f t="shared" ca="1" si="5"/>
        <v>5</v>
      </c>
      <c r="E110">
        <f t="shared" ca="1" si="6"/>
        <v>9</v>
      </c>
    </row>
    <row r="111" spans="1:5" x14ac:dyDescent="0.3">
      <c r="A111" s="45">
        <v>110</v>
      </c>
      <c r="B111" s="13">
        <f t="shared" ca="1" si="5"/>
        <v>4</v>
      </c>
      <c r="C111" s="13">
        <f t="shared" ca="1" si="5"/>
        <v>5</v>
      </c>
      <c r="D111" s="13">
        <f t="shared" ca="1" si="5"/>
        <v>3</v>
      </c>
      <c r="E111">
        <f t="shared" ca="1" si="6"/>
        <v>12</v>
      </c>
    </row>
    <row r="112" spans="1:5" x14ac:dyDescent="0.3">
      <c r="A112" s="45">
        <v>111</v>
      </c>
      <c r="B112" s="13">
        <f t="shared" ca="1" si="5"/>
        <v>4</v>
      </c>
      <c r="C112" s="13">
        <f t="shared" ca="1" si="5"/>
        <v>6</v>
      </c>
      <c r="D112" s="13">
        <f t="shared" ca="1" si="5"/>
        <v>6</v>
      </c>
      <c r="E112">
        <f t="shared" ca="1" si="6"/>
        <v>16</v>
      </c>
    </row>
    <row r="113" spans="1:5" x14ac:dyDescent="0.3">
      <c r="A113" s="45">
        <v>112</v>
      </c>
      <c r="B113" s="13">
        <f t="shared" ca="1" si="5"/>
        <v>3</v>
      </c>
      <c r="C113" s="13">
        <f t="shared" ca="1" si="5"/>
        <v>5</v>
      </c>
      <c r="D113" s="13">
        <f t="shared" ca="1" si="5"/>
        <v>5</v>
      </c>
      <c r="E113">
        <f t="shared" ca="1" si="6"/>
        <v>13</v>
      </c>
    </row>
    <row r="114" spans="1:5" x14ac:dyDescent="0.3">
      <c r="A114" s="45">
        <v>113</v>
      </c>
      <c r="B114" s="13">
        <f t="shared" ca="1" si="5"/>
        <v>4</v>
      </c>
      <c r="C114" s="13">
        <f t="shared" ca="1" si="5"/>
        <v>2</v>
      </c>
      <c r="D114" s="13">
        <f t="shared" ca="1" si="5"/>
        <v>1</v>
      </c>
      <c r="E114">
        <f t="shared" ca="1" si="6"/>
        <v>7</v>
      </c>
    </row>
    <row r="115" spans="1:5" x14ac:dyDescent="0.3">
      <c r="A115" s="45">
        <v>114</v>
      </c>
      <c r="B115" s="13">
        <f t="shared" ca="1" si="5"/>
        <v>4</v>
      </c>
      <c r="C115" s="13">
        <f t="shared" ca="1" si="5"/>
        <v>1</v>
      </c>
      <c r="D115" s="13">
        <f t="shared" ca="1" si="5"/>
        <v>1</v>
      </c>
      <c r="E115">
        <f t="shared" ca="1" si="6"/>
        <v>6</v>
      </c>
    </row>
    <row r="116" spans="1:5" x14ac:dyDescent="0.3">
      <c r="A116" s="45">
        <v>115</v>
      </c>
      <c r="B116" s="13">
        <f t="shared" ca="1" si="5"/>
        <v>5</v>
      </c>
      <c r="C116" s="13">
        <f t="shared" ca="1" si="5"/>
        <v>5</v>
      </c>
      <c r="D116" s="13">
        <f t="shared" ca="1" si="5"/>
        <v>6</v>
      </c>
      <c r="E116">
        <f t="shared" ca="1" si="6"/>
        <v>16</v>
      </c>
    </row>
    <row r="117" spans="1:5" x14ac:dyDescent="0.3">
      <c r="A117" s="45">
        <v>116</v>
      </c>
      <c r="B117" s="13">
        <f t="shared" ca="1" si="5"/>
        <v>4</v>
      </c>
      <c r="C117" s="13">
        <f t="shared" ca="1" si="5"/>
        <v>6</v>
      </c>
      <c r="D117" s="13">
        <f t="shared" ca="1" si="5"/>
        <v>2</v>
      </c>
      <c r="E117">
        <f t="shared" ca="1" si="6"/>
        <v>12</v>
      </c>
    </row>
    <row r="118" spans="1:5" x14ac:dyDescent="0.3">
      <c r="A118" s="45">
        <v>117</v>
      </c>
      <c r="B118" s="13">
        <f t="shared" ca="1" si="5"/>
        <v>5</v>
      </c>
      <c r="C118" s="13">
        <f t="shared" ca="1" si="5"/>
        <v>2</v>
      </c>
      <c r="D118" s="13">
        <f t="shared" ca="1" si="5"/>
        <v>2</v>
      </c>
      <c r="E118">
        <f t="shared" ca="1" si="6"/>
        <v>9</v>
      </c>
    </row>
    <row r="119" spans="1:5" x14ac:dyDescent="0.3">
      <c r="A119" s="45">
        <v>118</v>
      </c>
      <c r="B119" s="13">
        <f t="shared" ca="1" si="5"/>
        <v>3</v>
      </c>
      <c r="C119" s="13">
        <f t="shared" ca="1" si="5"/>
        <v>2</v>
      </c>
      <c r="D119" s="13">
        <f t="shared" ca="1" si="5"/>
        <v>3</v>
      </c>
      <c r="E119">
        <f t="shared" ca="1" si="6"/>
        <v>8</v>
      </c>
    </row>
    <row r="120" spans="1:5" x14ac:dyDescent="0.3">
      <c r="A120" s="45">
        <v>119</v>
      </c>
      <c r="B120" s="13">
        <f t="shared" ca="1" si="5"/>
        <v>1</v>
      </c>
      <c r="C120" s="13">
        <f t="shared" ca="1" si="5"/>
        <v>5</v>
      </c>
      <c r="D120" s="13">
        <f t="shared" ca="1" si="5"/>
        <v>4</v>
      </c>
      <c r="E120">
        <f t="shared" ca="1" si="6"/>
        <v>10</v>
      </c>
    </row>
    <row r="121" spans="1:5" x14ac:dyDescent="0.3">
      <c r="A121" s="45">
        <v>120</v>
      </c>
      <c r="B121" s="13">
        <f t="shared" ca="1" si="5"/>
        <v>6</v>
      </c>
      <c r="C121" s="13">
        <f t="shared" ca="1" si="5"/>
        <v>5</v>
      </c>
      <c r="D121" s="13">
        <f t="shared" ca="1" si="5"/>
        <v>2</v>
      </c>
      <c r="E121">
        <f t="shared" ca="1" si="6"/>
        <v>13</v>
      </c>
    </row>
    <row r="122" spans="1:5" x14ac:dyDescent="0.3">
      <c r="A122" s="45">
        <v>121</v>
      </c>
      <c r="B122" s="13">
        <f t="shared" ca="1" si="5"/>
        <v>2</v>
      </c>
      <c r="C122" s="13">
        <f t="shared" ca="1" si="5"/>
        <v>6</v>
      </c>
      <c r="D122" s="13">
        <f t="shared" ca="1" si="5"/>
        <v>2</v>
      </c>
      <c r="E122">
        <f t="shared" ca="1" si="6"/>
        <v>10</v>
      </c>
    </row>
    <row r="123" spans="1:5" x14ac:dyDescent="0.3">
      <c r="A123" s="45">
        <v>122</v>
      </c>
      <c r="B123" s="13">
        <f t="shared" ca="1" si="5"/>
        <v>2</v>
      </c>
      <c r="C123" s="13">
        <f t="shared" ca="1" si="5"/>
        <v>1</v>
      </c>
      <c r="D123" s="13">
        <f t="shared" ca="1" si="5"/>
        <v>6</v>
      </c>
      <c r="E123">
        <f t="shared" ca="1" si="6"/>
        <v>9</v>
      </c>
    </row>
    <row r="124" spans="1:5" x14ac:dyDescent="0.3">
      <c r="A124" s="45">
        <v>123</v>
      </c>
      <c r="B124" s="13">
        <f t="shared" ca="1" si="5"/>
        <v>5</v>
      </c>
      <c r="C124" s="13">
        <f t="shared" ca="1" si="5"/>
        <v>2</v>
      </c>
      <c r="D124" s="13">
        <f t="shared" ca="1" si="5"/>
        <v>6</v>
      </c>
      <c r="E124">
        <f t="shared" ca="1" si="6"/>
        <v>13</v>
      </c>
    </row>
    <row r="125" spans="1:5" x14ac:dyDescent="0.3">
      <c r="A125" s="45">
        <v>124</v>
      </c>
      <c r="B125" s="13">
        <f t="shared" ca="1" si="5"/>
        <v>5</v>
      </c>
      <c r="C125" s="13">
        <f t="shared" ca="1" si="5"/>
        <v>4</v>
      </c>
      <c r="D125" s="13">
        <f t="shared" ca="1" si="5"/>
        <v>2</v>
      </c>
      <c r="E125">
        <f t="shared" ca="1" si="6"/>
        <v>11</v>
      </c>
    </row>
    <row r="126" spans="1:5" x14ac:dyDescent="0.3">
      <c r="A126" s="45">
        <v>125</v>
      </c>
      <c r="B126" s="13">
        <f t="shared" ca="1" si="5"/>
        <v>5</v>
      </c>
      <c r="C126" s="13">
        <f t="shared" ca="1" si="5"/>
        <v>5</v>
      </c>
      <c r="D126" s="13">
        <f t="shared" ca="1" si="5"/>
        <v>2</v>
      </c>
      <c r="E126">
        <f t="shared" ca="1" si="6"/>
        <v>12</v>
      </c>
    </row>
    <row r="127" spans="1:5" x14ac:dyDescent="0.3">
      <c r="A127" s="45">
        <v>126</v>
      </c>
      <c r="B127" s="13">
        <f t="shared" ca="1" si="5"/>
        <v>3</v>
      </c>
      <c r="C127" s="13">
        <f t="shared" ca="1" si="5"/>
        <v>1</v>
      </c>
      <c r="D127" s="13">
        <f t="shared" ca="1" si="5"/>
        <v>1</v>
      </c>
      <c r="E127">
        <f t="shared" ca="1" si="6"/>
        <v>5</v>
      </c>
    </row>
    <row r="128" spans="1:5" x14ac:dyDescent="0.3">
      <c r="A128" s="45">
        <v>127</v>
      </c>
      <c r="B128" s="13">
        <f t="shared" ca="1" si="5"/>
        <v>5</v>
      </c>
      <c r="C128" s="13">
        <f t="shared" ca="1" si="5"/>
        <v>3</v>
      </c>
      <c r="D128" s="13">
        <f t="shared" ca="1" si="5"/>
        <v>5</v>
      </c>
      <c r="E128">
        <f t="shared" ca="1" si="6"/>
        <v>13</v>
      </c>
    </row>
    <row r="129" spans="1:5" x14ac:dyDescent="0.3">
      <c r="A129" s="45">
        <v>128</v>
      </c>
      <c r="B129" s="13">
        <f t="shared" ca="1" si="5"/>
        <v>1</v>
      </c>
      <c r="C129" s="13">
        <f t="shared" ca="1" si="5"/>
        <v>5</v>
      </c>
      <c r="D129" s="13">
        <f t="shared" ca="1" si="5"/>
        <v>1</v>
      </c>
      <c r="E129">
        <f t="shared" ca="1" si="6"/>
        <v>7</v>
      </c>
    </row>
    <row r="130" spans="1:5" x14ac:dyDescent="0.3">
      <c r="A130" s="45">
        <v>129</v>
      </c>
      <c r="B130" s="13">
        <f t="shared" ca="1" si="5"/>
        <v>6</v>
      </c>
      <c r="C130" s="13">
        <f t="shared" ca="1" si="5"/>
        <v>5</v>
      </c>
      <c r="D130" s="13">
        <f t="shared" ca="1" si="5"/>
        <v>2</v>
      </c>
      <c r="E130">
        <f t="shared" ca="1" si="6"/>
        <v>13</v>
      </c>
    </row>
    <row r="131" spans="1:5" x14ac:dyDescent="0.3">
      <c r="A131" s="45">
        <v>130</v>
      </c>
      <c r="B131" s="13">
        <f t="shared" ca="1" si="5"/>
        <v>2</v>
      </c>
      <c r="C131" s="13">
        <f t="shared" ca="1" si="5"/>
        <v>3</v>
      </c>
      <c r="D131" s="13">
        <f t="shared" ca="1" si="5"/>
        <v>3</v>
      </c>
      <c r="E131">
        <f t="shared" ca="1" si="6"/>
        <v>8</v>
      </c>
    </row>
    <row r="132" spans="1:5" x14ac:dyDescent="0.3">
      <c r="A132" s="45">
        <v>131</v>
      </c>
      <c r="B132" s="13">
        <f t="shared" ca="1" si="5"/>
        <v>1</v>
      </c>
      <c r="C132" s="13">
        <f t="shared" ca="1" si="5"/>
        <v>5</v>
      </c>
      <c r="D132" s="13">
        <f t="shared" ca="1" si="5"/>
        <v>5</v>
      </c>
      <c r="E132">
        <f t="shared" ca="1" si="6"/>
        <v>11</v>
      </c>
    </row>
    <row r="133" spans="1:5" x14ac:dyDescent="0.3">
      <c r="A133" s="45">
        <v>132</v>
      </c>
      <c r="B133" s="13">
        <f t="shared" ca="1" si="5"/>
        <v>4</v>
      </c>
      <c r="C133" s="13">
        <f t="shared" ca="1" si="5"/>
        <v>2</v>
      </c>
      <c r="D133" s="13">
        <f t="shared" ca="1" si="5"/>
        <v>5</v>
      </c>
      <c r="E133">
        <f t="shared" ca="1" si="6"/>
        <v>11</v>
      </c>
    </row>
    <row r="134" spans="1:5" x14ac:dyDescent="0.3">
      <c r="A134" s="45">
        <v>133</v>
      </c>
      <c r="B134" s="13">
        <f t="shared" ca="1" si="5"/>
        <v>3</v>
      </c>
      <c r="C134" s="13">
        <f t="shared" ca="1" si="5"/>
        <v>6</v>
      </c>
      <c r="D134" s="13">
        <f t="shared" ca="1" si="5"/>
        <v>6</v>
      </c>
      <c r="E134">
        <f t="shared" ca="1" si="6"/>
        <v>15</v>
      </c>
    </row>
    <row r="135" spans="1:5" x14ac:dyDescent="0.3">
      <c r="A135" s="45">
        <v>134</v>
      </c>
      <c r="B135" s="13">
        <f t="shared" ref="B135:D198" ca="1" si="7">RANDBETWEEN(1,6)</f>
        <v>3</v>
      </c>
      <c r="C135" s="13">
        <f t="shared" ca="1" si="7"/>
        <v>3</v>
      </c>
      <c r="D135" s="13">
        <f t="shared" ca="1" si="7"/>
        <v>6</v>
      </c>
      <c r="E135">
        <f t="shared" ref="E135:E198" ca="1" si="8">B135+C135+D135</f>
        <v>12</v>
      </c>
    </row>
    <row r="136" spans="1:5" x14ac:dyDescent="0.3">
      <c r="A136" s="45">
        <v>135</v>
      </c>
      <c r="B136" s="13">
        <f t="shared" ca="1" si="7"/>
        <v>6</v>
      </c>
      <c r="C136" s="13">
        <f t="shared" ca="1" si="7"/>
        <v>5</v>
      </c>
      <c r="D136" s="13">
        <f t="shared" ca="1" si="7"/>
        <v>4</v>
      </c>
      <c r="E136">
        <f t="shared" ca="1" si="8"/>
        <v>15</v>
      </c>
    </row>
    <row r="137" spans="1:5" x14ac:dyDescent="0.3">
      <c r="A137" s="45">
        <v>136</v>
      </c>
      <c r="B137" s="13">
        <f t="shared" ca="1" si="7"/>
        <v>6</v>
      </c>
      <c r="C137" s="13">
        <f t="shared" ca="1" si="7"/>
        <v>5</v>
      </c>
      <c r="D137" s="13">
        <f t="shared" ca="1" si="7"/>
        <v>1</v>
      </c>
      <c r="E137">
        <f t="shared" ca="1" si="8"/>
        <v>12</v>
      </c>
    </row>
    <row r="138" spans="1:5" x14ac:dyDescent="0.3">
      <c r="A138" s="45">
        <v>137</v>
      </c>
      <c r="B138" s="13">
        <f t="shared" ca="1" si="7"/>
        <v>6</v>
      </c>
      <c r="C138" s="13">
        <f t="shared" ca="1" si="7"/>
        <v>2</v>
      </c>
      <c r="D138" s="13">
        <f t="shared" ca="1" si="7"/>
        <v>3</v>
      </c>
      <c r="E138">
        <f t="shared" ca="1" si="8"/>
        <v>11</v>
      </c>
    </row>
    <row r="139" spans="1:5" x14ac:dyDescent="0.3">
      <c r="A139" s="45">
        <v>138</v>
      </c>
      <c r="B139" s="13">
        <f t="shared" ca="1" si="7"/>
        <v>3</v>
      </c>
      <c r="C139" s="13">
        <f t="shared" ca="1" si="7"/>
        <v>1</v>
      </c>
      <c r="D139" s="13">
        <f t="shared" ca="1" si="7"/>
        <v>3</v>
      </c>
      <c r="E139">
        <f t="shared" ca="1" si="8"/>
        <v>7</v>
      </c>
    </row>
    <row r="140" spans="1:5" x14ac:dyDescent="0.3">
      <c r="A140" s="45">
        <v>139</v>
      </c>
      <c r="B140" s="13">
        <f t="shared" ca="1" si="7"/>
        <v>2</v>
      </c>
      <c r="C140" s="13">
        <f t="shared" ca="1" si="7"/>
        <v>1</v>
      </c>
      <c r="D140" s="13">
        <f t="shared" ca="1" si="7"/>
        <v>4</v>
      </c>
      <c r="E140">
        <f t="shared" ca="1" si="8"/>
        <v>7</v>
      </c>
    </row>
    <row r="141" spans="1:5" x14ac:dyDescent="0.3">
      <c r="A141" s="45">
        <v>140</v>
      </c>
      <c r="B141" s="13">
        <f t="shared" ca="1" si="7"/>
        <v>2</v>
      </c>
      <c r="C141" s="13">
        <f t="shared" ca="1" si="7"/>
        <v>1</v>
      </c>
      <c r="D141" s="13">
        <f t="shared" ca="1" si="7"/>
        <v>3</v>
      </c>
      <c r="E141">
        <f t="shared" ca="1" si="8"/>
        <v>6</v>
      </c>
    </row>
    <row r="142" spans="1:5" x14ac:dyDescent="0.3">
      <c r="A142" s="45">
        <v>141</v>
      </c>
      <c r="B142" s="13">
        <f t="shared" ca="1" si="7"/>
        <v>3</v>
      </c>
      <c r="C142" s="13">
        <f t="shared" ca="1" si="7"/>
        <v>5</v>
      </c>
      <c r="D142" s="13">
        <f t="shared" ca="1" si="7"/>
        <v>1</v>
      </c>
      <c r="E142">
        <f t="shared" ca="1" si="8"/>
        <v>9</v>
      </c>
    </row>
    <row r="143" spans="1:5" x14ac:dyDescent="0.3">
      <c r="A143" s="45">
        <v>142</v>
      </c>
      <c r="B143" s="13">
        <f t="shared" ca="1" si="7"/>
        <v>2</v>
      </c>
      <c r="C143" s="13">
        <f t="shared" ca="1" si="7"/>
        <v>6</v>
      </c>
      <c r="D143" s="13">
        <f t="shared" ca="1" si="7"/>
        <v>1</v>
      </c>
      <c r="E143">
        <f t="shared" ca="1" si="8"/>
        <v>9</v>
      </c>
    </row>
    <row r="144" spans="1:5" x14ac:dyDescent="0.3">
      <c r="A144" s="45">
        <v>143</v>
      </c>
      <c r="B144" s="13">
        <f t="shared" ca="1" si="7"/>
        <v>5</v>
      </c>
      <c r="C144" s="13">
        <f t="shared" ca="1" si="7"/>
        <v>5</v>
      </c>
      <c r="D144" s="13">
        <f t="shared" ca="1" si="7"/>
        <v>3</v>
      </c>
      <c r="E144">
        <f t="shared" ca="1" si="8"/>
        <v>13</v>
      </c>
    </row>
    <row r="145" spans="1:5" x14ac:dyDescent="0.3">
      <c r="A145" s="45">
        <v>144</v>
      </c>
      <c r="B145" s="13">
        <f t="shared" ca="1" si="7"/>
        <v>1</v>
      </c>
      <c r="C145" s="13">
        <f t="shared" ca="1" si="7"/>
        <v>2</v>
      </c>
      <c r="D145" s="13">
        <f t="shared" ca="1" si="7"/>
        <v>1</v>
      </c>
      <c r="E145">
        <f t="shared" ca="1" si="8"/>
        <v>4</v>
      </c>
    </row>
    <row r="146" spans="1:5" x14ac:dyDescent="0.3">
      <c r="A146" s="45">
        <v>145</v>
      </c>
      <c r="B146" s="13">
        <f t="shared" ca="1" si="7"/>
        <v>3</v>
      </c>
      <c r="C146" s="13">
        <f t="shared" ca="1" si="7"/>
        <v>2</v>
      </c>
      <c r="D146" s="13">
        <f t="shared" ca="1" si="7"/>
        <v>5</v>
      </c>
      <c r="E146">
        <f t="shared" ca="1" si="8"/>
        <v>10</v>
      </c>
    </row>
    <row r="147" spans="1:5" x14ac:dyDescent="0.3">
      <c r="A147" s="45">
        <v>146</v>
      </c>
      <c r="B147" s="13">
        <f t="shared" ca="1" si="7"/>
        <v>4</v>
      </c>
      <c r="C147" s="13">
        <f t="shared" ca="1" si="7"/>
        <v>6</v>
      </c>
      <c r="D147" s="13">
        <f t="shared" ca="1" si="7"/>
        <v>2</v>
      </c>
      <c r="E147">
        <f t="shared" ca="1" si="8"/>
        <v>12</v>
      </c>
    </row>
    <row r="148" spans="1:5" x14ac:dyDescent="0.3">
      <c r="A148" s="45">
        <v>147</v>
      </c>
      <c r="B148" s="13">
        <f t="shared" ca="1" si="7"/>
        <v>6</v>
      </c>
      <c r="C148" s="13">
        <f t="shared" ca="1" si="7"/>
        <v>3</v>
      </c>
      <c r="D148" s="13">
        <f t="shared" ca="1" si="7"/>
        <v>6</v>
      </c>
      <c r="E148">
        <f t="shared" ca="1" si="8"/>
        <v>15</v>
      </c>
    </row>
    <row r="149" spans="1:5" x14ac:dyDescent="0.3">
      <c r="A149" s="45">
        <v>148</v>
      </c>
      <c r="B149" s="13">
        <f t="shared" ca="1" si="7"/>
        <v>6</v>
      </c>
      <c r="C149" s="13">
        <f t="shared" ca="1" si="7"/>
        <v>1</v>
      </c>
      <c r="D149" s="13">
        <f t="shared" ca="1" si="7"/>
        <v>4</v>
      </c>
      <c r="E149">
        <f t="shared" ca="1" si="8"/>
        <v>11</v>
      </c>
    </row>
    <row r="150" spans="1:5" x14ac:dyDescent="0.3">
      <c r="A150" s="45">
        <v>149</v>
      </c>
      <c r="B150" s="13">
        <f t="shared" ca="1" si="7"/>
        <v>4</v>
      </c>
      <c r="C150" s="13">
        <f t="shared" ca="1" si="7"/>
        <v>6</v>
      </c>
      <c r="D150" s="13">
        <f t="shared" ca="1" si="7"/>
        <v>6</v>
      </c>
      <c r="E150">
        <f t="shared" ca="1" si="8"/>
        <v>16</v>
      </c>
    </row>
    <row r="151" spans="1:5" x14ac:dyDescent="0.3">
      <c r="A151" s="45">
        <v>150</v>
      </c>
      <c r="B151" s="13">
        <f t="shared" ca="1" si="7"/>
        <v>4</v>
      </c>
      <c r="C151" s="13">
        <f t="shared" ca="1" si="7"/>
        <v>1</v>
      </c>
      <c r="D151" s="13">
        <f t="shared" ca="1" si="7"/>
        <v>4</v>
      </c>
      <c r="E151">
        <f t="shared" ca="1" si="8"/>
        <v>9</v>
      </c>
    </row>
    <row r="152" spans="1:5" x14ac:dyDescent="0.3">
      <c r="A152" s="45">
        <v>151</v>
      </c>
      <c r="B152" s="13">
        <f t="shared" ca="1" si="7"/>
        <v>2</v>
      </c>
      <c r="C152" s="13">
        <f t="shared" ca="1" si="7"/>
        <v>2</v>
      </c>
      <c r="D152" s="13">
        <f t="shared" ca="1" si="7"/>
        <v>6</v>
      </c>
      <c r="E152">
        <f t="shared" ca="1" si="8"/>
        <v>10</v>
      </c>
    </row>
    <row r="153" spans="1:5" x14ac:dyDescent="0.3">
      <c r="A153" s="45">
        <v>152</v>
      </c>
      <c r="B153" s="13">
        <f t="shared" ca="1" si="7"/>
        <v>6</v>
      </c>
      <c r="C153" s="13">
        <f t="shared" ca="1" si="7"/>
        <v>2</v>
      </c>
      <c r="D153" s="13">
        <f t="shared" ca="1" si="7"/>
        <v>1</v>
      </c>
      <c r="E153">
        <f t="shared" ca="1" si="8"/>
        <v>9</v>
      </c>
    </row>
    <row r="154" spans="1:5" x14ac:dyDescent="0.3">
      <c r="A154" s="45">
        <v>153</v>
      </c>
      <c r="B154" s="13">
        <f t="shared" ca="1" si="7"/>
        <v>6</v>
      </c>
      <c r="C154" s="13">
        <f t="shared" ca="1" si="7"/>
        <v>4</v>
      </c>
      <c r="D154" s="13">
        <f t="shared" ca="1" si="7"/>
        <v>2</v>
      </c>
      <c r="E154">
        <f t="shared" ca="1" si="8"/>
        <v>12</v>
      </c>
    </row>
    <row r="155" spans="1:5" x14ac:dyDescent="0.3">
      <c r="A155" s="45">
        <v>154</v>
      </c>
      <c r="B155" s="13">
        <f t="shared" ca="1" si="7"/>
        <v>3</v>
      </c>
      <c r="C155" s="13">
        <f t="shared" ca="1" si="7"/>
        <v>2</v>
      </c>
      <c r="D155" s="13">
        <f t="shared" ca="1" si="7"/>
        <v>2</v>
      </c>
      <c r="E155">
        <f t="shared" ca="1" si="8"/>
        <v>7</v>
      </c>
    </row>
    <row r="156" spans="1:5" x14ac:dyDescent="0.3">
      <c r="A156" s="45">
        <v>155</v>
      </c>
      <c r="B156" s="13">
        <f t="shared" ca="1" si="7"/>
        <v>1</v>
      </c>
      <c r="C156" s="13">
        <f t="shared" ca="1" si="7"/>
        <v>5</v>
      </c>
      <c r="D156" s="13">
        <f t="shared" ca="1" si="7"/>
        <v>3</v>
      </c>
      <c r="E156">
        <f t="shared" ca="1" si="8"/>
        <v>9</v>
      </c>
    </row>
    <row r="157" spans="1:5" x14ac:dyDescent="0.3">
      <c r="A157" s="45">
        <v>156</v>
      </c>
      <c r="B157" s="13">
        <f t="shared" ca="1" si="7"/>
        <v>4</v>
      </c>
      <c r="C157" s="13">
        <f t="shared" ca="1" si="7"/>
        <v>5</v>
      </c>
      <c r="D157" s="13">
        <f t="shared" ca="1" si="7"/>
        <v>4</v>
      </c>
      <c r="E157">
        <f t="shared" ca="1" si="8"/>
        <v>13</v>
      </c>
    </row>
    <row r="158" spans="1:5" x14ac:dyDescent="0.3">
      <c r="A158" s="45">
        <v>157</v>
      </c>
      <c r="B158" s="13">
        <f t="shared" ca="1" si="7"/>
        <v>1</v>
      </c>
      <c r="C158" s="13">
        <f t="shared" ca="1" si="7"/>
        <v>2</v>
      </c>
      <c r="D158" s="13">
        <f t="shared" ca="1" si="7"/>
        <v>3</v>
      </c>
      <c r="E158">
        <f t="shared" ca="1" si="8"/>
        <v>6</v>
      </c>
    </row>
    <row r="159" spans="1:5" x14ac:dyDescent="0.3">
      <c r="A159" s="45">
        <v>158</v>
      </c>
      <c r="B159" s="13">
        <f t="shared" ca="1" si="7"/>
        <v>4</v>
      </c>
      <c r="C159" s="13">
        <f t="shared" ca="1" si="7"/>
        <v>6</v>
      </c>
      <c r="D159" s="13">
        <f t="shared" ca="1" si="7"/>
        <v>4</v>
      </c>
      <c r="E159">
        <f t="shared" ca="1" si="8"/>
        <v>14</v>
      </c>
    </row>
    <row r="160" spans="1:5" x14ac:dyDescent="0.3">
      <c r="A160" s="45">
        <v>159</v>
      </c>
      <c r="B160" s="13">
        <f t="shared" ca="1" si="7"/>
        <v>4</v>
      </c>
      <c r="C160" s="13">
        <f t="shared" ca="1" si="7"/>
        <v>6</v>
      </c>
      <c r="D160" s="13">
        <f t="shared" ca="1" si="7"/>
        <v>6</v>
      </c>
      <c r="E160">
        <f t="shared" ca="1" si="8"/>
        <v>16</v>
      </c>
    </row>
    <row r="161" spans="1:5" x14ac:dyDescent="0.3">
      <c r="A161" s="45">
        <v>160</v>
      </c>
      <c r="B161" s="13">
        <f t="shared" ca="1" si="7"/>
        <v>1</v>
      </c>
      <c r="C161" s="13">
        <f t="shared" ca="1" si="7"/>
        <v>2</v>
      </c>
      <c r="D161" s="13">
        <f t="shared" ca="1" si="7"/>
        <v>2</v>
      </c>
      <c r="E161">
        <f t="shared" ca="1" si="8"/>
        <v>5</v>
      </c>
    </row>
    <row r="162" spans="1:5" x14ac:dyDescent="0.3">
      <c r="A162" s="45">
        <v>161</v>
      </c>
      <c r="B162" s="13">
        <f t="shared" ca="1" si="7"/>
        <v>3</v>
      </c>
      <c r="C162" s="13">
        <f t="shared" ca="1" si="7"/>
        <v>3</v>
      </c>
      <c r="D162" s="13">
        <f t="shared" ca="1" si="7"/>
        <v>2</v>
      </c>
      <c r="E162">
        <f t="shared" ca="1" si="8"/>
        <v>8</v>
      </c>
    </row>
    <row r="163" spans="1:5" x14ac:dyDescent="0.3">
      <c r="A163" s="45">
        <v>162</v>
      </c>
      <c r="B163" s="13">
        <f t="shared" ca="1" si="7"/>
        <v>2</v>
      </c>
      <c r="C163" s="13">
        <f t="shared" ca="1" si="7"/>
        <v>2</v>
      </c>
      <c r="D163" s="13">
        <f t="shared" ca="1" si="7"/>
        <v>4</v>
      </c>
      <c r="E163">
        <f t="shared" ca="1" si="8"/>
        <v>8</v>
      </c>
    </row>
    <row r="164" spans="1:5" x14ac:dyDescent="0.3">
      <c r="A164" s="45">
        <v>163</v>
      </c>
      <c r="B164" s="13">
        <f t="shared" ca="1" si="7"/>
        <v>6</v>
      </c>
      <c r="C164" s="13">
        <f t="shared" ca="1" si="7"/>
        <v>3</v>
      </c>
      <c r="D164" s="13">
        <f t="shared" ca="1" si="7"/>
        <v>1</v>
      </c>
      <c r="E164">
        <f t="shared" ca="1" si="8"/>
        <v>10</v>
      </c>
    </row>
    <row r="165" spans="1:5" x14ac:dyDescent="0.3">
      <c r="A165" s="45">
        <v>164</v>
      </c>
      <c r="B165" s="13">
        <f t="shared" ca="1" si="7"/>
        <v>4</v>
      </c>
      <c r="C165" s="13">
        <f t="shared" ca="1" si="7"/>
        <v>4</v>
      </c>
      <c r="D165" s="13">
        <f t="shared" ca="1" si="7"/>
        <v>1</v>
      </c>
      <c r="E165">
        <f t="shared" ca="1" si="8"/>
        <v>9</v>
      </c>
    </row>
    <row r="166" spans="1:5" x14ac:dyDescent="0.3">
      <c r="A166" s="45">
        <v>165</v>
      </c>
      <c r="B166" s="13">
        <f t="shared" ca="1" si="7"/>
        <v>6</v>
      </c>
      <c r="C166" s="13">
        <f t="shared" ca="1" si="7"/>
        <v>1</v>
      </c>
      <c r="D166" s="13">
        <f t="shared" ca="1" si="7"/>
        <v>6</v>
      </c>
      <c r="E166">
        <f t="shared" ca="1" si="8"/>
        <v>13</v>
      </c>
    </row>
    <row r="167" spans="1:5" x14ac:dyDescent="0.3">
      <c r="A167" s="45">
        <v>166</v>
      </c>
      <c r="B167" s="13">
        <f t="shared" ca="1" si="7"/>
        <v>6</v>
      </c>
      <c r="C167" s="13">
        <f t="shared" ca="1" si="7"/>
        <v>3</v>
      </c>
      <c r="D167" s="13">
        <f t="shared" ca="1" si="7"/>
        <v>4</v>
      </c>
      <c r="E167">
        <f t="shared" ca="1" si="8"/>
        <v>13</v>
      </c>
    </row>
    <row r="168" spans="1:5" x14ac:dyDescent="0.3">
      <c r="A168" s="45">
        <v>167</v>
      </c>
      <c r="B168" s="13">
        <f t="shared" ca="1" si="7"/>
        <v>1</v>
      </c>
      <c r="C168" s="13">
        <f t="shared" ca="1" si="7"/>
        <v>2</v>
      </c>
      <c r="D168" s="13">
        <f t="shared" ca="1" si="7"/>
        <v>4</v>
      </c>
      <c r="E168">
        <f t="shared" ca="1" si="8"/>
        <v>7</v>
      </c>
    </row>
    <row r="169" spans="1:5" x14ac:dyDescent="0.3">
      <c r="A169" s="45">
        <v>168</v>
      </c>
      <c r="B169" s="13">
        <f t="shared" ca="1" si="7"/>
        <v>2</v>
      </c>
      <c r="C169" s="13">
        <f t="shared" ca="1" si="7"/>
        <v>4</v>
      </c>
      <c r="D169" s="13">
        <f t="shared" ca="1" si="7"/>
        <v>1</v>
      </c>
      <c r="E169">
        <f t="shared" ca="1" si="8"/>
        <v>7</v>
      </c>
    </row>
    <row r="170" spans="1:5" x14ac:dyDescent="0.3">
      <c r="A170" s="45">
        <v>169</v>
      </c>
      <c r="B170" s="13">
        <f t="shared" ca="1" si="7"/>
        <v>5</v>
      </c>
      <c r="C170" s="13">
        <f t="shared" ca="1" si="7"/>
        <v>2</v>
      </c>
      <c r="D170" s="13">
        <f t="shared" ca="1" si="7"/>
        <v>5</v>
      </c>
      <c r="E170">
        <f t="shared" ca="1" si="8"/>
        <v>12</v>
      </c>
    </row>
    <row r="171" spans="1:5" x14ac:dyDescent="0.3">
      <c r="A171" s="45">
        <v>170</v>
      </c>
      <c r="B171" s="13">
        <f t="shared" ca="1" si="7"/>
        <v>4</v>
      </c>
      <c r="C171" s="13">
        <f t="shared" ca="1" si="7"/>
        <v>2</v>
      </c>
      <c r="D171" s="13">
        <f t="shared" ca="1" si="7"/>
        <v>6</v>
      </c>
      <c r="E171">
        <f t="shared" ca="1" si="8"/>
        <v>12</v>
      </c>
    </row>
    <row r="172" spans="1:5" x14ac:dyDescent="0.3">
      <c r="A172" s="45">
        <v>171</v>
      </c>
      <c r="B172" s="13">
        <f t="shared" ca="1" si="7"/>
        <v>4</v>
      </c>
      <c r="C172" s="13">
        <f t="shared" ca="1" si="7"/>
        <v>1</v>
      </c>
      <c r="D172" s="13">
        <f t="shared" ca="1" si="7"/>
        <v>6</v>
      </c>
      <c r="E172">
        <f t="shared" ca="1" si="8"/>
        <v>11</v>
      </c>
    </row>
    <row r="173" spans="1:5" x14ac:dyDescent="0.3">
      <c r="A173" s="45">
        <v>172</v>
      </c>
      <c r="B173" s="13">
        <f t="shared" ca="1" si="7"/>
        <v>5</v>
      </c>
      <c r="C173" s="13">
        <f t="shared" ca="1" si="7"/>
        <v>3</v>
      </c>
      <c r="D173" s="13">
        <f t="shared" ca="1" si="7"/>
        <v>6</v>
      </c>
      <c r="E173">
        <f t="shared" ca="1" si="8"/>
        <v>14</v>
      </c>
    </row>
    <row r="174" spans="1:5" x14ac:dyDescent="0.3">
      <c r="A174" s="45">
        <v>173</v>
      </c>
      <c r="B174" s="13">
        <f t="shared" ca="1" si="7"/>
        <v>4</v>
      </c>
      <c r="C174" s="13">
        <f t="shared" ca="1" si="7"/>
        <v>6</v>
      </c>
      <c r="D174" s="13">
        <f t="shared" ca="1" si="7"/>
        <v>2</v>
      </c>
      <c r="E174">
        <f t="shared" ca="1" si="8"/>
        <v>12</v>
      </c>
    </row>
    <row r="175" spans="1:5" x14ac:dyDescent="0.3">
      <c r="A175" s="45">
        <v>174</v>
      </c>
      <c r="B175" s="13">
        <f t="shared" ca="1" si="7"/>
        <v>3</v>
      </c>
      <c r="C175" s="13">
        <f t="shared" ca="1" si="7"/>
        <v>3</v>
      </c>
      <c r="D175" s="13">
        <f t="shared" ca="1" si="7"/>
        <v>5</v>
      </c>
      <c r="E175">
        <f t="shared" ca="1" si="8"/>
        <v>11</v>
      </c>
    </row>
    <row r="176" spans="1:5" x14ac:dyDescent="0.3">
      <c r="A176" s="45">
        <v>175</v>
      </c>
      <c r="B176" s="13">
        <f t="shared" ca="1" si="7"/>
        <v>6</v>
      </c>
      <c r="C176" s="13">
        <f t="shared" ca="1" si="7"/>
        <v>3</v>
      </c>
      <c r="D176" s="13">
        <f t="shared" ca="1" si="7"/>
        <v>3</v>
      </c>
      <c r="E176">
        <f t="shared" ca="1" si="8"/>
        <v>12</v>
      </c>
    </row>
    <row r="177" spans="1:5" x14ac:dyDescent="0.3">
      <c r="A177" s="45">
        <v>176</v>
      </c>
      <c r="B177" s="13">
        <f t="shared" ca="1" si="7"/>
        <v>4</v>
      </c>
      <c r="C177" s="13">
        <f t="shared" ca="1" si="7"/>
        <v>6</v>
      </c>
      <c r="D177" s="13">
        <f t="shared" ca="1" si="7"/>
        <v>4</v>
      </c>
      <c r="E177">
        <f t="shared" ca="1" si="8"/>
        <v>14</v>
      </c>
    </row>
    <row r="178" spans="1:5" x14ac:dyDescent="0.3">
      <c r="A178" s="45">
        <v>177</v>
      </c>
      <c r="B178" s="13">
        <f t="shared" ca="1" si="7"/>
        <v>5</v>
      </c>
      <c r="C178" s="13">
        <f t="shared" ca="1" si="7"/>
        <v>3</v>
      </c>
      <c r="D178" s="13">
        <f t="shared" ca="1" si="7"/>
        <v>2</v>
      </c>
      <c r="E178">
        <f t="shared" ca="1" si="8"/>
        <v>10</v>
      </c>
    </row>
    <row r="179" spans="1:5" x14ac:dyDescent="0.3">
      <c r="A179" s="45">
        <v>178</v>
      </c>
      <c r="B179" s="13">
        <f t="shared" ca="1" si="7"/>
        <v>6</v>
      </c>
      <c r="C179" s="13">
        <f t="shared" ca="1" si="7"/>
        <v>4</v>
      </c>
      <c r="D179" s="13">
        <f t="shared" ca="1" si="7"/>
        <v>4</v>
      </c>
      <c r="E179">
        <f t="shared" ca="1" si="8"/>
        <v>14</v>
      </c>
    </row>
    <row r="180" spans="1:5" x14ac:dyDescent="0.3">
      <c r="A180" s="45">
        <v>179</v>
      </c>
      <c r="B180" s="13">
        <f t="shared" ca="1" si="7"/>
        <v>4</v>
      </c>
      <c r="C180" s="13">
        <f t="shared" ca="1" si="7"/>
        <v>6</v>
      </c>
      <c r="D180" s="13">
        <f t="shared" ca="1" si="7"/>
        <v>3</v>
      </c>
      <c r="E180">
        <f t="shared" ca="1" si="8"/>
        <v>13</v>
      </c>
    </row>
    <row r="181" spans="1:5" x14ac:dyDescent="0.3">
      <c r="A181" s="45">
        <v>180</v>
      </c>
      <c r="B181" s="13">
        <f t="shared" ca="1" si="7"/>
        <v>5</v>
      </c>
      <c r="C181" s="13">
        <f t="shared" ca="1" si="7"/>
        <v>1</v>
      </c>
      <c r="D181" s="13">
        <f t="shared" ca="1" si="7"/>
        <v>1</v>
      </c>
      <c r="E181">
        <f t="shared" ca="1" si="8"/>
        <v>7</v>
      </c>
    </row>
    <row r="182" spans="1:5" x14ac:dyDescent="0.3">
      <c r="A182" s="45">
        <v>181</v>
      </c>
      <c r="B182" s="13">
        <f t="shared" ca="1" si="7"/>
        <v>4</v>
      </c>
      <c r="C182" s="13">
        <f t="shared" ca="1" si="7"/>
        <v>1</v>
      </c>
      <c r="D182" s="13">
        <f t="shared" ca="1" si="7"/>
        <v>1</v>
      </c>
      <c r="E182">
        <f t="shared" ca="1" si="8"/>
        <v>6</v>
      </c>
    </row>
    <row r="183" spans="1:5" x14ac:dyDescent="0.3">
      <c r="A183" s="45">
        <v>182</v>
      </c>
      <c r="B183" s="13">
        <f t="shared" ca="1" si="7"/>
        <v>2</v>
      </c>
      <c r="C183" s="13">
        <f t="shared" ca="1" si="7"/>
        <v>1</v>
      </c>
      <c r="D183" s="13">
        <f t="shared" ca="1" si="7"/>
        <v>5</v>
      </c>
      <c r="E183">
        <f t="shared" ca="1" si="8"/>
        <v>8</v>
      </c>
    </row>
    <row r="184" spans="1:5" x14ac:dyDescent="0.3">
      <c r="A184" s="45">
        <v>183</v>
      </c>
      <c r="B184" s="13">
        <f t="shared" ca="1" si="7"/>
        <v>1</v>
      </c>
      <c r="C184" s="13">
        <f t="shared" ca="1" si="7"/>
        <v>6</v>
      </c>
      <c r="D184" s="13">
        <f t="shared" ca="1" si="7"/>
        <v>4</v>
      </c>
      <c r="E184">
        <f t="shared" ca="1" si="8"/>
        <v>11</v>
      </c>
    </row>
    <row r="185" spans="1:5" x14ac:dyDescent="0.3">
      <c r="A185" s="45">
        <v>184</v>
      </c>
      <c r="B185" s="13">
        <f t="shared" ca="1" si="7"/>
        <v>6</v>
      </c>
      <c r="C185" s="13">
        <f t="shared" ca="1" si="7"/>
        <v>1</v>
      </c>
      <c r="D185" s="13">
        <f t="shared" ca="1" si="7"/>
        <v>2</v>
      </c>
      <c r="E185">
        <f t="shared" ca="1" si="8"/>
        <v>9</v>
      </c>
    </row>
    <row r="186" spans="1:5" x14ac:dyDescent="0.3">
      <c r="A186" s="45">
        <v>185</v>
      </c>
      <c r="B186" s="13">
        <f t="shared" ca="1" si="7"/>
        <v>3</v>
      </c>
      <c r="C186" s="13">
        <f t="shared" ca="1" si="7"/>
        <v>3</v>
      </c>
      <c r="D186" s="13">
        <f t="shared" ca="1" si="7"/>
        <v>1</v>
      </c>
      <c r="E186">
        <f t="shared" ca="1" si="8"/>
        <v>7</v>
      </c>
    </row>
    <row r="187" spans="1:5" x14ac:dyDescent="0.3">
      <c r="A187" s="45">
        <v>186</v>
      </c>
      <c r="B187" s="13">
        <f t="shared" ca="1" si="7"/>
        <v>5</v>
      </c>
      <c r="C187" s="13">
        <f t="shared" ca="1" si="7"/>
        <v>2</v>
      </c>
      <c r="D187" s="13">
        <f t="shared" ca="1" si="7"/>
        <v>3</v>
      </c>
      <c r="E187">
        <f t="shared" ca="1" si="8"/>
        <v>10</v>
      </c>
    </row>
    <row r="188" spans="1:5" x14ac:dyDescent="0.3">
      <c r="A188" s="45">
        <v>187</v>
      </c>
      <c r="B188" s="13">
        <f t="shared" ca="1" si="7"/>
        <v>5</v>
      </c>
      <c r="C188" s="13">
        <f t="shared" ca="1" si="7"/>
        <v>3</v>
      </c>
      <c r="D188" s="13">
        <f t="shared" ca="1" si="7"/>
        <v>5</v>
      </c>
      <c r="E188">
        <f t="shared" ca="1" si="8"/>
        <v>13</v>
      </c>
    </row>
    <row r="189" spans="1:5" x14ac:dyDescent="0.3">
      <c r="A189" s="45">
        <v>188</v>
      </c>
      <c r="B189" s="13">
        <f t="shared" ca="1" si="7"/>
        <v>1</v>
      </c>
      <c r="C189" s="13">
        <f t="shared" ca="1" si="7"/>
        <v>1</v>
      </c>
      <c r="D189" s="13">
        <f t="shared" ca="1" si="7"/>
        <v>3</v>
      </c>
      <c r="E189">
        <f t="shared" ca="1" si="8"/>
        <v>5</v>
      </c>
    </row>
    <row r="190" spans="1:5" x14ac:dyDescent="0.3">
      <c r="A190" s="45">
        <v>189</v>
      </c>
      <c r="B190" s="13">
        <f t="shared" ca="1" si="7"/>
        <v>4</v>
      </c>
      <c r="C190" s="13">
        <f t="shared" ca="1" si="7"/>
        <v>2</v>
      </c>
      <c r="D190" s="13">
        <f t="shared" ca="1" si="7"/>
        <v>2</v>
      </c>
      <c r="E190">
        <f t="shared" ca="1" si="8"/>
        <v>8</v>
      </c>
    </row>
    <row r="191" spans="1:5" x14ac:dyDescent="0.3">
      <c r="A191" s="45">
        <v>190</v>
      </c>
      <c r="B191" s="13">
        <f t="shared" ca="1" si="7"/>
        <v>1</v>
      </c>
      <c r="C191" s="13">
        <f t="shared" ca="1" si="7"/>
        <v>1</v>
      </c>
      <c r="D191" s="13">
        <f t="shared" ca="1" si="7"/>
        <v>2</v>
      </c>
      <c r="E191">
        <f t="shared" ca="1" si="8"/>
        <v>4</v>
      </c>
    </row>
    <row r="192" spans="1:5" x14ac:dyDescent="0.3">
      <c r="A192" s="45">
        <v>191</v>
      </c>
      <c r="B192" s="13">
        <f t="shared" ca="1" si="7"/>
        <v>6</v>
      </c>
      <c r="C192" s="13">
        <f t="shared" ca="1" si="7"/>
        <v>1</v>
      </c>
      <c r="D192" s="13">
        <f t="shared" ca="1" si="7"/>
        <v>1</v>
      </c>
      <c r="E192">
        <f t="shared" ca="1" si="8"/>
        <v>8</v>
      </c>
    </row>
    <row r="193" spans="1:5" x14ac:dyDescent="0.3">
      <c r="A193" s="45">
        <v>192</v>
      </c>
      <c r="B193" s="13">
        <f t="shared" ca="1" si="7"/>
        <v>3</v>
      </c>
      <c r="C193" s="13">
        <f t="shared" ca="1" si="7"/>
        <v>4</v>
      </c>
      <c r="D193" s="13">
        <f t="shared" ca="1" si="7"/>
        <v>2</v>
      </c>
      <c r="E193">
        <f t="shared" ca="1" si="8"/>
        <v>9</v>
      </c>
    </row>
    <row r="194" spans="1:5" x14ac:dyDescent="0.3">
      <c r="A194" s="45">
        <v>193</v>
      </c>
      <c r="B194" s="13">
        <f t="shared" ca="1" si="7"/>
        <v>3</v>
      </c>
      <c r="C194" s="13">
        <f t="shared" ca="1" si="7"/>
        <v>1</v>
      </c>
      <c r="D194" s="13">
        <f t="shared" ca="1" si="7"/>
        <v>4</v>
      </c>
      <c r="E194">
        <f t="shared" ca="1" si="8"/>
        <v>8</v>
      </c>
    </row>
    <row r="195" spans="1:5" x14ac:dyDescent="0.3">
      <c r="A195" s="45">
        <v>194</v>
      </c>
      <c r="B195" s="13">
        <f t="shared" ca="1" si="7"/>
        <v>2</v>
      </c>
      <c r="C195" s="13">
        <f t="shared" ca="1" si="7"/>
        <v>6</v>
      </c>
      <c r="D195" s="13">
        <f t="shared" ca="1" si="7"/>
        <v>6</v>
      </c>
      <c r="E195">
        <f t="shared" ca="1" si="8"/>
        <v>14</v>
      </c>
    </row>
    <row r="196" spans="1:5" x14ac:dyDescent="0.3">
      <c r="A196" s="45">
        <v>195</v>
      </c>
      <c r="B196" s="13">
        <f t="shared" ca="1" si="7"/>
        <v>2</v>
      </c>
      <c r="C196" s="13">
        <f t="shared" ca="1" si="7"/>
        <v>2</v>
      </c>
      <c r="D196" s="13">
        <f t="shared" ca="1" si="7"/>
        <v>3</v>
      </c>
      <c r="E196">
        <f t="shared" ca="1" si="8"/>
        <v>7</v>
      </c>
    </row>
    <row r="197" spans="1:5" x14ac:dyDescent="0.3">
      <c r="A197" s="45">
        <v>196</v>
      </c>
      <c r="B197" s="13">
        <f t="shared" ca="1" si="7"/>
        <v>3</v>
      </c>
      <c r="C197" s="13">
        <f t="shared" ca="1" si="7"/>
        <v>4</v>
      </c>
      <c r="D197" s="13">
        <f t="shared" ca="1" si="7"/>
        <v>2</v>
      </c>
      <c r="E197">
        <f t="shared" ca="1" si="8"/>
        <v>9</v>
      </c>
    </row>
    <row r="198" spans="1:5" x14ac:dyDescent="0.3">
      <c r="A198" s="45">
        <v>197</v>
      </c>
      <c r="B198" s="13">
        <f t="shared" ca="1" si="7"/>
        <v>1</v>
      </c>
      <c r="C198" s="13">
        <f t="shared" ca="1" si="7"/>
        <v>5</v>
      </c>
      <c r="D198" s="13">
        <f t="shared" ca="1" si="7"/>
        <v>1</v>
      </c>
      <c r="E198">
        <f t="shared" ca="1" si="8"/>
        <v>7</v>
      </c>
    </row>
    <row r="199" spans="1:5" x14ac:dyDescent="0.3">
      <c r="A199" s="45">
        <v>198</v>
      </c>
      <c r="B199" s="13">
        <f t="shared" ref="B199:D262" ca="1" si="9">RANDBETWEEN(1,6)</f>
        <v>2</v>
      </c>
      <c r="C199" s="13">
        <f t="shared" ca="1" si="9"/>
        <v>2</v>
      </c>
      <c r="D199" s="13">
        <f t="shared" ca="1" si="9"/>
        <v>3</v>
      </c>
      <c r="E199">
        <f t="shared" ref="E199:E262" ca="1" si="10">B199+C199+D199</f>
        <v>7</v>
      </c>
    </row>
    <row r="200" spans="1:5" x14ac:dyDescent="0.3">
      <c r="A200" s="45">
        <v>199</v>
      </c>
      <c r="B200" s="13">
        <f t="shared" ca="1" si="9"/>
        <v>2</v>
      </c>
      <c r="C200" s="13">
        <f t="shared" ca="1" si="9"/>
        <v>1</v>
      </c>
      <c r="D200" s="13">
        <f t="shared" ca="1" si="9"/>
        <v>3</v>
      </c>
      <c r="E200">
        <f t="shared" ca="1" si="10"/>
        <v>6</v>
      </c>
    </row>
    <row r="201" spans="1:5" x14ac:dyDescent="0.3">
      <c r="A201" s="45">
        <v>200</v>
      </c>
      <c r="B201" s="13">
        <f t="shared" ca="1" si="9"/>
        <v>2</v>
      </c>
      <c r="C201" s="13">
        <f t="shared" ca="1" si="9"/>
        <v>1</v>
      </c>
      <c r="D201" s="13">
        <f t="shared" ca="1" si="9"/>
        <v>4</v>
      </c>
      <c r="E201">
        <f t="shared" ca="1" si="10"/>
        <v>7</v>
      </c>
    </row>
    <row r="202" spans="1:5" x14ac:dyDescent="0.3">
      <c r="A202" s="45">
        <v>201</v>
      </c>
      <c r="B202" s="13">
        <f t="shared" ca="1" si="9"/>
        <v>5</v>
      </c>
      <c r="C202" s="13">
        <f t="shared" ca="1" si="9"/>
        <v>4</v>
      </c>
      <c r="D202" s="13">
        <f t="shared" ca="1" si="9"/>
        <v>6</v>
      </c>
      <c r="E202">
        <f t="shared" ca="1" si="10"/>
        <v>15</v>
      </c>
    </row>
    <row r="203" spans="1:5" x14ac:dyDescent="0.3">
      <c r="A203" s="45">
        <v>202</v>
      </c>
      <c r="B203" s="13">
        <f t="shared" ca="1" si="9"/>
        <v>2</v>
      </c>
      <c r="C203" s="13">
        <f t="shared" ca="1" si="9"/>
        <v>6</v>
      </c>
      <c r="D203" s="13">
        <f t="shared" ca="1" si="9"/>
        <v>4</v>
      </c>
      <c r="E203">
        <f t="shared" ca="1" si="10"/>
        <v>12</v>
      </c>
    </row>
    <row r="204" spans="1:5" x14ac:dyDescent="0.3">
      <c r="A204" s="45">
        <v>203</v>
      </c>
      <c r="B204" s="13">
        <f t="shared" ca="1" si="9"/>
        <v>4</v>
      </c>
      <c r="C204" s="13">
        <f t="shared" ca="1" si="9"/>
        <v>5</v>
      </c>
      <c r="D204" s="13">
        <f t="shared" ca="1" si="9"/>
        <v>2</v>
      </c>
      <c r="E204">
        <f t="shared" ca="1" si="10"/>
        <v>11</v>
      </c>
    </row>
    <row r="205" spans="1:5" x14ac:dyDescent="0.3">
      <c r="A205" s="45">
        <v>204</v>
      </c>
      <c r="B205" s="13">
        <f t="shared" ca="1" si="9"/>
        <v>2</v>
      </c>
      <c r="C205" s="13">
        <f t="shared" ca="1" si="9"/>
        <v>4</v>
      </c>
      <c r="D205" s="13">
        <f t="shared" ca="1" si="9"/>
        <v>5</v>
      </c>
      <c r="E205">
        <f t="shared" ca="1" si="10"/>
        <v>11</v>
      </c>
    </row>
    <row r="206" spans="1:5" x14ac:dyDescent="0.3">
      <c r="A206" s="45">
        <v>205</v>
      </c>
      <c r="B206" s="13">
        <f t="shared" ca="1" si="9"/>
        <v>2</v>
      </c>
      <c r="C206" s="13">
        <f t="shared" ca="1" si="9"/>
        <v>3</v>
      </c>
      <c r="D206" s="13">
        <f t="shared" ca="1" si="9"/>
        <v>5</v>
      </c>
      <c r="E206">
        <f t="shared" ca="1" si="10"/>
        <v>10</v>
      </c>
    </row>
    <row r="207" spans="1:5" x14ac:dyDescent="0.3">
      <c r="A207" s="45">
        <v>206</v>
      </c>
      <c r="B207" s="13">
        <f t="shared" ca="1" si="9"/>
        <v>2</v>
      </c>
      <c r="C207" s="13">
        <f t="shared" ca="1" si="9"/>
        <v>5</v>
      </c>
      <c r="D207" s="13">
        <f t="shared" ca="1" si="9"/>
        <v>5</v>
      </c>
      <c r="E207">
        <f t="shared" ca="1" si="10"/>
        <v>12</v>
      </c>
    </row>
    <row r="208" spans="1:5" x14ac:dyDescent="0.3">
      <c r="A208" s="45">
        <v>207</v>
      </c>
      <c r="B208" s="13">
        <f t="shared" ca="1" si="9"/>
        <v>6</v>
      </c>
      <c r="C208" s="13">
        <f t="shared" ca="1" si="9"/>
        <v>6</v>
      </c>
      <c r="D208" s="13">
        <f t="shared" ca="1" si="9"/>
        <v>1</v>
      </c>
      <c r="E208">
        <f t="shared" ca="1" si="10"/>
        <v>13</v>
      </c>
    </row>
    <row r="209" spans="1:5" x14ac:dyDescent="0.3">
      <c r="A209" s="45">
        <v>208</v>
      </c>
      <c r="B209" s="13">
        <f t="shared" ca="1" si="9"/>
        <v>6</v>
      </c>
      <c r="C209" s="13">
        <f t="shared" ca="1" si="9"/>
        <v>4</v>
      </c>
      <c r="D209" s="13">
        <f t="shared" ca="1" si="9"/>
        <v>6</v>
      </c>
      <c r="E209">
        <f t="shared" ca="1" si="10"/>
        <v>16</v>
      </c>
    </row>
    <row r="210" spans="1:5" x14ac:dyDescent="0.3">
      <c r="A210" s="45">
        <v>209</v>
      </c>
      <c r="B210" s="13">
        <f t="shared" ca="1" si="9"/>
        <v>2</v>
      </c>
      <c r="C210" s="13">
        <f t="shared" ca="1" si="9"/>
        <v>2</v>
      </c>
      <c r="D210" s="13">
        <f t="shared" ca="1" si="9"/>
        <v>1</v>
      </c>
      <c r="E210">
        <f t="shared" ca="1" si="10"/>
        <v>5</v>
      </c>
    </row>
    <row r="211" spans="1:5" x14ac:dyDescent="0.3">
      <c r="A211" s="45">
        <v>210</v>
      </c>
      <c r="B211" s="13">
        <f t="shared" ca="1" si="9"/>
        <v>5</v>
      </c>
      <c r="C211" s="13">
        <f t="shared" ca="1" si="9"/>
        <v>3</v>
      </c>
      <c r="D211" s="13">
        <f t="shared" ca="1" si="9"/>
        <v>6</v>
      </c>
      <c r="E211">
        <f t="shared" ca="1" si="10"/>
        <v>14</v>
      </c>
    </row>
    <row r="212" spans="1:5" x14ac:dyDescent="0.3">
      <c r="A212" s="45">
        <v>211</v>
      </c>
      <c r="B212" s="13">
        <f t="shared" ca="1" si="9"/>
        <v>5</v>
      </c>
      <c r="C212" s="13">
        <f t="shared" ca="1" si="9"/>
        <v>2</v>
      </c>
      <c r="D212" s="13">
        <f t="shared" ca="1" si="9"/>
        <v>2</v>
      </c>
      <c r="E212">
        <f t="shared" ca="1" si="10"/>
        <v>9</v>
      </c>
    </row>
    <row r="213" spans="1:5" x14ac:dyDescent="0.3">
      <c r="A213" s="45">
        <v>212</v>
      </c>
      <c r="B213" s="13">
        <f t="shared" ca="1" si="9"/>
        <v>1</v>
      </c>
      <c r="C213" s="13">
        <f t="shared" ca="1" si="9"/>
        <v>4</v>
      </c>
      <c r="D213" s="13">
        <f t="shared" ca="1" si="9"/>
        <v>5</v>
      </c>
      <c r="E213">
        <f t="shared" ca="1" si="10"/>
        <v>10</v>
      </c>
    </row>
    <row r="214" spans="1:5" x14ac:dyDescent="0.3">
      <c r="A214" s="45">
        <v>213</v>
      </c>
      <c r="B214" s="13">
        <f t="shared" ca="1" si="9"/>
        <v>4</v>
      </c>
      <c r="C214" s="13">
        <f t="shared" ca="1" si="9"/>
        <v>5</v>
      </c>
      <c r="D214" s="13">
        <f t="shared" ca="1" si="9"/>
        <v>3</v>
      </c>
      <c r="E214">
        <f t="shared" ca="1" si="10"/>
        <v>12</v>
      </c>
    </row>
    <row r="215" spans="1:5" x14ac:dyDescent="0.3">
      <c r="A215" s="45">
        <v>214</v>
      </c>
      <c r="B215" s="13">
        <f t="shared" ca="1" si="9"/>
        <v>3</v>
      </c>
      <c r="C215" s="13">
        <f t="shared" ca="1" si="9"/>
        <v>3</v>
      </c>
      <c r="D215" s="13">
        <f t="shared" ca="1" si="9"/>
        <v>5</v>
      </c>
      <c r="E215">
        <f t="shared" ca="1" si="10"/>
        <v>11</v>
      </c>
    </row>
    <row r="216" spans="1:5" x14ac:dyDescent="0.3">
      <c r="A216" s="45">
        <v>215</v>
      </c>
      <c r="B216" s="13">
        <f t="shared" ca="1" si="9"/>
        <v>1</v>
      </c>
      <c r="C216" s="13">
        <f t="shared" ca="1" si="9"/>
        <v>1</v>
      </c>
      <c r="D216" s="13">
        <f t="shared" ca="1" si="9"/>
        <v>5</v>
      </c>
      <c r="E216">
        <f t="shared" ca="1" si="10"/>
        <v>7</v>
      </c>
    </row>
    <row r="217" spans="1:5" x14ac:dyDescent="0.3">
      <c r="A217" s="45">
        <v>216</v>
      </c>
      <c r="B217" s="13">
        <f t="shared" ca="1" si="9"/>
        <v>4</v>
      </c>
      <c r="C217" s="13">
        <f t="shared" ca="1" si="9"/>
        <v>6</v>
      </c>
      <c r="D217" s="13">
        <f t="shared" ca="1" si="9"/>
        <v>3</v>
      </c>
      <c r="E217">
        <f t="shared" ca="1" si="10"/>
        <v>13</v>
      </c>
    </row>
    <row r="218" spans="1:5" x14ac:dyDescent="0.3">
      <c r="A218" s="45">
        <v>217</v>
      </c>
      <c r="B218" s="13">
        <f t="shared" ca="1" si="9"/>
        <v>6</v>
      </c>
      <c r="C218" s="13">
        <f t="shared" ca="1" si="9"/>
        <v>5</v>
      </c>
      <c r="D218" s="13">
        <f t="shared" ca="1" si="9"/>
        <v>6</v>
      </c>
      <c r="E218">
        <f t="shared" ca="1" si="10"/>
        <v>17</v>
      </c>
    </row>
    <row r="219" spans="1:5" x14ac:dyDescent="0.3">
      <c r="A219" s="45">
        <v>218</v>
      </c>
      <c r="B219" s="13">
        <f t="shared" ca="1" si="9"/>
        <v>2</v>
      </c>
      <c r="C219" s="13">
        <f t="shared" ca="1" si="9"/>
        <v>2</v>
      </c>
      <c r="D219" s="13">
        <f t="shared" ca="1" si="9"/>
        <v>3</v>
      </c>
      <c r="E219">
        <f t="shared" ca="1" si="10"/>
        <v>7</v>
      </c>
    </row>
    <row r="220" spans="1:5" x14ac:dyDescent="0.3">
      <c r="A220" s="45">
        <v>219</v>
      </c>
      <c r="B220" s="13">
        <f t="shared" ca="1" si="9"/>
        <v>3</v>
      </c>
      <c r="C220" s="13">
        <f t="shared" ca="1" si="9"/>
        <v>5</v>
      </c>
      <c r="D220" s="13">
        <f t="shared" ca="1" si="9"/>
        <v>6</v>
      </c>
      <c r="E220">
        <f t="shared" ca="1" si="10"/>
        <v>14</v>
      </c>
    </row>
    <row r="221" spans="1:5" x14ac:dyDescent="0.3">
      <c r="A221" s="45">
        <v>220</v>
      </c>
      <c r="B221" s="13">
        <f t="shared" ca="1" si="9"/>
        <v>6</v>
      </c>
      <c r="C221" s="13">
        <f t="shared" ca="1" si="9"/>
        <v>6</v>
      </c>
      <c r="D221" s="13">
        <f t="shared" ca="1" si="9"/>
        <v>5</v>
      </c>
      <c r="E221">
        <f t="shared" ca="1" si="10"/>
        <v>17</v>
      </c>
    </row>
    <row r="222" spans="1:5" x14ac:dyDescent="0.3">
      <c r="A222" s="45">
        <v>221</v>
      </c>
      <c r="B222" s="13">
        <f t="shared" ca="1" si="9"/>
        <v>4</v>
      </c>
      <c r="C222" s="13">
        <f t="shared" ca="1" si="9"/>
        <v>5</v>
      </c>
      <c r="D222" s="13">
        <f t="shared" ca="1" si="9"/>
        <v>3</v>
      </c>
      <c r="E222">
        <f t="shared" ca="1" si="10"/>
        <v>12</v>
      </c>
    </row>
    <row r="223" spans="1:5" x14ac:dyDescent="0.3">
      <c r="A223" s="45">
        <v>222</v>
      </c>
      <c r="B223" s="13">
        <f t="shared" ca="1" si="9"/>
        <v>4</v>
      </c>
      <c r="C223" s="13">
        <f t="shared" ca="1" si="9"/>
        <v>2</v>
      </c>
      <c r="D223" s="13">
        <f t="shared" ca="1" si="9"/>
        <v>4</v>
      </c>
      <c r="E223">
        <f t="shared" ca="1" si="10"/>
        <v>10</v>
      </c>
    </row>
    <row r="224" spans="1:5" x14ac:dyDescent="0.3">
      <c r="A224" s="45">
        <v>223</v>
      </c>
      <c r="B224" s="13">
        <f t="shared" ca="1" si="9"/>
        <v>3</v>
      </c>
      <c r="C224" s="13">
        <f t="shared" ca="1" si="9"/>
        <v>1</v>
      </c>
      <c r="D224" s="13">
        <f t="shared" ca="1" si="9"/>
        <v>5</v>
      </c>
      <c r="E224">
        <f t="shared" ca="1" si="10"/>
        <v>9</v>
      </c>
    </row>
    <row r="225" spans="1:5" x14ac:dyDescent="0.3">
      <c r="A225" s="45">
        <v>224</v>
      </c>
      <c r="B225" s="13">
        <f t="shared" ca="1" si="9"/>
        <v>2</v>
      </c>
      <c r="C225" s="13">
        <f t="shared" ca="1" si="9"/>
        <v>1</v>
      </c>
      <c r="D225" s="13">
        <f t="shared" ca="1" si="9"/>
        <v>2</v>
      </c>
      <c r="E225">
        <f t="shared" ca="1" si="10"/>
        <v>5</v>
      </c>
    </row>
    <row r="226" spans="1:5" x14ac:dyDescent="0.3">
      <c r="A226" s="45">
        <v>225</v>
      </c>
      <c r="B226" s="13">
        <f t="shared" ca="1" si="9"/>
        <v>1</v>
      </c>
      <c r="C226" s="13">
        <f t="shared" ca="1" si="9"/>
        <v>5</v>
      </c>
      <c r="D226" s="13">
        <f t="shared" ca="1" si="9"/>
        <v>5</v>
      </c>
      <c r="E226">
        <f t="shared" ca="1" si="10"/>
        <v>11</v>
      </c>
    </row>
    <row r="227" spans="1:5" x14ac:dyDescent="0.3">
      <c r="A227" s="45">
        <v>226</v>
      </c>
      <c r="B227" s="13">
        <f t="shared" ca="1" si="9"/>
        <v>2</v>
      </c>
      <c r="C227" s="13">
        <f t="shared" ca="1" si="9"/>
        <v>5</v>
      </c>
      <c r="D227" s="13">
        <f t="shared" ca="1" si="9"/>
        <v>1</v>
      </c>
      <c r="E227">
        <f t="shared" ca="1" si="10"/>
        <v>8</v>
      </c>
    </row>
    <row r="228" spans="1:5" x14ac:dyDescent="0.3">
      <c r="A228" s="45">
        <v>227</v>
      </c>
      <c r="B228" s="13">
        <f t="shared" ca="1" si="9"/>
        <v>3</v>
      </c>
      <c r="C228" s="13">
        <f t="shared" ca="1" si="9"/>
        <v>2</v>
      </c>
      <c r="D228" s="13">
        <f t="shared" ca="1" si="9"/>
        <v>5</v>
      </c>
      <c r="E228">
        <f t="shared" ca="1" si="10"/>
        <v>10</v>
      </c>
    </row>
    <row r="229" spans="1:5" x14ac:dyDescent="0.3">
      <c r="A229" s="45">
        <v>228</v>
      </c>
      <c r="B229" s="13">
        <f t="shared" ca="1" si="9"/>
        <v>2</v>
      </c>
      <c r="C229" s="13">
        <f t="shared" ca="1" si="9"/>
        <v>6</v>
      </c>
      <c r="D229" s="13">
        <f t="shared" ca="1" si="9"/>
        <v>1</v>
      </c>
      <c r="E229">
        <f t="shared" ca="1" si="10"/>
        <v>9</v>
      </c>
    </row>
    <row r="230" spans="1:5" x14ac:dyDescent="0.3">
      <c r="A230" s="45">
        <v>229</v>
      </c>
      <c r="B230" s="13">
        <f t="shared" ca="1" si="9"/>
        <v>6</v>
      </c>
      <c r="C230" s="13">
        <f t="shared" ca="1" si="9"/>
        <v>1</v>
      </c>
      <c r="D230" s="13">
        <f t="shared" ca="1" si="9"/>
        <v>6</v>
      </c>
      <c r="E230">
        <f t="shared" ca="1" si="10"/>
        <v>13</v>
      </c>
    </row>
    <row r="231" spans="1:5" x14ac:dyDescent="0.3">
      <c r="A231" s="45">
        <v>230</v>
      </c>
      <c r="B231" s="13">
        <f t="shared" ca="1" si="9"/>
        <v>1</v>
      </c>
      <c r="C231" s="13">
        <f t="shared" ca="1" si="9"/>
        <v>4</v>
      </c>
      <c r="D231" s="13">
        <f t="shared" ca="1" si="9"/>
        <v>5</v>
      </c>
      <c r="E231">
        <f t="shared" ca="1" si="10"/>
        <v>10</v>
      </c>
    </row>
    <row r="232" spans="1:5" x14ac:dyDescent="0.3">
      <c r="A232" s="45">
        <v>231</v>
      </c>
      <c r="B232" s="13">
        <f t="shared" ca="1" si="9"/>
        <v>2</v>
      </c>
      <c r="C232" s="13">
        <f t="shared" ca="1" si="9"/>
        <v>5</v>
      </c>
      <c r="D232" s="13">
        <f t="shared" ca="1" si="9"/>
        <v>6</v>
      </c>
      <c r="E232">
        <f t="shared" ca="1" si="10"/>
        <v>13</v>
      </c>
    </row>
    <row r="233" spans="1:5" x14ac:dyDescent="0.3">
      <c r="A233" s="45">
        <v>232</v>
      </c>
      <c r="B233" s="13">
        <f t="shared" ca="1" si="9"/>
        <v>2</v>
      </c>
      <c r="C233" s="13">
        <f t="shared" ca="1" si="9"/>
        <v>1</v>
      </c>
      <c r="D233" s="13">
        <f t="shared" ca="1" si="9"/>
        <v>2</v>
      </c>
      <c r="E233">
        <f t="shared" ca="1" si="10"/>
        <v>5</v>
      </c>
    </row>
    <row r="234" spans="1:5" x14ac:dyDescent="0.3">
      <c r="A234" s="45">
        <v>233</v>
      </c>
      <c r="B234" s="13">
        <f t="shared" ca="1" si="9"/>
        <v>4</v>
      </c>
      <c r="C234" s="13">
        <f t="shared" ca="1" si="9"/>
        <v>6</v>
      </c>
      <c r="D234" s="13">
        <f t="shared" ca="1" si="9"/>
        <v>3</v>
      </c>
      <c r="E234">
        <f t="shared" ca="1" si="10"/>
        <v>13</v>
      </c>
    </row>
    <row r="235" spans="1:5" x14ac:dyDescent="0.3">
      <c r="A235" s="45">
        <v>234</v>
      </c>
      <c r="B235" s="13">
        <f t="shared" ca="1" si="9"/>
        <v>1</v>
      </c>
      <c r="C235" s="13">
        <f t="shared" ca="1" si="9"/>
        <v>1</v>
      </c>
      <c r="D235" s="13">
        <f t="shared" ca="1" si="9"/>
        <v>3</v>
      </c>
      <c r="E235">
        <f t="shared" ca="1" si="10"/>
        <v>5</v>
      </c>
    </row>
    <row r="236" spans="1:5" x14ac:dyDescent="0.3">
      <c r="A236" s="45">
        <v>235</v>
      </c>
      <c r="B236" s="13">
        <f t="shared" ca="1" si="9"/>
        <v>1</v>
      </c>
      <c r="C236" s="13">
        <f t="shared" ca="1" si="9"/>
        <v>4</v>
      </c>
      <c r="D236" s="13">
        <f t="shared" ca="1" si="9"/>
        <v>5</v>
      </c>
      <c r="E236">
        <f t="shared" ca="1" si="10"/>
        <v>10</v>
      </c>
    </row>
    <row r="237" spans="1:5" x14ac:dyDescent="0.3">
      <c r="A237" s="45">
        <v>236</v>
      </c>
      <c r="B237" s="13">
        <f t="shared" ca="1" si="9"/>
        <v>4</v>
      </c>
      <c r="C237" s="13">
        <f t="shared" ca="1" si="9"/>
        <v>6</v>
      </c>
      <c r="D237" s="13">
        <f t="shared" ca="1" si="9"/>
        <v>2</v>
      </c>
      <c r="E237">
        <f t="shared" ca="1" si="10"/>
        <v>12</v>
      </c>
    </row>
    <row r="238" spans="1:5" x14ac:dyDescent="0.3">
      <c r="A238" s="45">
        <v>237</v>
      </c>
      <c r="B238" s="13">
        <f t="shared" ca="1" si="9"/>
        <v>5</v>
      </c>
      <c r="C238" s="13">
        <f t="shared" ca="1" si="9"/>
        <v>2</v>
      </c>
      <c r="D238" s="13">
        <f t="shared" ca="1" si="9"/>
        <v>4</v>
      </c>
      <c r="E238">
        <f t="shared" ca="1" si="10"/>
        <v>11</v>
      </c>
    </row>
    <row r="239" spans="1:5" x14ac:dyDescent="0.3">
      <c r="A239" s="45">
        <v>238</v>
      </c>
      <c r="B239" s="13">
        <f t="shared" ca="1" si="9"/>
        <v>2</v>
      </c>
      <c r="C239" s="13">
        <f t="shared" ca="1" si="9"/>
        <v>4</v>
      </c>
      <c r="D239" s="13">
        <f t="shared" ca="1" si="9"/>
        <v>4</v>
      </c>
      <c r="E239">
        <f t="shared" ca="1" si="10"/>
        <v>10</v>
      </c>
    </row>
    <row r="240" spans="1:5" x14ac:dyDescent="0.3">
      <c r="A240" s="45">
        <v>239</v>
      </c>
      <c r="B240" s="13">
        <f t="shared" ca="1" si="9"/>
        <v>1</v>
      </c>
      <c r="C240" s="13">
        <f t="shared" ca="1" si="9"/>
        <v>3</v>
      </c>
      <c r="D240" s="13">
        <f t="shared" ca="1" si="9"/>
        <v>4</v>
      </c>
      <c r="E240">
        <f t="shared" ca="1" si="10"/>
        <v>8</v>
      </c>
    </row>
    <row r="241" spans="1:5" x14ac:dyDescent="0.3">
      <c r="A241" s="45">
        <v>240</v>
      </c>
      <c r="B241" s="13">
        <f t="shared" ca="1" si="9"/>
        <v>6</v>
      </c>
      <c r="C241" s="13">
        <f t="shared" ca="1" si="9"/>
        <v>3</v>
      </c>
      <c r="D241" s="13">
        <f t="shared" ca="1" si="9"/>
        <v>5</v>
      </c>
      <c r="E241">
        <f t="shared" ca="1" si="10"/>
        <v>14</v>
      </c>
    </row>
    <row r="242" spans="1:5" x14ac:dyDescent="0.3">
      <c r="A242" s="45">
        <v>241</v>
      </c>
      <c r="B242" s="13">
        <f t="shared" ca="1" si="9"/>
        <v>5</v>
      </c>
      <c r="C242" s="13">
        <f t="shared" ca="1" si="9"/>
        <v>6</v>
      </c>
      <c r="D242" s="13">
        <f t="shared" ca="1" si="9"/>
        <v>2</v>
      </c>
      <c r="E242">
        <f t="shared" ca="1" si="10"/>
        <v>13</v>
      </c>
    </row>
    <row r="243" spans="1:5" x14ac:dyDescent="0.3">
      <c r="A243" s="45">
        <v>242</v>
      </c>
      <c r="B243" s="13">
        <f t="shared" ca="1" si="9"/>
        <v>3</v>
      </c>
      <c r="C243" s="13">
        <f t="shared" ca="1" si="9"/>
        <v>5</v>
      </c>
      <c r="D243" s="13">
        <f t="shared" ca="1" si="9"/>
        <v>5</v>
      </c>
      <c r="E243">
        <f t="shared" ca="1" si="10"/>
        <v>13</v>
      </c>
    </row>
    <row r="244" spans="1:5" x14ac:dyDescent="0.3">
      <c r="A244" s="45">
        <v>243</v>
      </c>
      <c r="B244" s="13">
        <f t="shared" ca="1" si="9"/>
        <v>4</v>
      </c>
      <c r="C244" s="13">
        <f t="shared" ca="1" si="9"/>
        <v>1</v>
      </c>
      <c r="D244" s="13">
        <f t="shared" ca="1" si="9"/>
        <v>4</v>
      </c>
      <c r="E244">
        <f t="shared" ca="1" si="10"/>
        <v>9</v>
      </c>
    </row>
    <row r="245" spans="1:5" x14ac:dyDescent="0.3">
      <c r="A245" s="45">
        <v>244</v>
      </c>
      <c r="B245" s="13">
        <f t="shared" ca="1" si="9"/>
        <v>6</v>
      </c>
      <c r="C245" s="13">
        <f t="shared" ca="1" si="9"/>
        <v>6</v>
      </c>
      <c r="D245" s="13">
        <f t="shared" ca="1" si="9"/>
        <v>2</v>
      </c>
      <c r="E245">
        <f t="shared" ca="1" si="10"/>
        <v>14</v>
      </c>
    </row>
    <row r="246" spans="1:5" x14ac:dyDescent="0.3">
      <c r="A246" s="45">
        <v>245</v>
      </c>
      <c r="B246" s="13">
        <f t="shared" ca="1" si="9"/>
        <v>3</v>
      </c>
      <c r="C246" s="13">
        <f t="shared" ca="1" si="9"/>
        <v>5</v>
      </c>
      <c r="D246" s="13">
        <f t="shared" ca="1" si="9"/>
        <v>6</v>
      </c>
      <c r="E246">
        <f t="shared" ca="1" si="10"/>
        <v>14</v>
      </c>
    </row>
    <row r="247" spans="1:5" x14ac:dyDescent="0.3">
      <c r="A247" s="45">
        <v>246</v>
      </c>
      <c r="B247" s="13">
        <f t="shared" ca="1" si="9"/>
        <v>3</v>
      </c>
      <c r="C247" s="13">
        <f t="shared" ca="1" si="9"/>
        <v>1</v>
      </c>
      <c r="D247" s="13">
        <f t="shared" ca="1" si="9"/>
        <v>3</v>
      </c>
      <c r="E247">
        <f t="shared" ca="1" si="10"/>
        <v>7</v>
      </c>
    </row>
    <row r="248" spans="1:5" x14ac:dyDescent="0.3">
      <c r="A248" s="45">
        <v>247</v>
      </c>
      <c r="B248" s="13">
        <f t="shared" ca="1" si="9"/>
        <v>4</v>
      </c>
      <c r="C248" s="13">
        <f t="shared" ca="1" si="9"/>
        <v>4</v>
      </c>
      <c r="D248" s="13">
        <f t="shared" ca="1" si="9"/>
        <v>1</v>
      </c>
      <c r="E248">
        <f t="shared" ca="1" si="10"/>
        <v>9</v>
      </c>
    </row>
    <row r="249" spans="1:5" x14ac:dyDescent="0.3">
      <c r="A249" s="45">
        <v>248</v>
      </c>
      <c r="B249" s="13">
        <f t="shared" ca="1" si="9"/>
        <v>4</v>
      </c>
      <c r="C249" s="13">
        <f t="shared" ca="1" si="9"/>
        <v>2</v>
      </c>
      <c r="D249" s="13">
        <f t="shared" ca="1" si="9"/>
        <v>6</v>
      </c>
      <c r="E249">
        <f t="shared" ca="1" si="10"/>
        <v>12</v>
      </c>
    </row>
    <row r="250" spans="1:5" x14ac:dyDescent="0.3">
      <c r="A250" s="45">
        <v>249</v>
      </c>
      <c r="B250" s="13">
        <f t="shared" ca="1" si="9"/>
        <v>5</v>
      </c>
      <c r="C250" s="13">
        <f t="shared" ca="1" si="9"/>
        <v>5</v>
      </c>
      <c r="D250" s="13">
        <f t="shared" ca="1" si="9"/>
        <v>2</v>
      </c>
      <c r="E250">
        <f t="shared" ca="1" si="10"/>
        <v>12</v>
      </c>
    </row>
    <row r="251" spans="1:5" x14ac:dyDescent="0.3">
      <c r="A251" s="45">
        <v>250</v>
      </c>
      <c r="B251" s="13">
        <f t="shared" ca="1" si="9"/>
        <v>2</v>
      </c>
      <c r="C251" s="13">
        <f t="shared" ca="1" si="9"/>
        <v>2</v>
      </c>
      <c r="D251" s="13">
        <f t="shared" ca="1" si="9"/>
        <v>1</v>
      </c>
      <c r="E251">
        <f t="shared" ca="1" si="10"/>
        <v>5</v>
      </c>
    </row>
    <row r="252" spans="1:5" x14ac:dyDescent="0.3">
      <c r="A252" s="45">
        <v>251</v>
      </c>
      <c r="B252" s="13">
        <f t="shared" ca="1" si="9"/>
        <v>1</v>
      </c>
      <c r="C252" s="13">
        <f t="shared" ca="1" si="9"/>
        <v>2</v>
      </c>
      <c r="D252" s="13">
        <f t="shared" ca="1" si="9"/>
        <v>2</v>
      </c>
      <c r="E252">
        <f t="shared" ca="1" si="10"/>
        <v>5</v>
      </c>
    </row>
    <row r="253" spans="1:5" x14ac:dyDescent="0.3">
      <c r="A253" s="45">
        <v>252</v>
      </c>
      <c r="B253" s="13">
        <f t="shared" ca="1" si="9"/>
        <v>1</v>
      </c>
      <c r="C253" s="13">
        <f t="shared" ca="1" si="9"/>
        <v>6</v>
      </c>
      <c r="D253" s="13">
        <f t="shared" ca="1" si="9"/>
        <v>5</v>
      </c>
      <c r="E253">
        <f t="shared" ca="1" si="10"/>
        <v>12</v>
      </c>
    </row>
    <row r="254" spans="1:5" x14ac:dyDescent="0.3">
      <c r="A254" s="45">
        <v>253</v>
      </c>
      <c r="B254" s="13">
        <f t="shared" ca="1" si="9"/>
        <v>6</v>
      </c>
      <c r="C254" s="13">
        <f t="shared" ca="1" si="9"/>
        <v>6</v>
      </c>
      <c r="D254" s="13">
        <f t="shared" ca="1" si="9"/>
        <v>4</v>
      </c>
      <c r="E254">
        <f t="shared" ca="1" si="10"/>
        <v>16</v>
      </c>
    </row>
    <row r="255" spans="1:5" x14ac:dyDescent="0.3">
      <c r="A255" s="45">
        <v>254</v>
      </c>
      <c r="B255" s="13">
        <f t="shared" ca="1" si="9"/>
        <v>1</v>
      </c>
      <c r="C255" s="13">
        <f t="shared" ca="1" si="9"/>
        <v>2</v>
      </c>
      <c r="D255" s="13">
        <f t="shared" ca="1" si="9"/>
        <v>1</v>
      </c>
      <c r="E255">
        <f t="shared" ca="1" si="10"/>
        <v>4</v>
      </c>
    </row>
    <row r="256" spans="1:5" x14ac:dyDescent="0.3">
      <c r="A256" s="45">
        <v>255</v>
      </c>
      <c r="B256" s="13">
        <f t="shared" ca="1" si="9"/>
        <v>1</v>
      </c>
      <c r="C256" s="13">
        <f t="shared" ca="1" si="9"/>
        <v>1</v>
      </c>
      <c r="D256" s="13">
        <f t="shared" ca="1" si="9"/>
        <v>1</v>
      </c>
      <c r="E256">
        <f t="shared" ca="1" si="10"/>
        <v>3</v>
      </c>
    </row>
    <row r="257" spans="1:5" x14ac:dyDescent="0.3">
      <c r="A257" s="45">
        <v>256</v>
      </c>
      <c r="B257" s="13">
        <f t="shared" ca="1" si="9"/>
        <v>2</v>
      </c>
      <c r="C257" s="13">
        <f t="shared" ca="1" si="9"/>
        <v>5</v>
      </c>
      <c r="D257" s="13">
        <f t="shared" ca="1" si="9"/>
        <v>2</v>
      </c>
      <c r="E257">
        <f t="shared" ca="1" si="10"/>
        <v>9</v>
      </c>
    </row>
    <row r="258" spans="1:5" x14ac:dyDescent="0.3">
      <c r="A258" s="45">
        <v>257</v>
      </c>
      <c r="B258" s="13">
        <f t="shared" ca="1" si="9"/>
        <v>5</v>
      </c>
      <c r="C258" s="13">
        <f t="shared" ca="1" si="9"/>
        <v>5</v>
      </c>
      <c r="D258" s="13">
        <f t="shared" ca="1" si="9"/>
        <v>2</v>
      </c>
      <c r="E258">
        <f t="shared" ca="1" si="10"/>
        <v>12</v>
      </c>
    </row>
    <row r="259" spans="1:5" x14ac:dyDescent="0.3">
      <c r="A259" s="45">
        <v>258</v>
      </c>
      <c r="B259" s="13">
        <f t="shared" ca="1" si="9"/>
        <v>2</v>
      </c>
      <c r="C259" s="13">
        <f t="shared" ca="1" si="9"/>
        <v>2</v>
      </c>
      <c r="D259" s="13">
        <f t="shared" ca="1" si="9"/>
        <v>5</v>
      </c>
      <c r="E259">
        <f t="shared" ca="1" si="10"/>
        <v>9</v>
      </c>
    </row>
    <row r="260" spans="1:5" x14ac:dyDescent="0.3">
      <c r="A260" s="45">
        <v>259</v>
      </c>
      <c r="B260" s="13">
        <f t="shared" ca="1" si="9"/>
        <v>5</v>
      </c>
      <c r="C260" s="13">
        <f t="shared" ca="1" si="9"/>
        <v>6</v>
      </c>
      <c r="D260" s="13">
        <f t="shared" ca="1" si="9"/>
        <v>5</v>
      </c>
      <c r="E260">
        <f t="shared" ca="1" si="10"/>
        <v>16</v>
      </c>
    </row>
    <row r="261" spans="1:5" x14ac:dyDescent="0.3">
      <c r="A261" s="45">
        <v>260</v>
      </c>
      <c r="B261" s="13">
        <f t="shared" ca="1" si="9"/>
        <v>6</v>
      </c>
      <c r="C261" s="13">
        <f t="shared" ca="1" si="9"/>
        <v>3</v>
      </c>
      <c r="D261" s="13">
        <f t="shared" ca="1" si="9"/>
        <v>1</v>
      </c>
      <c r="E261">
        <f t="shared" ca="1" si="10"/>
        <v>10</v>
      </c>
    </row>
    <row r="262" spans="1:5" x14ac:dyDescent="0.3">
      <c r="A262" s="45">
        <v>261</v>
      </c>
      <c r="B262" s="13">
        <f t="shared" ca="1" si="9"/>
        <v>1</v>
      </c>
      <c r="C262" s="13">
        <f t="shared" ca="1" si="9"/>
        <v>4</v>
      </c>
      <c r="D262" s="13">
        <f t="shared" ca="1" si="9"/>
        <v>1</v>
      </c>
      <c r="E262">
        <f t="shared" ca="1" si="10"/>
        <v>6</v>
      </c>
    </row>
    <row r="263" spans="1:5" x14ac:dyDescent="0.3">
      <c r="A263" s="45">
        <v>262</v>
      </c>
      <c r="B263" s="13">
        <f t="shared" ref="B263:D300" ca="1" si="11">RANDBETWEEN(1,6)</f>
        <v>1</v>
      </c>
      <c r="C263" s="13">
        <f t="shared" ca="1" si="11"/>
        <v>6</v>
      </c>
      <c r="D263" s="13">
        <f t="shared" ca="1" si="11"/>
        <v>3</v>
      </c>
      <c r="E263">
        <f t="shared" ref="E263:E300" ca="1" si="12">B263+C263+D263</f>
        <v>10</v>
      </c>
    </row>
    <row r="264" spans="1:5" x14ac:dyDescent="0.3">
      <c r="A264" s="45">
        <v>263</v>
      </c>
      <c r="B264" s="13">
        <f t="shared" ca="1" si="11"/>
        <v>3</v>
      </c>
      <c r="C264" s="13">
        <f t="shared" ca="1" si="11"/>
        <v>1</v>
      </c>
      <c r="D264" s="13">
        <f t="shared" ca="1" si="11"/>
        <v>1</v>
      </c>
      <c r="E264">
        <f t="shared" ca="1" si="12"/>
        <v>5</v>
      </c>
    </row>
    <row r="265" spans="1:5" x14ac:dyDescent="0.3">
      <c r="A265" s="45">
        <v>264</v>
      </c>
      <c r="B265" s="13">
        <f t="shared" ca="1" si="11"/>
        <v>1</v>
      </c>
      <c r="C265" s="13">
        <f t="shared" ca="1" si="11"/>
        <v>2</v>
      </c>
      <c r="D265" s="13">
        <f t="shared" ca="1" si="11"/>
        <v>3</v>
      </c>
      <c r="E265">
        <f t="shared" ca="1" si="12"/>
        <v>6</v>
      </c>
    </row>
    <row r="266" spans="1:5" x14ac:dyDescent="0.3">
      <c r="A266" s="45">
        <v>265</v>
      </c>
      <c r="B266" s="13">
        <f t="shared" ca="1" si="11"/>
        <v>2</v>
      </c>
      <c r="C266" s="13">
        <f t="shared" ca="1" si="11"/>
        <v>2</v>
      </c>
      <c r="D266" s="13">
        <f t="shared" ca="1" si="11"/>
        <v>2</v>
      </c>
      <c r="E266">
        <f t="shared" ca="1" si="12"/>
        <v>6</v>
      </c>
    </row>
    <row r="267" spans="1:5" x14ac:dyDescent="0.3">
      <c r="A267" s="45">
        <v>266</v>
      </c>
      <c r="B267" s="13">
        <f t="shared" ca="1" si="11"/>
        <v>3</v>
      </c>
      <c r="C267" s="13">
        <f t="shared" ca="1" si="11"/>
        <v>4</v>
      </c>
      <c r="D267" s="13">
        <f t="shared" ca="1" si="11"/>
        <v>3</v>
      </c>
      <c r="E267">
        <f t="shared" ca="1" si="12"/>
        <v>10</v>
      </c>
    </row>
    <row r="268" spans="1:5" x14ac:dyDescent="0.3">
      <c r="A268" s="45">
        <v>267</v>
      </c>
      <c r="B268" s="13">
        <f t="shared" ca="1" si="11"/>
        <v>3</v>
      </c>
      <c r="C268" s="13">
        <f t="shared" ca="1" si="11"/>
        <v>1</v>
      </c>
      <c r="D268" s="13">
        <f t="shared" ca="1" si="11"/>
        <v>5</v>
      </c>
      <c r="E268">
        <f t="shared" ca="1" si="12"/>
        <v>9</v>
      </c>
    </row>
    <row r="269" spans="1:5" x14ac:dyDescent="0.3">
      <c r="A269" s="45">
        <v>268</v>
      </c>
      <c r="B269" s="13">
        <f t="shared" ca="1" si="11"/>
        <v>2</v>
      </c>
      <c r="C269" s="13">
        <f t="shared" ca="1" si="11"/>
        <v>1</v>
      </c>
      <c r="D269" s="13">
        <f t="shared" ca="1" si="11"/>
        <v>1</v>
      </c>
      <c r="E269">
        <f t="shared" ca="1" si="12"/>
        <v>4</v>
      </c>
    </row>
    <row r="270" spans="1:5" x14ac:dyDescent="0.3">
      <c r="A270" s="45">
        <v>269</v>
      </c>
      <c r="B270" s="13">
        <f t="shared" ca="1" si="11"/>
        <v>2</v>
      </c>
      <c r="C270" s="13">
        <f t="shared" ca="1" si="11"/>
        <v>5</v>
      </c>
      <c r="D270" s="13">
        <f t="shared" ca="1" si="11"/>
        <v>5</v>
      </c>
      <c r="E270">
        <f t="shared" ca="1" si="12"/>
        <v>12</v>
      </c>
    </row>
    <row r="271" spans="1:5" x14ac:dyDescent="0.3">
      <c r="A271" s="45">
        <v>270</v>
      </c>
      <c r="B271" s="13">
        <f t="shared" ca="1" si="11"/>
        <v>2</v>
      </c>
      <c r="C271" s="13">
        <f t="shared" ca="1" si="11"/>
        <v>1</v>
      </c>
      <c r="D271" s="13">
        <f t="shared" ca="1" si="11"/>
        <v>4</v>
      </c>
      <c r="E271">
        <f t="shared" ca="1" si="12"/>
        <v>7</v>
      </c>
    </row>
    <row r="272" spans="1:5" x14ac:dyDescent="0.3">
      <c r="A272" s="45">
        <v>271</v>
      </c>
      <c r="B272" s="13">
        <f t="shared" ca="1" si="11"/>
        <v>5</v>
      </c>
      <c r="C272" s="13">
        <f t="shared" ca="1" si="11"/>
        <v>2</v>
      </c>
      <c r="D272" s="13">
        <f t="shared" ca="1" si="11"/>
        <v>2</v>
      </c>
      <c r="E272">
        <f t="shared" ca="1" si="12"/>
        <v>9</v>
      </c>
    </row>
    <row r="273" spans="1:5" x14ac:dyDescent="0.3">
      <c r="A273" s="45">
        <v>272</v>
      </c>
      <c r="B273" s="13">
        <f t="shared" ca="1" si="11"/>
        <v>6</v>
      </c>
      <c r="C273" s="13">
        <f t="shared" ca="1" si="11"/>
        <v>2</v>
      </c>
      <c r="D273" s="13">
        <f t="shared" ca="1" si="11"/>
        <v>3</v>
      </c>
      <c r="E273">
        <f t="shared" ca="1" si="12"/>
        <v>11</v>
      </c>
    </row>
    <row r="274" spans="1:5" x14ac:dyDescent="0.3">
      <c r="A274" s="45">
        <v>273</v>
      </c>
      <c r="B274" s="13">
        <f t="shared" ca="1" si="11"/>
        <v>4</v>
      </c>
      <c r="C274" s="13">
        <f t="shared" ca="1" si="11"/>
        <v>5</v>
      </c>
      <c r="D274" s="13">
        <f t="shared" ca="1" si="11"/>
        <v>2</v>
      </c>
      <c r="E274">
        <f t="shared" ca="1" si="12"/>
        <v>11</v>
      </c>
    </row>
    <row r="275" spans="1:5" x14ac:dyDescent="0.3">
      <c r="A275" s="45">
        <v>274</v>
      </c>
      <c r="B275" s="13">
        <f t="shared" ca="1" si="11"/>
        <v>4</v>
      </c>
      <c r="C275" s="13">
        <f t="shared" ca="1" si="11"/>
        <v>5</v>
      </c>
      <c r="D275" s="13">
        <f t="shared" ca="1" si="11"/>
        <v>4</v>
      </c>
      <c r="E275">
        <f t="shared" ca="1" si="12"/>
        <v>13</v>
      </c>
    </row>
    <row r="276" spans="1:5" x14ac:dyDescent="0.3">
      <c r="A276" s="45">
        <v>275</v>
      </c>
      <c r="B276" s="13">
        <f t="shared" ca="1" si="11"/>
        <v>5</v>
      </c>
      <c r="C276" s="13">
        <f t="shared" ca="1" si="11"/>
        <v>4</v>
      </c>
      <c r="D276" s="13">
        <f t="shared" ca="1" si="11"/>
        <v>3</v>
      </c>
      <c r="E276">
        <f t="shared" ca="1" si="12"/>
        <v>12</v>
      </c>
    </row>
    <row r="277" spans="1:5" x14ac:dyDescent="0.3">
      <c r="A277" s="45">
        <v>276</v>
      </c>
      <c r="B277" s="13">
        <f t="shared" ca="1" si="11"/>
        <v>1</v>
      </c>
      <c r="C277" s="13">
        <f t="shared" ca="1" si="11"/>
        <v>6</v>
      </c>
      <c r="D277" s="13">
        <f t="shared" ca="1" si="11"/>
        <v>1</v>
      </c>
      <c r="E277">
        <f t="shared" ca="1" si="12"/>
        <v>8</v>
      </c>
    </row>
    <row r="278" spans="1:5" x14ac:dyDescent="0.3">
      <c r="A278" s="45">
        <v>277</v>
      </c>
      <c r="B278" s="13">
        <f t="shared" ca="1" si="11"/>
        <v>3</v>
      </c>
      <c r="C278" s="13">
        <f t="shared" ca="1" si="11"/>
        <v>6</v>
      </c>
      <c r="D278" s="13">
        <f t="shared" ca="1" si="11"/>
        <v>6</v>
      </c>
      <c r="E278">
        <f t="shared" ca="1" si="12"/>
        <v>15</v>
      </c>
    </row>
    <row r="279" spans="1:5" x14ac:dyDescent="0.3">
      <c r="A279" s="45">
        <v>278</v>
      </c>
      <c r="B279" s="13">
        <f t="shared" ca="1" si="11"/>
        <v>2</v>
      </c>
      <c r="C279" s="13">
        <f t="shared" ca="1" si="11"/>
        <v>4</v>
      </c>
      <c r="D279" s="13">
        <f t="shared" ca="1" si="11"/>
        <v>1</v>
      </c>
      <c r="E279">
        <f t="shared" ca="1" si="12"/>
        <v>7</v>
      </c>
    </row>
    <row r="280" spans="1:5" x14ac:dyDescent="0.3">
      <c r="A280" s="45">
        <v>279</v>
      </c>
      <c r="B280" s="13">
        <f t="shared" ca="1" si="11"/>
        <v>2</v>
      </c>
      <c r="C280" s="13">
        <f t="shared" ca="1" si="11"/>
        <v>6</v>
      </c>
      <c r="D280" s="13">
        <f t="shared" ca="1" si="11"/>
        <v>3</v>
      </c>
      <c r="E280">
        <f t="shared" ca="1" si="12"/>
        <v>11</v>
      </c>
    </row>
    <row r="281" spans="1:5" x14ac:dyDescent="0.3">
      <c r="A281" s="45">
        <v>280</v>
      </c>
      <c r="B281" s="13">
        <f t="shared" ca="1" si="11"/>
        <v>4</v>
      </c>
      <c r="C281" s="13">
        <f t="shared" ca="1" si="11"/>
        <v>5</v>
      </c>
      <c r="D281" s="13">
        <f t="shared" ca="1" si="11"/>
        <v>6</v>
      </c>
      <c r="E281">
        <f t="shared" ca="1" si="12"/>
        <v>15</v>
      </c>
    </row>
    <row r="282" spans="1:5" x14ac:dyDescent="0.3">
      <c r="A282" s="45">
        <v>281</v>
      </c>
      <c r="B282" s="13">
        <f t="shared" ca="1" si="11"/>
        <v>2</v>
      </c>
      <c r="C282" s="13">
        <f t="shared" ca="1" si="11"/>
        <v>2</v>
      </c>
      <c r="D282" s="13">
        <f t="shared" ca="1" si="11"/>
        <v>2</v>
      </c>
      <c r="E282">
        <f t="shared" ca="1" si="12"/>
        <v>6</v>
      </c>
    </row>
    <row r="283" spans="1:5" x14ac:dyDescent="0.3">
      <c r="A283" s="45">
        <v>282</v>
      </c>
      <c r="B283" s="13">
        <f t="shared" ca="1" si="11"/>
        <v>1</v>
      </c>
      <c r="C283" s="13">
        <f t="shared" ca="1" si="11"/>
        <v>6</v>
      </c>
      <c r="D283" s="13">
        <f t="shared" ca="1" si="11"/>
        <v>2</v>
      </c>
      <c r="E283">
        <f t="shared" ca="1" si="12"/>
        <v>9</v>
      </c>
    </row>
    <row r="284" spans="1:5" x14ac:dyDescent="0.3">
      <c r="A284" s="45">
        <v>283</v>
      </c>
      <c r="B284" s="13">
        <f t="shared" ca="1" si="11"/>
        <v>3</v>
      </c>
      <c r="C284" s="13">
        <f t="shared" ca="1" si="11"/>
        <v>5</v>
      </c>
      <c r="D284" s="13">
        <f t="shared" ca="1" si="11"/>
        <v>5</v>
      </c>
      <c r="E284">
        <f t="shared" ca="1" si="12"/>
        <v>13</v>
      </c>
    </row>
    <row r="285" spans="1:5" x14ac:dyDescent="0.3">
      <c r="A285" s="45">
        <v>284</v>
      </c>
      <c r="B285" s="13">
        <f t="shared" ca="1" si="11"/>
        <v>3</v>
      </c>
      <c r="C285" s="13">
        <f t="shared" ca="1" si="11"/>
        <v>1</v>
      </c>
      <c r="D285" s="13">
        <f t="shared" ca="1" si="11"/>
        <v>1</v>
      </c>
      <c r="E285">
        <f t="shared" ca="1" si="12"/>
        <v>5</v>
      </c>
    </row>
    <row r="286" spans="1:5" x14ac:dyDescent="0.3">
      <c r="A286" s="45">
        <v>285</v>
      </c>
      <c r="B286" s="13">
        <f t="shared" ca="1" si="11"/>
        <v>6</v>
      </c>
      <c r="C286" s="13">
        <f t="shared" ca="1" si="11"/>
        <v>4</v>
      </c>
      <c r="D286" s="13">
        <f t="shared" ca="1" si="11"/>
        <v>6</v>
      </c>
      <c r="E286">
        <f t="shared" ca="1" si="12"/>
        <v>16</v>
      </c>
    </row>
    <row r="287" spans="1:5" x14ac:dyDescent="0.3">
      <c r="A287" s="45">
        <v>286</v>
      </c>
      <c r="B287" s="13">
        <f t="shared" ca="1" si="11"/>
        <v>2</v>
      </c>
      <c r="C287" s="13">
        <f t="shared" ca="1" si="11"/>
        <v>6</v>
      </c>
      <c r="D287" s="13">
        <f t="shared" ca="1" si="11"/>
        <v>4</v>
      </c>
      <c r="E287">
        <f t="shared" ca="1" si="12"/>
        <v>12</v>
      </c>
    </row>
    <row r="288" spans="1:5" x14ac:dyDescent="0.3">
      <c r="A288" s="45">
        <v>287</v>
      </c>
      <c r="B288" s="13">
        <f t="shared" ca="1" si="11"/>
        <v>3</v>
      </c>
      <c r="C288" s="13">
        <f t="shared" ca="1" si="11"/>
        <v>3</v>
      </c>
      <c r="D288" s="13">
        <f t="shared" ca="1" si="11"/>
        <v>6</v>
      </c>
      <c r="E288">
        <f t="shared" ca="1" si="12"/>
        <v>12</v>
      </c>
    </row>
    <row r="289" spans="1:5" x14ac:dyDescent="0.3">
      <c r="A289" s="45">
        <v>288</v>
      </c>
      <c r="B289" s="13">
        <f t="shared" ca="1" si="11"/>
        <v>3</v>
      </c>
      <c r="C289" s="13">
        <f t="shared" ca="1" si="11"/>
        <v>1</v>
      </c>
      <c r="D289" s="13">
        <f t="shared" ca="1" si="11"/>
        <v>3</v>
      </c>
      <c r="E289">
        <f t="shared" ca="1" si="12"/>
        <v>7</v>
      </c>
    </row>
    <row r="290" spans="1:5" x14ac:dyDescent="0.3">
      <c r="A290" s="45">
        <v>289</v>
      </c>
      <c r="B290" s="13">
        <f t="shared" ca="1" si="11"/>
        <v>1</v>
      </c>
      <c r="C290" s="13">
        <f t="shared" ca="1" si="11"/>
        <v>1</v>
      </c>
      <c r="D290" s="13">
        <f t="shared" ca="1" si="11"/>
        <v>5</v>
      </c>
      <c r="E290">
        <f t="shared" ca="1" si="12"/>
        <v>7</v>
      </c>
    </row>
    <row r="291" spans="1:5" x14ac:dyDescent="0.3">
      <c r="A291" s="45">
        <v>290</v>
      </c>
      <c r="B291" s="13">
        <f t="shared" ca="1" si="11"/>
        <v>6</v>
      </c>
      <c r="C291" s="13">
        <f t="shared" ca="1" si="11"/>
        <v>2</v>
      </c>
      <c r="D291" s="13">
        <f t="shared" ca="1" si="11"/>
        <v>4</v>
      </c>
      <c r="E291">
        <f t="shared" ca="1" si="12"/>
        <v>12</v>
      </c>
    </row>
    <row r="292" spans="1:5" x14ac:dyDescent="0.3">
      <c r="A292" s="45">
        <v>291</v>
      </c>
      <c r="B292" s="13">
        <f t="shared" ca="1" si="11"/>
        <v>5</v>
      </c>
      <c r="C292" s="13">
        <f t="shared" ca="1" si="11"/>
        <v>3</v>
      </c>
      <c r="D292" s="13">
        <f t="shared" ca="1" si="11"/>
        <v>4</v>
      </c>
      <c r="E292">
        <f t="shared" ca="1" si="12"/>
        <v>12</v>
      </c>
    </row>
    <row r="293" spans="1:5" x14ac:dyDescent="0.3">
      <c r="A293" s="45">
        <v>292</v>
      </c>
      <c r="B293" s="13">
        <f t="shared" ca="1" si="11"/>
        <v>2</v>
      </c>
      <c r="C293" s="13">
        <f t="shared" ca="1" si="11"/>
        <v>2</v>
      </c>
      <c r="D293" s="13">
        <f t="shared" ca="1" si="11"/>
        <v>1</v>
      </c>
      <c r="E293">
        <f t="shared" ca="1" si="12"/>
        <v>5</v>
      </c>
    </row>
    <row r="294" spans="1:5" x14ac:dyDescent="0.3">
      <c r="A294" s="45">
        <v>293</v>
      </c>
      <c r="B294" s="13">
        <f t="shared" ca="1" si="11"/>
        <v>4</v>
      </c>
      <c r="C294" s="13">
        <f t="shared" ca="1" si="11"/>
        <v>6</v>
      </c>
      <c r="D294" s="13">
        <f t="shared" ca="1" si="11"/>
        <v>6</v>
      </c>
      <c r="E294">
        <f t="shared" ca="1" si="12"/>
        <v>16</v>
      </c>
    </row>
    <row r="295" spans="1:5" x14ac:dyDescent="0.3">
      <c r="A295" s="45">
        <v>294</v>
      </c>
      <c r="B295" s="13">
        <f t="shared" ca="1" si="11"/>
        <v>4</v>
      </c>
      <c r="C295" s="13">
        <f t="shared" ca="1" si="11"/>
        <v>1</v>
      </c>
      <c r="D295" s="13">
        <f t="shared" ca="1" si="11"/>
        <v>4</v>
      </c>
      <c r="E295">
        <f t="shared" ca="1" si="12"/>
        <v>9</v>
      </c>
    </row>
    <row r="296" spans="1:5" x14ac:dyDescent="0.3">
      <c r="A296" s="45">
        <v>295</v>
      </c>
      <c r="B296" s="13">
        <f t="shared" ca="1" si="11"/>
        <v>4</v>
      </c>
      <c r="C296" s="13">
        <f t="shared" ca="1" si="11"/>
        <v>3</v>
      </c>
      <c r="D296" s="13">
        <f t="shared" ca="1" si="11"/>
        <v>5</v>
      </c>
      <c r="E296">
        <f t="shared" ca="1" si="12"/>
        <v>12</v>
      </c>
    </row>
    <row r="297" spans="1:5" x14ac:dyDescent="0.3">
      <c r="A297" s="45">
        <v>296</v>
      </c>
      <c r="B297" s="13">
        <f t="shared" ca="1" si="11"/>
        <v>1</v>
      </c>
      <c r="C297" s="13">
        <f t="shared" ca="1" si="11"/>
        <v>1</v>
      </c>
      <c r="D297" s="13">
        <f t="shared" ca="1" si="11"/>
        <v>1</v>
      </c>
      <c r="E297">
        <f t="shared" ca="1" si="12"/>
        <v>3</v>
      </c>
    </row>
    <row r="298" spans="1:5" x14ac:dyDescent="0.3">
      <c r="A298" s="45">
        <v>297</v>
      </c>
      <c r="B298" s="13">
        <f t="shared" ca="1" si="11"/>
        <v>1</v>
      </c>
      <c r="C298" s="13">
        <f t="shared" ca="1" si="11"/>
        <v>5</v>
      </c>
      <c r="D298" s="13">
        <f t="shared" ca="1" si="11"/>
        <v>1</v>
      </c>
      <c r="E298">
        <f t="shared" ca="1" si="12"/>
        <v>7</v>
      </c>
    </row>
    <row r="299" spans="1:5" x14ac:dyDescent="0.3">
      <c r="A299" s="45">
        <v>298</v>
      </c>
      <c r="B299" s="13">
        <f t="shared" ca="1" si="11"/>
        <v>4</v>
      </c>
      <c r="C299" s="13">
        <f t="shared" ca="1" si="11"/>
        <v>1</v>
      </c>
      <c r="D299" s="13">
        <f t="shared" ca="1" si="11"/>
        <v>4</v>
      </c>
      <c r="E299">
        <f t="shared" ca="1" si="12"/>
        <v>9</v>
      </c>
    </row>
    <row r="300" spans="1:5" x14ac:dyDescent="0.3">
      <c r="A300" s="45">
        <v>299</v>
      </c>
      <c r="B300" s="13">
        <f t="shared" ca="1" si="11"/>
        <v>6</v>
      </c>
      <c r="C300" s="13">
        <f t="shared" ca="1" si="11"/>
        <v>4</v>
      </c>
      <c r="D300" s="13">
        <f t="shared" ca="1" si="11"/>
        <v>6</v>
      </c>
      <c r="E300">
        <f t="shared" ca="1" si="12"/>
        <v>16</v>
      </c>
    </row>
    <row r="301" spans="1:5" x14ac:dyDescent="0.3">
      <c r="A301" s="45">
        <v>300</v>
      </c>
      <c r="B301" s="13" t="s">
        <v>560</v>
      </c>
      <c r="C301" s="13">
        <f ca="1">RANDBETWEEN(1,6)</f>
        <v>1</v>
      </c>
      <c r="D301" s="13">
        <f ca="1">RANDBETWEEN(1,6)</f>
        <v>2</v>
      </c>
      <c r="E301" t="e">
        <f ca="1">B301+C301+D301</f>
        <v>#VALUE!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8E970-085B-46E0-9490-80A1404F1C00}">
  <sheetPr codeName="Sheet9"/>
  <dimension ref="A1:R47"/>
  <sheetViews>
    <sheetView workbookViewId="0">
      <selection activeCell="Q1" sqref="Q1:Q1048576"/>
    </sheetView>
  </sheetViews>
  <sheetFormatPr defaultRowHeight="15.6" x14ac:dyDescent="0.3"/>
  <cols>
    <col min="1" max="1" width="17.69921875" style="38" customWidth="1"/>
    <col min="2" max="2" width="17.69921875" style="50" customWidth="1"/>
    <col min="4" max="5" width="14.59765625" style="53" customWidth="1"/>
    <col min="7" max="9" width="0" hidden="1" customWidth="1"/>
    <col min="10" max="10" width="21.19921875" hidden="1" customWidth="1"/>
    <col min="17" max="17" width="15.796875" hidden="1" customWidth="1"/>
    <col min="18" max="18" width="17.19921875" customWidth="1"/>
  </cols>
  <sheetData>
    <row r="1" spans="1:18" x14ac:dyDescent="0.3">
      <c r="A1" s="46" t="s">
        <v>482</v>
      </c>
      <c r="B1" s="48" t="s">
        <v>482</v>
      </c>
      <c r="D1" s="51" t="s">
        <v>483</v>
      </c>
      <c r="E1" s="51"/>
      <c r="G1" s="16" t="s">
        <v>492</v>
      </c>
      <c r="H1" s="16" t="s">
        <v>493</v>
      </c>
      <c r="I1" s="16" t="s">
        <v>494</v>
      </c>
      <c r="K1" s="55"/>
      <c r="L1" s="55"/>
      <c r="N1" s="16" t="s">
        <v>492</v>
      </c>
      <c r="O1" s="16" t="s">
        <v>493</v>
      </c>
      <c r="P1" s="16" t="s">
        <v>494</v>
      </c>
      <c r="Q1" s="55" t="s">
        <v>599</v>
      </c>
      <c r="R1" s="55" t="s">
        <v>600</v>
      </c>
    </row>
    <row r="2" spans="1:18" x14ac:dyDescent="0.3">
      <c r="A2" s="47">
        <v>339</v>
      </c>
      <c r="B2" s="49">
        <v>339</v>
      </c>
      <c r="D2" s="54" t="s">
        <v>491</v>
      </c>
      <c r="E2" s="52">
        <f>DATE(LEFT(D2,4),VLOOKUP(MID(D2,6,3),K:L,2,FALSE),RIGHT(D2,2))</f>
        <v>43729</v>
      </c>
      <c r="G2" s="17" t="s">
        <v>495</v>
      </c>
      <c r="H2" s="17" t="s">
        <v>496</v>
      </c>
      <c r="I2" s="17" t="s">
        <v>497</v>
      </c>
      <c r="K2" s="56" t="s">
        <v>587</v>
      </c>
      <c r="L2">
        <v>1</v>
      </c>
      <c r="N2" s="17" t="s">
        <v>495</v>
      </c>
      <c r="O2" s="17" t="s">
        <v>496</v>
      </c>
      <c r="P2" s="17" t="s">
        <v>497</v>
      </c>
      <c r="Q2" t="str">
        <f>_xlfn.CONCAT(N2," ",O2," ",P2)</f>
        <v>Jeffrey K Abrams</v>
      </c>
      <c r="R2" t="str">
        <f>_xlfn.TEXTJOIN(" ",TRUE,N2:P2)</f>
        <v>Jeffrey K Abrams</v>
      </c>
    </row>
    <row r="3" spans="1:18" x14ac:dyDescent="0.3">
      <c r="A3" s="47">
        <v>415</v>
      </c>
      <c r="B3" s="49">
        <v>415</v>
      </c>
      <c r="D3" s="52" t="s">
        <v>484</v>
      </c>
      <c r="E3" s="52">
        <f t="shared" ref="E3:E10" si="0">DATE(LEFT(D3,4),VLOOKUP(MID(D3,6,3),K:L,2,FALSE),RIGHT(D3,2))</f>
        <v>42370</v>
      </c>
      <c r="G3" s="17" t="s">
        <v>498</v>
      </c>
      <c r="H3" s="17"/>
      <c r="I3" s="17" t="s">
        <v>499</v>
      </c>
      <c r="K3" s="57" t="s">
        <v>588</v>
      </c>
      <c r="L3">
        <v>2</v>
      </c>
      <c r="N3" s="17" t="s">
        <v>498</v>
      </c>
      <c r="O3" s="17"/>
      <c r="P3" s="17" t="s">
        <v>499</v>
      </c>
      <c r="Q3" t="str">
        <f>_xlfn.CONCAT(N3," ",O3," ",P3)</f>
        <v>Karen  Chambers</v>
      </c>
      <c r="R3" t="str">
        <f t="shared" ref="R3:R24" si="1">_xlfn.TEXTJOIN(" ",TRUE,N3:P3)</f>
        <v>Karen Chambers</v>
      </c>
    </row>
    <row r="4" spans="1:18" x14ac:dyDescent="0.3">
      <c r="A4" s="47">
        <v>766</v>
      </c>
      <c r="B4" s="49">
        <v>766</v>
      </c>
      <c r="D4" s="52" t="s">
        <v>485</v>
      </c>
      <c r="E4" s="52">
        <f t="shared" si="0"/>
        <v>42076</v>
      </c>
      <c r="G4" s="17" t="s">
        <v>500</v>
      </c>
      <c r="H4" s="17" t="s">
        <v>501</v>
      </c>
      <c r="I4" s="17" t="s">
        <v>502</v>
      </c>
      <c r="K4" s="56" t="s">
        <v>589</v>
      </c>
      <c r="L4">
        <v>3</v>
      </c>
      <c r="N4" s="17" t="s">
        <v>500</v>
      </c>
      <c r="O4" s="17" t="s">
        <v>501</v>
      </c>
      <c r="P4" s="17" t="s">
        <v>502</v>
      </c>
      <c r="Q4" t="str">
        <f t="shared" ref="Q4:Q24" si="2">_xlfn.CONCAT(N4," ",O4," ",P4)</f>
        <v>Marilyn F Fier</v>
      </c>
      <c r="R4" t="str">
        <f t="shared" si="1"/>
        <v>Marilyn F Fier</v>
      </c>
    </row>
    <row r="5" spans="1:18" x14ac:dyDescent="0.3">
      <c r="A5" s="47">
        <v>824</v>
      </c>
      <c r="B5" s="49">
        <v>824</v>
      </c>
      <c r="D5" s="52" t="s">
        <v>484</v>
      </c>
      <c r="E5" s="52">
        <f t="shared" si="0"/>
        <v>42370</v>
      </c>
      <c r="G5" s="17" t="s">
        <v>503</v>
      </c>
      <c r="H5" s="17"/>
      <c r="I5" s="17" t="s">
        <v>504</v>
      </c>
      <c r="K5" s="57" t="s">
        <v>590</v>
      </c>
      <c r="L5">
        <v>4</v>
      </c>
      <c r="N5" s="17" t="s">
        <v>503</v>
      </c>
      <c r="O5" s="17"/>
      <c r="P5" s="17" t="s">
        <v>504</v>
      </c>
      <c r="Q5" t="str">
        <f t="shared" si="2"/>
        <v>Jussi  Björling</v>
      </c>
      <c r="R5" t="str">
        <f t="shared" si="1"/>
        <v>Jussi Björling</v>
      </c>
    </row>
    <row r="6" spans="1:18" x14ac:dyDescent="0.3">
      <c r="A6" s="47">
        <v>1124</v>
      </c>
      <c r="B6" s="49">
        <v>1124</v>
      </c>
      <c r="D6" s="52" t="s">
        <v>489</v>
      </c>
      <c r="E6" s="52">
        <f t="shared" si="0"/>
        <v>43617</v>
      </c>
      <c r="G6" s="17" t="s">
        <v>505</v>
      </c>
      <c r="H6" s="17" t="s">
        <v>506</v>
      </c>
      <c r="I6" s="17" t="s">
        <v>507</v>
      </c>
      <c r="K6" s="56" t="s">
        <v>591</v>
      </c>
      <c r="L6">
        <v>5</v>
      </c>
      <c r="N6" s="17" t="s">
        <v>505</v>
      </c>
      <c r="O6" s="17" t="s">
        <v>506</v>
      </c>
      <c r="P6" s="17" t="s">
        <v>507</v>
      </c>
      <c r="Q6" t="str">
        <f t="shared" si="2"/>
        <v>Jackie B Fitzgerald</v>
      </c>
      <c r="R6" t="str">
        <f t="shared" si="1"/>
        <v>Jackie B Fitzgerald</v>
      </c>
    </row>
    <row r="7" spans="1:18" x14ac:dyDescent="0.3">
      <c r="A7" s="47">
        <v>1151</v>
      </c>
      <c r="B7" s="49">
        <v>1151</v>
      </c>
      <c r="D7" s="52" t="s">
        <v>486</v>
      </c>
      <c r="E7" s="52">
        <f t="shared" si="0"/>
        <v>42594</v>
      </c>
      <c r="G7" s="17" t="s">
        <v>508</v>
      </c>
      <c r="H7" s="17"/>
      <c r="I7" s="17" t="s">
        <v>509</v>
      </c>
      <c r="K7" s="57" t="s">
        <v>592</v>
      </c>
      <c r="L7">
        <v>6</v>
      </c>
      <c r="N7" s="17" t="s">
        <v>508</v>
      </c>
      <c r="O7" s="17"/>
      <c r="P7" s="17" t="s">
        <v>509</v>
      </c>
      <c r="Q7" t="str">
        <f t="shared" si="2"/>
        <v>Sheila  Hansen</v>
      </c>
      <c r="R7" t="str">
        <f t="shared" si="1"/>
        <v>Sheila Hansen</v>
      </c>
    </row>
    <row r="8" spans="1:18" x14ac:dyDescent="0.3">
      <c r="A8" s="47">
        <v>1300</v>
      </c>
      <c r="B8" s="49">
        <v>1300</v>
      </c>
      <c r="D8" s="52" t="s">
        <v>490</v>
      </c>
      <c r="E8" s="52">
        <f t="shared" si="0"/>
        <v>43101</v>
      </c>
      <c r="G8" s="17" t="s">
        <v>510</v>
      </c>
      <c r="H8" s="17"/>
      <c r="I8" s="17" t="s">
        <v>511</v>
      </c>
      <c r="K8" s="56" t="s">
        <v>593</v>
      </c>
      <c r="L8">
        <v>7</v>
      </c>
      <c r="N8" s="17" t="s">
        <v>510</v>
      </c>
      <c r="O8" s="17"/>
      <c r="P8" s="17" t="s">
        <v>511</v>
      </c>
      <c r="Q8" t="str">
        <f t="shared" si="2"/>
        <v>Helen  Harvey</v>
      </c>
      <c r="R8" t="str">
        <f t="shared" si="1"/>
        <v>Helen Harvey</v>
      </c>
    </row>
    <row r="9" spans="1:18" x14ac:dyDescent="0.3">
      <c r="A9" s="47">
        <v>1728</v>
      </c>
      <c r="B9" s="49">
        <v>1728</v>
      </c>
      <c r="D9" s="52" t="s">
        <v>487</v>
      </c>
      <c r="E9" s="52">
        <f t="shared" si="0"/>
        <v>42414</v>
      </c>
      <c r="G9" s="17" t="s">
        <v>512</v>
      </c>
      <c r="H9" s="17"/>
      <c r="I9" s="17" t="s">
        <v>513</v>
      </c>
      <c r="K9" s="57" t="s">
        <v>594</v>
      </c>
      <c r="L9">
        <v>8</v>
      </c>
      <c r="N9" s="17" t="s">
        <v>512</v>
      </c>
      <c r="O9" s="17"/>
      <c r="P9" s="17" t="s">
        <v>513</v>
      </c>
      <c r="Q9" t="str">
        <f t="shared" si="2"/>
        <v>Robert  Konopka</v>
      </c>
      <c r="R9" t="str">
        <f t="shared" si="1"/>
        <v>Robert Konopka</v>
      </c>
    </row>
    <row r="10" spans="1:18" x14ac:dyDescent="0.3">
      <c r="A10" s="47">
        <v>1905</v>
      </c>
      <c r="B10" s="49">
        <v>1905</v>
      </c>
      <c r="D10" s="52" t="s">
        <v>488</v>
      </c>
      <c r="E10" s="52">
        <f t="shared" si="0"/>
        <v>42016</v>
      </c>
      <c r="G10" s="17" t="s">
        <v>514</v>
      </c>
      <c r="H10" s="17" t="s">
        <v>515</v>
      </c>
      <c r="I10" s="17" t="s">
        <v>516</v>
      </c>
      <c r="K10" s="56" t="s">
        <v>595</v>
      </c>
      <c r="L10">
        <v>9</v>
      </c>
      <c r="N10" s="17" t="s">
        <v>514</v>
      </c>
      <c r="O10" s="17" t="s">
        <v>515</v>
      </c>
      <c r="P10" s="17" t="s">
        <v>516</v>
      </c>
      <c r="Q10" t="str">
        <f t="shared" si="2"/>
        <v>Ryan H Long</v>
      </c>
      <c r="R10" t="str">
        <f t="shared" si="1"/>
        <v>Ryan H Long</v>
      </c>
    </row>
    <row r="11" spans="1:18" x14ac:dyDescent="0.3">
      <c r="A11" s="47">
        <v>2299</v>
      </c>
      <c r="B11" s="49">
        <v>2299</v>
      </c>
      <c r="G11" s="17" t="s">
        <v>517</v>
      </c>
      <c r="H11" s="17"/>
      <c r="I11" s="17" t="s">
        <v>518</v>
      </c>
      <c r="K11" s="57" t="s">
        <v>596</v>
      </c>
      <c r="L11">
        <v>10</v>
      </c>
      <c r="N11" s="17" t="s">
        <v>517</v>
      </c>
      <c r="O11" s="17"/>
      <c r="P11" s="17" t="s">
        <v>518</v>
      </c>
      <c r="Q11" t="str">
        <f t="shared" si="2"/>
        <v>Mark  Morris</v>
      </c>
      <c r="R11" t="str">
        <f t="shared" si="1"/>
        <v>Mark Morris</v>
      </c>
    </row>
    <row r="12" spans="1:18" x14ac:dyDescent="0.3">
      <c r="A12" s="47">
        <v>2301</v>
      </c>
      <c r="B12" s="49">
        <v>2301</v>
      </c>
      <c r="G12" s="17" t="s">
        <v>519</v>
      </c>
      <c r="H12" s="17"/>
      <c r="I12" s="17" t="s">
        <v>520</v>
      </c>
      <c r="K12" s="56" t="s">
        <v>597</v>
      </c>
      <c r="L12">
        <v>11</v>
      </c>
      <c r="N12" s="17" t="s">
        <v>519</v>
      </c>
      <c r="O12" s="17"/>
      <c r="P12" s="17" t="s">
        <v>520</v>
      </c>
      <c r="Q12" t="str">
        <f t="shared" si="2"/>
        <v>Riccardo  Muti</v>
      </c>
      <c r="R12" t="str">
        <f t="shared" si="1"/>
        <v>Riccardo Muti</v>
      </c>
    </row>
    <row r="13" spans="1:18" x14ac:dyDescent="0.3">
      <c r="A13" s="47">
        <v>2967</v>
      </c>
      <c r="B13" s="49">
        <v>2967</v>
      </c>
      <c r="G13" s="17" t="s">
        <v>521</v>
      </c>
      <c r="H13" s="17" t="s">
        <v>522</v>
      </c>
      <c r="I13" s="17" t="s">
        <v>523</v>
      </c>
      <c r="K13" s="56" t="s">
        <v>598</v>
      </c>
      <c r="L13">
        <v>12</v>
      </c>
      <c r="N13" s="17" t="s">
        <v>521</v>
      </c>
      <c r="O13" s="17" t="s">
        <v>522</v>
      </c>
      <c r="P13" s="17" t="s">
        <v>523</v>
      </c>
      <c r="Q13" t="str">
        <f t="shared" si="2"/>
        <v>Don W Nichols</v>
      </c>
      <c r="R13" t="str">
        <f t="shared" si="1"/>
        <v>Don W Nichols</v>
      </c>
    </row>
    <row r="14" spans="1:18" x14ac:dyDescent="0.3">
      <c r="A14" s="47">
        <v>2970</v>
      </c>
      <c r="B14" s="49">
        <v>2970</v>
      </c>
      <c r="G14" s="17" t="s">
        <v>517</v>
      </c>
      <c r="H14" s="17" t="s">
        <v>524</v>
      </c>
      <c r="I14" s="17" t="s">
        <v>525</v>
      </c>
      <c r="N14" s="17" t="s">
        <v>517</v>
      </c>
      <c r="O14" s="17" t="s">
        <v>524</v>
      </c>
      <c r="P14" s="17" t="s">
        <v>525</v>
      </c>
      <c r="Q14" t="str">
        <f t="shared" si="2"/>
        <v>Mark S Packer</v>
      </c>
      <c r="R14" t="str">
        <f t="shared" si="1"/>
        <v>Mark S Packer</v>
      </c>
    </row>
    <row r="15" spans="1:18" x14ac:dyDescent="0.3">
      <c r="A15" s="47">
        <v>5159</v>
      </c>
      <c r="B15" s="49">
        <v>5159</v>
      </c>
      <c r="G15" s="17" t="s">
        <v>526</v>
      </c>
      <c r="H15" s="17" t="s">
        <v>527</v>
      </c>
      <c r="I15" s="17" t="s">
        <v>528</v>
      </c>
      <c r="N15" s="17" t="s">
        <v>526</v>
      </c>
      <c r="O15" s="17" t="s">
        <v>527</v>
      </c>
      <c r="P15" s="17" t="s">
        <v>528</v>
      </c>
      <c r="Q15" t="str">
        <f t="shared" si="2"/>
        <v>Barney E Perez</v>
      </c>
      <c r="R15" t="str">
        <f t="shared" si="1"/>
        <v>Barney E Perez</v>
      </c>
    </row>
    <row r="16" spans="1:18" x14ac:dyDescent="0.3">
      <c r="A16" s="47">
        <v>5947</v>
      </c>
      <c r="B16" s="49">
        <v>5947</v>
      </c>
      <c r="G16" s="17" t="s">
        <v>529</v>
      </c>
      <c r="H16" s="17"/>
      <c r="I16" s="17" t="s">
        <v>530</v>
      </c>
      <c r="N16" s="17" t="s">
        <v>529</v>
      </c>
      <c r="O16" s="17"/>
      <c r="P16" s="17" t="s">
        <v>530</v>
      </c>
      <c r="Q16" t="str">
        <f t="shared" si="2"/>
        <v>George  Porter</v>
      </c>
      <c r="R16" t="str">
        <f t="shared" si="1"/>
        <v>George Porter</v>
      </c>
    </row>
    <row r="17" spans="1:18" x14ac:dyDescent="0.3">
      <c r="A17" s="47">
        <v>5991</v>
      </c>
      <c r="B17" s="49">
        <v>5991</v>
      </c>
      <c r="G17" s="17" t="s">
        <v>531</v>
      </c>
      <c r="H17" s="17"/>
      <c r="I17" s="17" t="s">
        <v>532</v>
      </c>
      <c r="N17" s="17" t="s">
        <v>531</v>
      </c>
      <c r="O17" s="17"/>
      <c r="P17" s="17" t="s">
        <v>532</v>
      </c>
      <c r="Q17" t="str">
        <f t="shared" si="2"/>
        <v>Liesl  Tidwell</v>
      </c>
      <c r="R17" t="str">
        <f t="shared" si="1"/>
        <v>Liesl Tidwell</v>
      </c>
    </row>
    <row r="18" spans="1:18" x14ac:dyDescent="0.3">
      <c r="A18" s="47">
        <v>6404</v>
      </c>
      <c r="B18" s="49">
        <v>6404</v>
      </c>
      <c r="G18" s="17" t="s">
        <v>533</v>
      </c>
      <c r="H18" s="17" t="s">
        <v>515</v>
      </c>
      <c r="I18" s="17" t="s">
        <v>534</v>
      </c>
      <c r="N18" s="17" t="s">
        <v>533</v>
      </c>
      <c r="O18" s="17" t="s">
        <v>515</v>
      </c>
      <c r="P18" s="17" t="s">
        <v>534</v>
      </c>
      <c r="Q18" t="str">
        <f t="shared" si="2"/>
        <v>Max H Wagner</v>
      </c>
      <c r="R18" t="str">
        <f t="shared" si="1"/>
        <v>Max H Wagner</v>
      </c>
    </row>
    <row r="19" spans="1:18" x14ac:dyDescent="0.3">
      <c r="A19" s="47">
        <v>6545</v>
      </c>
      <c r="B19" s="49">
        <v>6545</v>
      </c>
      <c r="G19" s="17" t="s">
        <v>535</v>
      </c>
      <c r="H19" s="17"/>
      <c r="I19" s="17" t="s">
        <v>536</v>
      </c>
      <c r="N19" s="17" t="s">
        <v>535</v>
      </c>
      <c r="O19" s="17"/>
      <c r="P19" s="17" t="s">
        <v>536</v>
      </c>
      <c r="Q19" t="str">
        <f t="shared" si="2"/>
        <v>Cathy  Watanuki</v>
      </c>
      <c r="R19" t="str">
        <f t="shared" si="1"/>
        <v>Cathy Watanuki</v>
      </c>
    </row>
    <row r="20" spans="1:18" x14ac:dyDescent="0.3">
      <c r="A20" s="47">
        <v>7751</v>
      </c>
      <c r="B20" s="49">
        <v>7751</v>
      </c>
      <c r="G20" s="17" t="s">
        <v>537</v>
      </c>
      <c r="I20" s="17" t="s">
        <v>538</v>
      </c>
      <c r="N20" s="17" t="s">
        <v>537</v>
      </c>
      <c r="P20" s="17" t="s">
        <v>538</v>
      </c>
      <c r="Q20" t="str">
        <f t="shared" si="2"/>
        <v>Moe   Howard</v>
      </c>
      <c r="R20" t="str">
        <f t="shared" si="1"/>
        <v>Moe  Howard</v>
      </c>
    </row>
    <row r="21" spans="1:18" x14ac:dyDescent="0.3">
      <c r="A21" s="47">
        <v>8040</v>
      </c>
      <c r="B21" s="49">
        <v>8040</v>
      </c>
      <c r="G21" s="18" t="s">
        <v>539</v>
      </c>
      <c r="H21" t="s">
        <v>540</v>
      </c>
      <c r="I21" s="18" t="s">
        <v>541</v>
      </c>
      <c r="N21" s="18" t="s">
        <v>539</v>
      </c>
      <c r="O21" t="s">
        <v>540</v>
      </c>
      <c r="P21" s="18" t="s">
        <v>541</v>
      </c>
      <c r="Q21" t="str">
        <f t="shared" si="2"/>
        <v>Curly D Stooge</v>
      </c>
      <c r="R21" t="str">
        <f t="shared" si="1"/>
        <v>Curly D Stooge</v>
      </c>
    </row>
    <row r="22" spans="1:18" x14ac:dyDescent="0.3">
      <c r="A22" s="47">
        <v>8199</v>
      </c>
      <c r="B22" s="49">
        <v>8199</v>
      </c>
      <c r="G22" s="18" t="s">
        <v>542</v>
      </c>
      <c r="I22" s="18" t="s">
        <v>543</v>
      </c>
      <c r="N22" s="18" t="s">
        <v>542</v>
      </c>
      <c r="P22" s="18" t="s">
        <v>543</v>
      </c>
      <c r="Q22" t="str">
        <f t="shared" si="2"/>
        <v>Kim-Jong  Un</v>
      </c>
      <c r="R22" t="str">
        <f t="shared" si="1"/>
        <v>Kim-Jong Un</v>
      </c>
    </row>
    <row r="23" spans="1:18" x14ac:dyDescent="0.3">
      <c r="A23" s="47">
        <v>8231</v>
      </c>
      <c r="B23" s="49">
        <v>8231</v>
      </c>
      <c r="G23" s="18" t="s">
        <v>544</v>
      </c>
      <c r="I23" s="18" t="s">
        <v>545</v>
      </c>
      <c r="N23" s="18" t="s">
        <v>544</v>
      </c>
      <c r="P23" s="18" t="s">
        <v>545</v>
      </c>
      <c r="Q23" t="str">
        <f t="shared" si="2"/>
        <v>Vladimir  Putin</v>
      </c>
      <c r="R23" t="str">
        <f t="shared" si="1"/>
        <v>Vladimir Putin</v>
      </c>
    </row>
    <row r="24" spans="1:18" x14ac:dyDescent="0.3">
      <c r="A24" s="47">
        <v>8462</v>
      </c>
      <c r="B24" s="49">
        <v>8462</v>
      </c>
      <c r="G24" s="18" t="s">
        <v>546</v>
      </c>
      <c r="I24" s="18" t="s">
        <v>547</v>
      </c>
      <c r="N24" s="18" t="s">
        <v>546</v>
      </c>
      <c r="P24" s="18" t="s">
        <v>547</v>
      </c>
      <c r="Q24" t="str">
        <f t="shared" si="2"/>
        <v>Nicolas  Maduro</v>
      </c>
      <c r="R24" t="str">
        <f t="shared" si="1"/>
        <v>Nicolas Maduro</v>
      </c>
    </row>
    <row r="25" spans="1:18" x14ac:dyDescent="0.3">
      <c r="A25" s="47">
        <v>8572</v>
      </c>
      <c r="B25" s="49">
        <v>8572</v>
      </c>
    </row>
    <row r="26" spans="1:18" x14ac:dyDescent="0.3">
      <c r="A26" s="47">
        <v>8742</v>
      </c>
      <c r="B26" s="49">
        <v>8742</v>
      </c>
    </row>
    <row r="27" spans="1:18" x14ac:dyDescent="0.3">
      <c r="A27" s="47">
        <v>8861</v>
      </c>
      <c r="B27" s="49">
        <v>8861</v>
      </c>
    </row>
    <row r="28" spans="1:18" x14ac:dyDescent="0.3">
      <c r="A28" s="47">
        <v>8910</v>
      </c>
      <c r="B28" s="49">
        <v>8910</v>
      </c>
    </row>
    <row r="29" spans="1:18" x14ac:dyDescent="0.3">
      <c r="A29" s="47">
        <v>8914</v>
      </c>
      <c r="B29" s="49">
        <v>8914</v>
      </c>
    </row>
    <row r="30" spans="1:18" x14ac:dyDescent="0.3">
      <c r="A30" s="47">
        <v>9106</v>
      </c>
      <c r="B30" s="49">
        <v>9106</v>
      </c>
    </row>
    <row r="31" spans="1:18" x14ac:dyDescent="0.3">
      <c r="A31" s="47">
        <v>9332</v>
      </c>
      <c r="B31" s="49">
        <v>9332</v>
      </c>
    </row>
    <row r="32" spans="1:18" x14ac:dyDescent="0.3">
      <c r="A32" s="47">
        <v>9380</v>
      </c>
      <c r="B32" s="49">
        <v>9380</v>
      </c>
    </row>
    <row r="33" spans="1:2" x14ac:dyDescent="0.3">
      <c r="A33" s="47">
        <v>9663</v>
      </c>
      <c r="B33" s="49">
        <v>9663</v>
      </c>
    </row>
    <row r="34" spans="1:2" x14ac:dyDescent="0.3">
      <c r="A34" s="47">
        <v>9697</v>
      </c>
      <c r="B34" s="49">
        <v>9697</v>
      </c>
    </row>
    <row r="35" spans="1:2" x14ac:dyDescent="0.3">
      <c r="A35" s="47">
        <v>10248</v>
      </c>
      <c r="B35" s="49">
        <v>10248</v>
      </c>
    </row>
    <row r="36" spans="1:2" x14ac:dyDescent="0.3">
      <c r="A36" s="47">
        <v>10935</v>
      </c>
      <c r="B36" s="49">
        <v>10935</v>
      </c>
    </row>
    <row r="37" spans="1:2" x14ac:dyDescent="0.3">
      <c r="A37" s="47">
        <v>11323</v>
      </c>
      <c r="B37" s="49">
        <v>11323</v>
      </c>
    </row>
    <row r="38" spans="1:2" x14ac:dyDescent="0.3">
      <c r="A38" s="47">
        <v>11348</v>
      </c>
      <c r="B38" s="49">
        <v>11348</v>
      </c>
    </row>
    <row r="39" spans="1:2" x14ac:dyDescent="0.3">
      <c r="A39" s="47">
        <v>12189</v>
      </c>
      <c r="B39" s="49">
        <v>12189</v>
      </c>
    </row>
    <row r="40" spans="1:2" x14ac:dyDescent="0.3">
      <c r="A40" s="47">
        <v>12792</v>
      </c>
      <c r="B40" s="49">
        <v>12792</v>
      </c>
    </row>
    <row r="41" spans="1:2" x14ac:dyDescent="0.3">
      <c r="A41" s="47">
        <v>12918</v>
      </c>
      <c r="B41" s="49">
        <v>12918</v>
      </c>
    </row>
    <row r="42" spans="1:2" x14ac:dyDescent="0.3">
      <c r="A42" s="47">
        <v>12980</v>
      </c>
      <c r="B42" s="49">
        <v>12980</v>
      </c>
    </row>
    <row r="43" spans="1:2" x14ac:dyDescent="0.3">
      <c r="A43" s="47">
        <v>13602</v>
      </c>
      <c r="B43" s="49">
        <v>13602</v>
      </c>
    </row>
    <row r="44" spans="1:2" x14ac:dyDescent="0.3">
      <c r="A44" s="47">
        <v>13858</v>
      </c>
      <c r="B44" s="49">
        <v>13858</v>
      </c>
    </row>
    <row r="45" spans="1:2" x14ac:dyDescent="0.3">
      <c r="A45" s="47">
        <v>14367</v>
      </c>
      <c r="B45" s="49">
        <v>14367</v>
      </c>
    </row>
    <row r="46" spans="1:2" x14ac:dyDescent="0.3">
      <c r="A46" s="47">
        <v>14388</v>
      </c>
      <c r="B46" s="49">
        <v>14388</v>
      </c>
    </row>
    <row r="47" spans="1:2" x14ac:dyDescent="0.3">
      <c r="A47" s="47">
        <v>14721</v>
      </c>
      <c r="B47" s="49">
        <v>14721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434CC-8FA4-4785-B66A-7AD46040C8D3}">
  <sheetPr codeName="Sheet3"/>
  <dimension ref="A1:U261"/>
  <sheetViews>
    <sheetView workbookViewId="0">
      <selection activeCell="A2" sqref="A2"/>
    </sheetView>
  </sheetViews>
  <sheetFormatPr defaultRowHeight="15.6" x14ac:dyDescent="0.3"/>
  <cols>
    <col min="1" max="1" width="17.796875" customWidth="1"/>
    <col min="2" max="2" width="17.296875" customWidth="1"/>
    <col min="3" max="3" width="17.5" customWidth="1"/>
    <col min="4" max="4" width="10.8984375" customWidth="1"/>
    <col min="5" max="5" width="11.5" customWidth="1"/>
    <col min="6" max="6" width="20.796875" customWidth="1"/>
    <col min="7" max="7" width="21.8984375" customWidth="1"/>
    <col min="8" max="8" width="13" customWidth="1"/>
    <col min="9" max="9" width="15" customWidth="1"/>
    <col min="10" max="10" width="26.19921875" customWidth="1"/>
    <col min="11" max="11" width="10.19921875" customWidth="1"/>
    <col min="12" max="12" width="15.09765625" customWidth="1"/>
    <col min="13" max="13" width="9.19921875" customWidth="1"/>
    <col min="17" max="17" width="9.19921875" customWidth="1"/>
    <col min="18" max="18" width="10.09765625" customWidth="1"/>
    <col min="19" max="19" width="10.8984375" customWidth="1"/>
    <col min="20" max="20" width="8.8984375" customWidth="1"/>
    <col min="21" max="21" width="10.796875" bestFit="1" customWidth="1"/>
  </cols>
  <sheetData>
    <row r="1" spans="1:21" x14ac:dyDescent="0.3">
      <c r="A1" s="23" t="s">
        <v>1</v>
      </c>
      <c r="B1" s="1" t="s">
        <v>0</v>
      </c>
      <c r="C1" s="1" t="s">
        <v>2</v>
      </c>
      <c r="D1" s="23" t="s">
        <v>561</v>
      </c>
      <c r="E1" s="24" t="s">
        <v>562</v>
      </c>
      <c r="F1" s="25" t="s">
        <v>563</v>
      </c>
      <c r="G1" s="1" t="s">
        <v>6</v>
      </c>
      <c r="H1" s="26" t="s">
        <v>564</v>
      </c>
      <c r="I1" s="23" t="s">
        <v>566</v>
      </c>
      <c r="J1" s="24" t="s">
        <v>565</v>
      </c>
      <c r="K1" s="24" t="s">
        <v>567</v>
      </c>
      <c r="L1" s="23" t="s">
        <v>568</v>
      </c>
      <c r="M1" s="23" t="s">
        <v>569</v>
      </c>
      <c r="N1" s="23" t="s">
        <v>570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9" t="s">
        <v>575</v>
      </c>
    </row>
    <row r="2" spans="1:21" x14ac:dyDescent="0.3">
      <c r="A2" s="15" t="s">
        <v>550</v>
      </c>
      <c r="B2" s="1" t="s">
        <v>177</v>
      </c>
      <c r="C2" s="1">
        <v>3102229</v>
      </c>
      <c r="D2" s="1">
        <v>212460</v>
      </c>
      <c r="E2" s="19">
        <v>14.6</v>
      </c>
      <c r="F2" s="20">
        <v>0.98</v>
      </c>
      <c r="G2" s="21">
        <v>0.28000000000000003</v>
      </c>
      <c r="H2" s="22">
        <v>13100</v>
      </c>
      <c r="I2" s="1">
        <v>19.510000000000002</v>
      </c>
      <c r="J2" s="19">
        <v>75.8</v>
      </c>
      <c r="K2" s="19">
        <v>85.49</v>
      </c>
      <c r="L2" s="1">
        <v>0</v>
      </c>
      <c r="M2" s="1">
        <v>0.14000000000000001</v>
      </c>
      <c r="N2" s="1">
        <v>99.74</v>
      </c>
      <c r="O2" s="1">
        <v>1</v>
      </c>
      <c r="P2" s="1">
        <v>36.24</v>
      </c>
      <c r="Q2" s="1">
        <v>3.81</v>
      </c>
      <c r="R2" s="1">
        <v>2.7E-2</v>
      </c>
      <c r="S2" s="1">
        <v>0.39</v>
      </c>
      <c r="T2" s="1">
        <v>0.58299999999999996</v>
      </c>
      <c r="U2" s="39">
        <f>Countries2[[#This Row],[GDP $ per capita]]*Countries2[[#This Row],[Population]]</f>
        <v>40639199900</v>
      </c>
    </row>
    <row r="3" spans="1:21" x14ac:dyDescent="0.3">
      <c r="A3" s="15" t="s">
        <v>551</v>
      </c>
      <c r="B3" s="1" t="s">
        <v>102</v>
      </c>
      <c r="C3" s="1">
        <v>56361</v>
      </c>
      <c r="D3" s="1">
        <v>2166086</v>
      </c>
      <c r="E3" s="19">
        <v>0.03</v>
      </c>
      <c r="F3" s="20">
        <v>2.04</v>
      </c>
      <c r="G3" s="21">
        <v>-8.3699999999999992</v>
      </c>
      <c r="H3" s="22">
        <v>20000</v>
      </c>
      <c r="I3" s="1">
        <v>15.82</v>
      </c>
      <c r="J3" s="19"/>
      <c r="K3" s="19">
        <v>448.89</v>
      </c>
      <c r="L3" s="1">
        <v>0</v>
      </c>
      <c r="M3" s="1">
        <v>0</v>
      </c>
      <c r="N3" s="1">
        <v>100</v>
      </c>
      <c r="O3" s="1">
        <v>1</v>
      </c>
      <c r="P3" s="1">
        <v>15.93</v>
      </c>
      <c r="Q3" s="1">
        <v>7.84</v>
      </c>
      <c r="R3" s="1"/>
      <c r="S3" s="1"/>
      <c r="T3" s="1"/>
      <c r="U3" s="39">
        <f>Countries2[[#This Row],[GDP $ per capita]]*Countries2[[#This Row],[Population]]</f>
        <v>1127220000</v>
      </c>
    </row>
    <row r="4" spans="1:21" x14ac:dyDescent="0.3">
      <c r="A4" s="15" t="s">
        <v>552</v>
      </c>
      <c r="B4" s="1" t="s">
        <v>26</v>
      </c>
      <c r="C4" s="1">
        <v>13477</v>
      </c>
      <c r="D4" s="1">
        <v>102</v>
      </c>
      <c r="E4" s="19">
        <v>132.13</v>
      </c>
      <c r="F4" s="20">
        <v>59.8</v>
      </c>
      <c r="G4" s="21">
        <v>10.76</v>
      </c>
      <c r="H4" s="22">
        <v>8600</v>
      </c>
      <c r="I4" s="1">
        <v>21.03</v>
      </c>
      <c r="J4" s="19">
        <v>95</v>
      </c>
      <c r="K4" s="19">
        <v>460.04</v>
      </c>
      <c r="L4" s="1">
        <v>0</v>
      </c>
      <c r="M4" s="1">
        <v>0</v>
      </c>
      <c r="N4" s="1">
        <v>100</v>
      </c>
      <c r="O4" s="1">
        <v>2</v>
      </c>
      <c r="P4" s="1">
        <v>14.17</v>
      </c>
      <c r="Q4" s="1">
        <v>5.34</v>
      </c>
      <c r="R4" s="1">
        <v>0.04</v>
      </c>
      <c r="S4" s="1">
        <v>0.18</v>
      </c>
      <c r="T4" s="1">
        <v>0.78</v>
      </c>
      <c r="U4" s="39">
        <f>Countries2[[#This Row],[GDP $ per capita]]*Countries2[[#This Row],[Population]]</f>
        <v>115902200</v>
      </c>
    </row>
    <row r="5" spans="1:21" x14ac:dyDescent="0.3">
      <c r="A5" s="15" t="s">
        <v>553</v>
      </c>
      <c r="B5" s="1" t="s">
        <v>126</v>
      </c>
      <c r="C5" s="1">
        <v>91084</v>
      </c>
      <c r="D5" s="1">
        <v>116</v>
      </c>
      <c r="E5" s="19">
        <v>785.21</v>
      </c>
      <c r="F5" s="20">
        <v>60.34</v>
      </c>
      <c r="G5" s="21">
        <v>2.76</v>
      </c>
      <c r="H5" s="22">
        <v>24800</v>
      </c>
      <c r="I5" s="1">
        <v>5.24</v>
      </c>
      <c r="J5" s="19"/>
      <c r="K5" s="19">
        <v>811.34</v>
      </c>
      <c r="L5" s="1">
        <v>0</v>
      </c>
      <c r="M5" s="1">
        <v>0</v>
      </c>
      <c r="N5" s="1">
        <v>100</v>
      </c>
      <c r="O5" s="1">
        <v>3</v>
      </c>
      <c r="P5" s="1">
        <v>9.3000000000000007</v>
      </c>
      <c r="Q5" s="1">
        <v>9.2799999999999994</v>
      </c>
      <c r="R5" s="1">
        <v>0.05</v>
      </c>
      <c r="S5" s="1">
        <v>0.02</v>
      </c>
      <c r="T5" s="1">
        <v>0.93</v>
      </c>
      <c r="U5" s="39">
        <f>Countries2[[#This Row],[GDP $ per capita]]*Countries2[[#This Row],[Population]]</f>
        <v>2258883200</v>
      </c>
    </row>
    <row r="6" spans="1:21" x14ac:dyDescent="0.3">
      <c r="A6" s="15" t="s">
        <v>554</v>
      </c>
      <c r="B6" s="1" t="s">
        <v>231</v>
      </c>
      <c r="C6" s="1">
        <v>11810</v>
      </c>
      <c r="D6" s="1">
        <v>26</v>
      </c>
      <c r="E6" s="19">
        <v>454.23</v>
      </c>
      <c r="F6" s="20">
        <v>92.31</v>
      </c>
      <c r="G6" s="21">
        <v>0</v>
      </c>
      <c r="H6" s="22">
        <v>1100</v>
      </c>
      <c r="I6" s="1">
        <v>20.03</v>
      </c>
      <c r="J6" s="19"/>
      <c r="K6" s="19">
        <v>59.27</v>
      </c>
      <c r="L6" s="1">
        <v>0</v>
      </c>
      <c r="M6" s="1">
        <v>0</v>
      </c>
      <c r="N6" s="1">
        <v>100</v>
      </c>
      <c r="O6" s="1">
        <v>2</v>
      </c>
      <c r="P6" s="1">
        <v>22.18</v>
      </c>
      <c r="Q6" s="1">
        <v>7.11</v>
      </c>
      <c r="R6" s="1">
        <v>0.16600000000000001</v>
      </c>
      <c r="S6" s="1">
        <v>0.27200000000000002</v>
      </c>
      <c r="T6" s="1">
        <v>0.56200000000000006</v>
      </c>
      <c r="U6" s="39">
        <f>Countries2[[#This Row],[GDP $ per capita]]*Countries2[[#This Row],[Population]]</f>
        <v>12991000</v>
      </c>
    </row>
    <row r="7" spans="1:21" x14ac:dyDescent="0.3">
      <c r="A7" s="15" t="s">
        <v>554</v>
      </c>
      <c r="B7" s="1" t="s">
        <v>166</v>
      </c>
      <c r="C7" s="1">
        <v>13287</v>
      </c>
      <c r="D7" s="1">
        <v>21</v>
      </c>
      <c r="E7" s="19">
        <v>632.71</v>
      </c>
      <c r="F7" s="20">
        <v>142.86000000000001</v>
      </c>
      <c r="G7" s="21">
        <v>0</v>
      </c>
      <c r="H7" s="22">
        <v>5000</v>
      </c>
      <c r="I7" s="1">
        <v>9.9499999999999993</v>
      </c>
      <c r="J7" s="19"/>
      <c r="K7" s="19">
        <v>143</v>
      </c>
      <c r="L7" s="1">
        <v>0</v>
      </c>
      <c r="M7" s="1">
        <v>0</v>
      </c>
      <c r="N7" s="1">
        <v>100</v>
      </c>
      <c r="O7" s="1">
        <v>2</v>
      </c>
      <c r="P7" s="1">
        <v>24.76</v>
      </c>
      <c r="Q7" s="1">
        <v>6.7</v>
      </c>
      <c r="R7" s="1"/>
      <c r="S7" s="1"/>
      <c r="T7" s="1"/>
      <c r="U7" s="39">
        <f>Countries2[[#This Row],[GDP $ per capita]]*Countries2[[#This Row],[Population]]</f>
        <v>66435000</v>
      </c>
    </row>
    <row r="8" spans="1:21" x14ac:dyDescent="0.3">
      <c r="A8" s="15" t="s">
        <v>555</v>
      </c>
      <c r="B8" s="1" t="s">
        <v>144</v>
      </c>
      <c r="C8" s="1">
        <v>453125</v>
      </c>
      <c r="D8" s="1">
        <v>28</v>
      </c>
      <c r="E8" s="19">
        <v>16183.04</v>
      </c>
      <c r="F8" s="20">
        <v>146.43</v>
      </c>
      <c r="G8" s="21">
        <v>4.8600000000000003</v>
      </c>
      <c r="H8" s="22">
        <v>19400</v>
      </c>
      <c r="I8" s="1">
        <v>4.3899999999999997</v>
      </c>
      <c r="J8" s="19">
        <v>94.5</v>
      </c>
      <c r="K8" s="19">
        <v>384.88</v>
      </c>
      <c r="L8" s="1">
        <v>0</v>
      </c>
      <c r="M8" s="1">
        <v>0</v>
      </c>
      <c r="N8" s="1">
        <v>100</v>
      </c>
      <c r="O8" s="1">
        <v>2</v>
      </c>
      <c r="P8" s="1">
        <v>8.48</v>
      </c>
      <c r="Q8" s="1">
        <v>4.47</v>
      </c>
      <c r="R8" s="1">
        <v>1E-3</v>
      </c>
      <c r="S8" s="1">
        <v>7.1999999999999995E-2</v>
      </c>
      <c r="T8" s="1">
        <v>0.92700000000000005</v>
      </c>
      <c r="U8" s="39">
        <f>Countries2[[#This Row],[GDP $ per capita]]*Countries2[[#This Row],[Population]]</f>
        <v>8790625000</v>
      </c>
    </row>
    <row r="9" spans="1:21" x14ac:dyDescent="0.3">
      <c r="A9" s="15" t="s">
        <v>553</v>
      </c>
      <c r="B9" s="1" t="s">
        <v>100</v>
      </c>
      <c r="C9" s="1">
        <v>27928</v>
      </c>
      <c r="D9" s="1">
        <v>7</v>
      </c>
      <c r="E9" s="19">
        <v>3989.71</v>
      </c>
      <c r="F9" s="20">
        <v>171.43</v>
      </c>
      <c r="G9" s="21">
        <v>0</v>
      </c>
      <c r="H9" s="22">
        <v>17500</v>
      </c>
      <c r="I9" s="1">
        <v>5.13</v>
      </c>
      <c r="J9" s="19"/>
      <c r="K9" s="19">
        <v>877.69</v>
      </c>
      <c r="L9" s="1">
        <v>0</v>
      </c>
      <c r="M9" s="1">
        <v>0</v>
      </c>
      <c r="N9" s="1">
        <v>100</v>
      </c>
      <c r="O9" s="1"/>
      <c r="P9" s="1">
        <v>10.74</v>
      </c>
      <c r="Q9" s="1">
        <v>9.31</v>
      </c>
      <c r="R9" s="1"/>
      <c r="S9" s="1"/>
      <c r="T9" s="1"/>
      <c r="U9" s="39">
        <f>Countries2[[#This Row],[GDP $ per capita]]*Countries2[[#This Row],[Population]]</f>
        <v>488740000</v>
      </c>
    </row>
    <row r="10" spans="1:21" x14ac:dyDescent="0.3">
      <c r="A10" s="15" t="s">
        <v>553</v>
      </c>
      <c r="B10" s="1" t="s">
        <v>160</v>
      </c>
      <c r="C10" s="1">
        <v>32543</v>
      </c>
      <c r="D10" s="1">
        <v>2</v>
      </c>
      <c r="E10" s="19">
        <v>16271.5</v>
      </c>
      <c r="F10" s="20">
        <v>205</v>
      </c>
      <c r="G10" s="21">
        <v>7.75</v>
      </c>
      <c r="H10" s="22">
        <v>27000</v>
      </c>
      <c r="I10" s="1">
        <v>5.43</v>
      </c>
      <c r="J10" s="19">
        <v>99</v>
      </c>
      <c r="K10" s="19">
        <v>1035.55</v>
      </c>
      <c r="L10" s="1">
        <v>0</v>
      </c>
      <c r="M10" s="1">
        <v>0</v>
      </c>
      <c r="N10" s="1">
        <v>100</v>
      </c>
      <c r="O10" s="1"/>
      <c r="P10" s="1">
        <v>9.19</v>
      </c>
      <c r="Q10" s="1">
        <v>12.91</v>
      </c>
      <c r="R10" s="1">
        <v>0.17</v>
      </c>
      <c r="S10" s="1"/>
      <c r="T10" s="1"/>
      <c r="U10" s="39">
        <f>Countries2[[#This Row],[GDP $ per capita]]*Countries2[[#This Row],[Population]]</f>
        <v>878661000</v>
      </c>
    </row>
    <row r="11" spans="1:21" x14ac:dyDescent="0.3">
      <c r="A11" s="15" t="s">
        <v>556</v>
      </c>
      <c r="B11" s="1" t="s">
        <v>76</v>
      </c>
      <c r="C11" s="1">
        <v>486530</v>
      </c>
      <c r="D11" s="1">
        <v>23000</v>
      </c>
      <c r="E11" s="19">
        <v>21.15</v>
      </c>
      <c r="F11" s="20">
        <v>1.37</v>
      </c>
      <c r="G11" s="21">
        <v>0</v>
      </c>
      <c r="H11" s="22">
        <v>1300</v>
      </c>
      <c r="I11" s="1">
        <v>104.13</v>
      </c>
      <c r="J11" s="19">
        <v>67.900000000000006</v>
      </c>
      <c r="K11" s="19">
        <v>22.81</v>
      </c>
      <c r="L11" s="1">
        <v>0.04</v>
      </c>
      <c r="M11" s="1">
        <v>0</v>
      </c>
      <c r="N11" s="1">
        <v>99.96</v>
      </c>
      <c r="O11" s="1">
        <v>1</v>
      </c>
      <c r="P11" s="1">
        <v>39.53</v>
      </c>
      <c r="Q11" s="1">
        <v>19.309999999999999</v>
      </c>
      <c r="R11" s="1">
        <v>0.17899999999999999</v>
      </c>
      <c r="S11" s="1">
        <v>0.22500000000000001</v>
      </c>
      <c r="T11" s="1">
        <v>0.59599999999999997</v>
      </c>
      <c r="U11" s="39">
        <f>Countries2[[#This Row],[GDP $ per capita]]*Countries2[[#This Row],[Population]]</f>
        <v>632489000</v>
      </c>
    </row>
    <row r="12" spans="1:21" x14ac:dyDescent="0.3">
      <c r="A12" s="15" t="s">
        <v>553</v>
      </c>
      <c r="B12" s="1" t="s">
        <v>115</v>
      </c>
      <c r="C12" s="1">
        <v>299388</v>
      </c>
      <c r="D12" s="1">
        <v>103000</v>
      </c>
      <c r="E12" s="19">
        <v>2.91</v>
      </c>
      <c r="F12" s="20">
        <v>4.83</v>
      </c>
      <c r="G12" s="21">
        <v>2.38</v>
      </c>
      <c r="H12" s="22">
        <v>30900</v>
      </c>
      <c r="I12" s="1">
        <v>3.31</v>
      </c>
      <c r="J12" s="19">
        <v>99.9</v>
      </c>
      <c r="K12" s="19">
        <v>647.65</v>
      </c>
      <c r="L12" s="1">
        <v>7.0000000000000007E-2</v>
      </c>
      <c r="M12" s="1">
        <v>0</v>
      </c>
      <c r="N12" s="1">
        <v>99.93</v>
      </c>
      <c r="O12" s="1">
        <v>3</v>
      </c>
      <c r="P12" s="1">
        <v>13.64</v>
      </c>
      <c r="Q12" s="1">
        <v>6.72</v>
      </c>
      <c r="R12" s="1">
        <v>8.5999999999999993E-2</v>
      </c>
      <c r="S12" s="1">
        <v>0.15</v>
      </c>
      <c r="T12" s="1">
        <v>0.76500000000000001</v>
      </c>
      <c r="U12" s="39">
        <f>Countries2[[#This Row],[GDP $ per capita]]*Countries2[[#This Row],[Population]]</f>
        <v>9251089200</v>
      </c>
    </row>
    <row r="13" spans="1:21" x14ac:dyDescent="0.3">
      <c r="A13" s="15" t="s">
        <v>552</v>
      </c>
      <c r="B13" s="1" t="s">
        <v>92</v>
      </c>
      <c r="C13" s="1">
        <v>199509</v>
      </c>
      <c r="D13" s="1">
        <v>91000</v>
      </c>
      <c r="E13" s="19">
        <v>2.19</v>
      </c>
      <c r="F13" s="20">
        <v>0.42</v>
      </c>
      <c r="G13" s="21">
        <v>6.27</v>
      </c>
      <c r="H13" s="22">
        <v>8300</v>
      </c>
      <c r="I13" s="1">
        <v>12.07</v>
      </c>
      <c r="J13" s="19">
        <v>83</v>
      </c>
      <c r="K13" s="19">
        <v>255.63</v>
      </c>
      <c r="L13" s="1">
        <v>0.14000000000000001</v>
      </c>
      <c r="M13" s="1">
        <v>0.05</v>
      </c>
      <c r="N13" s="1">
        <v>99.81</v>
      </c>
      <c r="O13" s="1">
        <v>2</v>
      </c>
      <c r="P13" s="1">
        <v>20.46</v>
      </c>
      <c r="Q13" s="1">
        <v>4.88</v>
      </c>
      <c r="R13" s="1">
        <v>6.6000000000000003E-2</v>
      </c>
      <c r="S13" s="1">
        <v>0.156</v>
      </c>
      <c r="T13" s="1">
        <v>0.77800000000000002</v>
      </c>
      <c r="U13" s="39">
        <f>Countries2[[#This Row],[GDP $ per capita]]*Countries2[[#This Row],[Population]]</f>
        <v>1655924700</v>
      </c>
    </row>
    <row r="14" spans="1:21" x14ac:dyDescent="0.3">
      <c r="A14" s="15" t="s">
        <v>552</v>
      </c>
      <c r="B14" s="1" t="s">
        <v>215</v>
      </c>
      <c r="C14" s="1">
        <v>439117</v>
      </c>
      <c r="D14" s="1">
        <v>163270</v>
      </c>
      <c r="E14" s="19">
        <v>2.69</v>
      </c>
      <c r="F14" s="20">
        <v>0.24</v>
      </c>
      <c r="G14" s="21">
        <v>-8.81</v>
      </c>
      <c r="H14" s="22">
        <v>4000</v>
      </c>
      <c r="I14" s="1">
        <v>23.57</v>
      </c>
      <c r="J14" s="19">
        <v>93</v>
      </c>
      <c r="K14" s="19">
        <v>184.69</v>
      </c>
      <c r="L14" s="1">
        <v>0.37</v>
      </c>
      <c r="M14" s="1">
        <v>0.06</v>
      </c>
      <c r="N14" s="1">
        <v>99.57</v>
      </c>
      <c r="O14" s="1">
        <v>2</v>
      </c>
      <c r="P14" s="1">
        <v>18.02</v>
      </c>
      <c r="Q14" s="1">
        <v>7.27</v>
      </c>
      <c r="R14" s="1">
        <v>0.13</v>
      </c>
      <c r="S14" s="1">
        <v>0.22</v>
      </c>
      <c r="T14" s="1">
        <v>0.65</v>
      </c>
      <c r="U14" s="39">
        <f>Countries2[[#This Row],[GDP $ per capita]]*Countries2[[#This Row],[Population]]</f>
        <v>1756468000</v>
      </c>
    </row>
    <row r="15" spans="1:21" x14ac:dyDescent="0.3">
      <c r="A15" s="15" t="s">
        <v>554</v>
      </c>
      <c r="B15" s="1" t="s">
        <v>170</v>
      </c>
      <c r="C15" s="1">
        <v>219246</v>
      </c>
      <c r="D15" s="1">
        <v>19060</v>
      </c>
      <c r="E15" s="19">
        <v>11.5</v>
      </c>
      <c r="F15" s="20">
        <v>11.83</v>
      </c>
      <c r="G15" s="21">
        <v>0</v>
      </c>
      <c r="H15" s="22">
        <v>15000</v>
      </c>
      <c r="I15" s="1">
        <v>7.72</v>
      </c>
      <c r="J15" s="19">
        <v>91</v>
      </c>
      <c r="K15" s="19">
        <v>252.23</v>
      </c>
      <c r="L15" s="1">
        <v>0.38</v>
      </c>
      <c r="M15" s="1">
        <v>0.33</v>
      </c>
      <c r="N15" s="1">
        <v>99.29</v>
      </c>
      <c r="O15" s="1">
        <v>2</v>
      </c>
      <c r="P15" s="1">
        <v>18.11</v>
      </c>
      <c r="Q15" s="1">
        <v>5.69</v>
      </c>
      <c r="R15" s="1">
        <v>0.15</v>
      </c>
      <c r="S15" s="1">
        <v>8.7999999999999995E-2</v>
      </c>
      <c r="T15" s="1">
        <v>0.76200000000000001</v>
      </c>
      <c r="U15" s="39">
        <f>Countries2[[#This Row],[GDP $ per capita]]*Countries2[[#This Row],[Population]]</f>
        <v>3288690000</v>
      </c>
    </row>
    <row r="16" spans="1:21" x14ac:dyDescent="0.3">
      <c r="A16" s="15" t="s">
        <v>554</v>
      </c>
      <c r="B16" s="1" t="s">
        <v>181</v>
      </c>
      <c r="C16" s="1">
        <v>5670544</v>
      </c>
      <c r="D16" s="1">
        <v>462840</v>
      </c>
      <c r="E16" s="19">
        <v>12.25</v>
      </c>
      <c r="F16" s="20">
        <v>1.1100000000000001</v>
      </c>
      <c r="G16" s="21">
        <v>0</v>
      </c>
      <c r="H16" s="22">
        <v>2200</v>
      </c>
      <c r="I16" s="1">
        <v>51.45</v>
      </c>
      <c r="J16" s="19">
        <v>64.599999999999994</v>
      </c>
      <c r="K16" s="19">
        <v>10.93</v>
      </c>
      <c r="L16" s="1">
        <v>0.46</v>
      </c>
      <c r="M16" s="1">
        <v>1.44</v>
      </c>
      <c r="N16" s="1">
        <v>98.1</v>
      </c>
      <c r="O16" s="1">
        <v>2</v>
      </c>
      <c r="P16" s="1">
        <v>29.36</v>
      </c>
      <c r="Q16" s="1">
        <v>7.25</v>
      </c>
      <c r="R16" s="1">
        <v>0.35299999999999998</v>
      </c>
      <c r="S16" s="1">
        <v>0.38100000000000001</v>
      </c>
      <c r="T16" s="1">
        <v>0.26600000000000001</v>
      </c>
      <c r="U16" s="39">
        <f>Countries2[[#This Row],[GDP $ per capita]]*Countries2[[#This Row],[Population]]</f>
        <v>12475196800</v>
      </c>
    </row>
    <row r="17" spans="1:21" x14ac:dyDescent="0.3">
      <c r="A17" s="15" t="s">
        <v>556</v>
      </c>
      <c r="B17" s="1" t="s">
        <v>154</v>
      </c>
      <c r="C17" s="1">
        <v>3177388</v>
      </c>
      <c r="D17" s="1">
        <v>1030700</v>
      </c>
      <c r="E17" s="19">
        <v>3.08</v>
      </c>
      <c r="F17" s="20">
        <v>7.0000000000000007E-2</v>
      </c>
      <c r="G17" s="21">
        <v>0</v>
      </c>
      <c r="H17" s="22">
        <v>1800</v>
      </c>
      <c r="I17" s="1">
        <v>70.89</v>
      </c>
      <c r="J17" s="19">
        <v>41.7</v>
      </c>
      <c r="K17" s="19">
        <v>12.9</v>
      </c>
      <c r="L17" s="1">
        <v>0.48</v>
      </c>
      <c r="M17" s="1">
        <v>0.01</v>
      </c>
      <c r="N17" s="1">
        <v>99.51</v>
      </c>
      <c r="O17" s="1">
        <v>1</v>
      </c>
      <c r="P17" s="1">
        <v>40.99</v>
      </c>
      <c r="Q17" s="1">
        <v>12.16</v>
      </c>
      <c r="R17" s="1">
        <v>0.25</v>
      </c>
      <c r="S17" s="1">
        <v>0.28999999999999998</v>
      </c>
      <c r="T17" s="1">
        <v>0.46</v>
      </c>
      <c r="U17" s="39">
        <f>Countries2[[#This Row],[GDP $ per capita]]*Countries2[[#This Row],[Population]]</f>
        <v>5719298400</v>
      </c>
    </row>
    <row r="18" spans="1:21" x14ac:dyDescent="0.3">
      <c r="A18" s="15" t="s">
        <v>556</v>
      </c>
      <c r="B18" s="1" t="s">
        <v>67</v>
      </c>
      <c r="C18" s="1">
        <v>3702314</v>
      </c>
      <c r="D18" s="1">
        <v>342000</v>
      </c>
      <c r="E18" s="19">
        <v>10.83</v>
      </c>
      <c r="F18" s="20">
        <v>0.05</v>
      </c>
      <c r="G18" s="21">
        <v>-0.17</v>
      </c>
      <c r="H18" s="22">
        <v>700</v>
      </c>
      <c r="I18" s="1">
        <v>93.86</v>
      </c>
      <c r="J18" s="19">
        <v>83.8</v>
      </c>
      <c r="K18" s="19">
        <v>3.73</v>
      </c>
      <c r="L18" s="1">
        <v>0.51</v>
      </c>
      <c r="M18" s="1">
        <v>0.13</v>
      </c>
      <c r="N18" s="1">
        <v>99.36</v>
      </c>
      <c r="O18" s="1">
        <v>2</v>
      </c>
      <c r="P18" s="1">
        <v>42.57</v>
      </c>
      <c r="Q18" s="1">
        <v>12.93</v>
      </c>
      <c r="R18" s="1">
        <v>6.2E-2</v>
      </c>
      <c r="S18" s="1">
        <v>0.56999999999999995</v>
      </c>
      <c r="T18" s="1">
        <v>0.36899999999999999</v>
      </c>
      <c r="U18" s="39">
        <f>Countries2[[#This Row],[GDP $ per capita]]*Countries2[[#This Row],[Population]]</f>
        <v>2591619800</v>
      </c>
    </row>
    <row r="19" spans="1:21" x14ac:dyDescent="0.3">
      <c r="A19" s="15" t="s">
        <v>555</v>
      </c>
      <c r="B19" s="1" t="s">
        <v>50</v>
      </c>
      <c r="C19" s="1">
        <v>379444</v>
      </c>
      <c r="D19" s="1">
        <v>5770</v>
      </c>
      <c r="E19" s="19">
        <v>65.760000000000005</v>
      </c>
      <c r="F19" s="20">
        <v>2.79</v>
      </c>
      <c r="G19" s="21">
        <v>3.59</v>
      </c>
      <c r="H19" s="22">
        <v>18600</v>
      </c>
      <c r="I19" s="1">
        <v>12.61</v>
      </c>
      <c r="J19" s="19">
        <v>93.9</v>
      </c>
      <c r="K19" s="19">
        <v>237.19</v>
      </c>
      <c r="L19" s="1">
        <v>0.56999999999999995</v>
      </c>
      <c r="M19" s="1">
        <v>0.76</v>
      </c>
      <c r="N19" s="1">
        <v>98.67</v>
      </c>
      <c r="O19" s="1">
        <v>2</v>
      </c>
      <c r="P19" s="1">
        <v>18.79</v>
      </c>
      <c r="Q19" s="1">
        <v>3.45</v>
      </c>
      <c r="R19" s="1">
        <v>3.5999999999999997E-2</v>
      </c>
      <c r="S19" s="1">
        <v>0.56100000000000005</v>
      </c>
      <c r="T19" s="1">
        <v>0.40300000000000002</v>
      </c>
      <c r="U19" s="39">
        <f>Countries2[[#This Row],[GDP $ per capita]]*Countries2[[#This Row],[Population]]</f>
        <v>7057658400</v>
      </c>
    </row>
    <row r="20" spans="1:21" x14ac:dyDescent="0.3">
      <c r="A20" s="15" t="s">
        <v>550</v>
      </c>
      <c r="B20" s="1" t="s">
        <v>234</v>
      </c>
      <c r="C20" s="1">
        <v>2602713</v>
      </c>
      <c r="D20" s="1">
        <v>82880</v>
      </c>
      <c r="E20" s="19">
        <v>31.4</v>
      </c>
      <c r="F20" s="20">
        <v>1.59</v>
      </c>
      <c r="G20" s="21">
        <v>1.03</v>
      </c>
      <c r="H20" s="22">
        <v>23200</v>
      </c>
      <c r="I20" s="1">
        <v>14.51</v>
      </c>
      <c r="J20" s="19">
        <v>77.900000000000006</v>
      </c>
      <c r="K20" s="19">
        <v>475.27</v>
      </c>
      <c r="L20" s="1">
        <v>0.6</v>
      </c>
      <c r="M20" s="1">
        <v>2.25</v>
      </c>
      <c r="N20" s="1">
        <v>97.15</v>
      </c>
      <c r="O20" s="1">
        <v>1</v>
      </c>
      <c r="P20" s="1">
        <v>18.96</v>
      </c>
      <c r="Q20" s="1">
        <v>4.4000000000000004</v>
      </c>
      <c r="R20" s="1">
        <v>0.04</v>
      </c>
      <c r="S20" s="1">
        <v>0.58499999999999996</v>
      </c>
      <c r="T20" s="1">
        <v>0.375</v>
      </c>
      <c r="U20" s="39">
        <f>Countries2[[#This Row],[GDP $ per capita]]*Countries2[[#This Row],[Population]]</f>
        <v>60382941600</v>
      </c>
    </row>
    <row r="21" spans="1:21" x14ac:dyDescent="0.3">
      <c r="A21" s="15" t="s">
        <v>554</v>
      </c>
      <c r="B21" s="1" t="s">
        <v>209</v>
      </c>
      <c r="C21" s="1">
        <v>552438</v>
      </c>
      <c r="D21" s="1">
        <v>28450</v>
      </c>
      <c r="E21" s="19">
        <v>19.420000000000002</v>
      </c>
      <c r="F21" s="20">
        <v>18.670000000000002</v>
      </c>
      <c r="G21" s="21">
        <v>0</v>
      </c>
      <c r="H21" s="22">
        <v>1700</v>
      </c>
      <c r="I21" s="1">
        <v>21.29</v>
      </c>
      <c r="J21" s="19"/>
      <c r="K21" s="19">
        <v>13.4</v>
      </c>
      <c r="L21" s="1">
        <v>0.64</v>
      </c>
      <c r="M21" s="1">
        <v>2</v>
      </c>
      <c r="N21" s="1">
        <v>97.36</v>
      </c>
      <c r="O21" s="1">
        <v>2</v>
      </c>
      <c r="P21" s="1">
        <v>30.01</v>
      </c>
      <c r="Q21" s="1">
        <v>3.92</v>
      </c>
      <c r="R21" s="1">
        <v>0.42</v>
      </c>
      <c r="S21" s="1">
        <v>0.11</v>
      </c>
      <c r="T21" s="1">
        <v>0.47</v>
      </c>
      <c r="U21" s="39">
        <f>Countries2[[#This Row],[GDP $ per capita]]*Countries2[[#This Row],[Population]]</f>
        <v>939144600</v>
      </c>
    </row>
    <row r="22" spans="1:21" x14ac:dyDescent="0.3">
      <c r="A22" s="15" t="s">
        <v>556</v>
      </c>
      <c r="B22" s="1" t="s">
        <v>47</v>
      </c>
      <c r="C22" s="1">
        <v>1639833</v>
      </c>
      <c r="D22" s="1">
        <v>600370</v>
      </c>
      <c r="E22" s="19">
        <v>2.73</v>
      </c>
      <c r="F22" s="20">
        <v>0</v>
      </c>
      <c r="G22" s="21">
        <v>0</v>
      </c>
      <c r="H22" s="22">
        <v>9000</v>
      </c>
      <c r="I22" s="1">
        <v>54.58</v>
      </c>
      <c r="J22" s="19">
        <v>79.8</v>
      </c>
      <c r="K22" s="19">
        <v>80.5</v>
      </c>
      <c r="L22" s="1">
        <v>0.65</v>
      </c>
      <c r="M22" s="1">
        <v>0.01</v>
      </c>
      <c r="N22" s="1">
        <v>99.34</v>
      </c>
      <c r="O22" s="1">
        <v>1</v>
      </c>
      <c r="P22" s="1">
        <v>23.08</v>
      </c>
      <c r="Q22" s="1">
        <v>29.5</v>
      </c>
      <c r="R22" s="1">
        <v>2.4E-2</v>
      </c>
      <c r="S22" s="1">
        <v>0.46899999999999997</v>
      </c>
      <c r="T22" s="1">
        <v>0.50700000000000001</v>
      </c>
      <c r="U22" s="39">
        <f>Countries2[[#This Row],[GDP $ per capita]]*Countries2[[#This Row],[Population]]</f>
        <v>14758497000</v>
      </c>
    </row>
    <row r="23" spans="1:21" x14ac:dyDescent="0.3">
      <c r="A23" s="15" t="s">
        <v>550</v>
      </c>
      <c r="B23" s="1" t="s">
        <v>133</v>
      </c>
      <c r="C23" s="1">
        <v>2418393</v>
      </c>
      <c r="D23" s="1">
        <v>17820</v>
      </c>
      <c r="E23" s="19">
        <v>135.71</v>
      </c>
      <c r="F23" s="20">
        <v>2.8</v>
      </c>
      <c r="G23" s="21">
        <v>14.18</v>
      </c>
      <c r="H23" s="22">
        <v>19000</v>
      </c>
      <c r="I23" s="1">
        <v>9.9499999999999993</v>
      </c>
      <c r="J23" s="19">
        <v>83.5</v>
      </c>
      <c r="K23" s="19">
        <v>211.01</v>
      </c>
      <c r="L23" s="1">
        <v>0.73</v>
      </c>
      <c r="M23" s="1">
        <v>0.11</v>
      </c>
      <c r="N23" s="1">
        <v>99.16</v>
      </c>
      <c r="O23" s="1">
        <v>1</v>
      </c>
      <c r="P23" s="1">
        <v>21.94</v>
      </c>
      <c r="Q23" s="1">
        <v>2.41</v>
      </c>
      <c r="R23" s="1">
        <v>4.0000000000000001E-3</v>
      </c>
      <c r="S23" s="1">
        <v>0.47899999999999998</v>
      </c>
      <c r="T23" s="1">
        <v>0.51600000000000001</v>
      </c>
      <c r="U23" s="39">
        <f>Countries2[[#This Row],[GDP $ per capita]]*Countries2[[#This Row],[Population]]</f>
        <v>45949467000</v>
      </c>
    </row>
    <row r="24" spans="1:21" x14ac:dyDescent="0.3">
      <c r="A24" s="15" t="s">
        <v>555</v>
      </c>
      <c r="B24" s="1" t="s">
        <v>161</v>
      </c>
      <c r="C24" s="1">
        <v>2832224</v>
      </c>
      <c r="D24" s="1">
        <v>1564116</v>
      </c>
      <c r="E24" s="19">
        <v>1.81</v>
      </c>
      <c r="F24" s="20">
        <v>0</v>
      </c>
      <c r="G24" s="21">
        <v>0</v>
      </c>
      <c r="H24" s="22">
        <v>1800</v>
      </c>
      <c r="I24" s="1">
        <v>53.79</v>
      </c>
      <c r="J24" s="19">
        <v>97.8</v>
      </c>
      <c r="K24" s="19">
        <v>55.08</v>
      </c>
      <c r="L24" s="1">
        <v>0.77</v>
      </c>
      <c r="M24" s="1">
        <v>0</v>
      </c>
      <c r="N24" s="1">
        <v>99.23</v>
      </c>
      <c r="O24" s="1">
        <v>1</v>
      </c>
      <c r="P24" s="1">
        <v>21.59</v>
      </c>
      <c r="Q24" s="1">
        <v>6.95</v>
      </c>
      <c r="R24" s="1">
        <v>0.20599999999999999</v>
      </c>
      <c r="S24" s="1">
        <v>0.214</v>
      </c>
      <c r="T24" s="1">
        <v>0.57999999999999996</v>
      </c>
      <c r="U24" s="39">
        <f>Countries2[[#This Row],[GDP $ per capita]]*Countries2[[#This Row],[Population]]</f>
        <v>5098003200</v>
      </c>
    </row>
    <row r="25" spans="1:21" x14ac:dyDescent="0.3">
      <c r="A25" s="15" t="s">
        <v>552</v>
      </c>
      <c r="B25" s="1" t="s">
        <v>35</v>
      </c>
      <c r="C25" s="1">
        <v>303770</v>
      </c>
      <c r="D25" s="1">
        <v>13940</v>
      </c>
      <c r="E25" s="19">
        <v>21.79</v>
      </c>
      <c r="F25" s="20">
        <v>25.41</v>
      </c>
      <c r="G25" s="21">
        <v>-2.2000000000000002</v>
      </c>
      <c r="H25" s="22">
        <v>16700</v>
      </c>
      <c r="I25" s="1">
        <v>25.21</v>
      </c>
      <c r="J25" s="19">
        <v>95.6</v>
      </c>
      <c r="K25" s="19">
        <v>460.55</v>
      </c>
      <c r="L25" s="1">
        <v>0.8</v>
      </c>
      <c r="M25" s="1">
        <v>0.4</v>
      </c>
      <c r="N25" s="1">
        <v>98.8</v>
      </c>
      <c r="O25" s="1">
        <v>2</v>
      </c>
      <c r="P25" s="1">
        <v>17.57</v>
      </c>
      <c r="Q25" s="1">
        <v>9.0500000000000007</v>
      </c>
      <c r="R25" s="1">
        <v>0.03</v>
      </c>
      <c r="S25" s="1">
        <v>7.0000000000000007E-2</v>
      </c>
      <c r="T25" s="1">
        <v>0.9</v>
      </c>
      <c r="U25" s="39">
        <f>Countries2[[#This Row],[GDP $ per capita]]*Countries2[[#This Row],[Population]]</f>
        <v>5072959000</v>
      </c>
    </row>
    <row r="26" spans="1:21" x14ac:dyDescent="0.3">
      <c r="A26" s="15" t="s">
        <v>554</v>
      </c>
      <c r="B26" s="1" t="s">
        <v>93</v>
      </c>
      <c r="C26" s="1">
        <v>274578</v>
      </c>
      <c r="D26" s="1">
        <v>4167</v>
      </c>
      <c r="E26" s="19">
        <v>65.89</v>
      </c>
      <c r="F26" s="20">
        <v>60.6</v>
      </c>
      <c r="G26" s="21">
        <v>2.94</v>
      </c>
      <c r="H26" s="22">
        <v>17500</v>
      </c>
      <c r="I26" s="1">
        <v>8.44</v>
      </c>
      <c r="J26" s="19">
        <v>98</v>
      </c>
      <c r="K26" s="19">
        <v>194.48</v>
      </c>
      <c r="L26" s="1">
        <v>0.82</v>
      </c>
      <c r="M26" s="1">
        <v>5.46</v>
      </c>
      <c r="N26" s="1">
        <v>93.72</v>
      </c>
      <c r="O26" s="1">
        <v>2</v>
      </c>
      <c r="P26" s="1">
        <v>16.68</v>
      </c>
      <c r="Q26" s="1">
        <v>4.6900000000000004</v>
      </c>
      <c r="R26" s="1">
        <v>3.1E-2</v>
      </c>
      <c r="S26" s="1">
        <v>0.19</v>
      </c>
      <c r="T26" s="1">
        <v>0.76900000000000002</v>
      </c>
      <c r="U26" s="39">
        <f>Countries2[[#This Row],[GDP $ per capita]]*Countries2[[#This Row],[Population]]</f>
        <v>4805115000</v>
      </c>
    </row>
    <row r="27" spans="1:21" x14ac:dyDescent="0.3">
      <c r="A27" s="15" t="s">
        <v>556</v>
      </c>
      <c r="B27" s="1" t="s">
        <v>165</v>
      </c>
      <c r="C27" s="1">
        <v>2044147</v>
      </c>
      <c r="D27" s="1">
        <v>825418</v>
      </c>
      <c r="E27" s="19">
        <v>2.48</v>
      </c>
      <c r="F27" s="20">
        <v>0.19</v>
      </c>
      <c r="G27" s="21">
        <v>0</v>
      </c>
      <c r="H27" s="22">
        <v>7200</v>
      </c>
      <c r="I27" s="1">
        <v>48.98</v>
      </c>
      <c r="J27" s="19">
        <v>84</v>
      </c>
      <c r="K27" s="19">
        <v>62.57</v>
      </c>
      <c r="L27" s="1">
        <v>0.99</v>
      </c>
      <c r="M27" s="1">
        <v>0</v>
      </c>
      <c r="N27" s="1">
        <v>99.01</v>
      </c>
      <c r="O27" s="1">
        <v>1</v>
      </c>
      <c r="P27" s="1">
        <v>24.32</v>
      </c>
      <c r="Q27" s="1">
        <v>18.86</v>
      </c>
      <c r="R27" s="1">
        <v>9.7000000000000003E-2</v>
      </c>
      <c r="S27" s="1">
        <v>0.315</v>
      </c>
      <c r="T27" s="1">
        <v>0.58799999999999997</v>
      </c>
      <c r="U27" s="39">
        <f>Countries2[[#This Row],[GDP $ per capita]]*Countries2[[#This Row],[Population]]</f>
        <v>14717858400</v>
      </c>
    </row>
    <row r="28" spans="1:21" x14ac:dyDescent="0.3">
      <c r="A28" s="15" t="s">
        <v>557</v>
      </c>
      <c r="B28" s="1" t="s">
        <v>140</v>
      </c>
      <c r="C28" s="1">
        <v>5900754</v>
      </c>
      <c r="D28" s="1">
        <v>1759540</v>
      </c>
      <c r="E28" s="19">
        <v>3.35</v>
      </c>
      <c r="F28" s="20">
        <v>0.1</v>
      </c>
      <c r="G28" s="21">
        <v>0</v>
      </c>
      <c r="H28" s="22">
        <v>6400</v>
      </c>
      <c r="I28" s="1">
        <v>24.6</v>
      </c>
      <c r="J28" s="19">
        <v>82.6</v>
      </c>
      <c r="K28" s="19">
        <v>127.1</v>
      </c>
      <c r="L28" s="1">
        <v>1.03</v>
      </c>
      <c r="M28" s="1">
        <v>0.19</v>
      </c>
      <c r="N28" s="1">
        <v>98.78</v>
      </c>
      <c r="O28" s="1"/>
      <c r="P28" s="1">
        <v>26.49</v>
      </c>
      <c r="Q28" s="1">
        <v>3.48</v>
      </c>
      <c r="R28" s="1">
        <v>7.5999999999999998E-2</v>
      </c>
      <c r="S28" s="1">
        <v>0.499</v>
      </c>
      <c r="T28" s="1">
        <v>0.42499999999999999</v>
      </c>
      <c r="U28" s="39">
        <f>Countries2[[#This Row],[GDP $ per capita]]*Countries2[[#This Row],[Population]]</f>
        <v>37764825600</v>
      </c>
    </row>
    <row r="29" spans="1:21" x14ac:dyDescent="0.3">
      <c r="A29" s="15" t="s">
        <v>556</v>
      </c>
      <c r="B29" s="1" t="s">
        <v>94</v>
      </c>
      <c r="C29" s="1">
        <v>1424906</v>
      </c>
      <c r="D29" s="1">
        <v>267667</v>
      </c>
      <c r="E29" s="19">
        <v>5.32</v>
      </c>
      <c r="F29" s="20">
        <v>0.33</v>
      </c>
      <c r="G29" s="21">
        <v>0</v>
      </c>
      <c r="H29" s="22">
        <v>5500</v>
      </c>
      <c r="I29" s="1">
        <v>53.64</v>
      </c>
      <c r="J29" s="19">
        <v>63.2</v>
      </c>
      <c r="K29" s="19">
        <v>27.44</v>
      </c>
      <c r="L29" s="1">
        <v>1.26</v>
      </c>
      <c r="M29" s="1">
        <v>0.66</v>
      </c>
      <c r="N29" s="1">
        <v>98.08</v>
      </c>
      <c r="O29" s="1">
        <v>2</v>
      </c>
      <c r="P29" s="1">
        <v>36.159999999999997</v>
      </c>
      <c r="Q29" s="1">
        <v>12.25</v>
      </c>
      <c r="R29" s="1">
        <v>6.0999999999999999E-2</v>
      </c>
      <c r="S29" s="1">
        <v>0.59199999999999997</v>
      </c>
      <c r="T29" s="1">
        <v>0.34799999999999998</v>
      </c>
      <c r="U29" s="39">
        <f>Countries2[[#This Row],[GDP $ per capita]]*Countries2[[#This Row],[Population]]</f>
        <v>7836983000</v>
      </c>
    </row>
    <row r="30" spans="1:21" x14ac:dyDescent="0.3">
      <c r="A30" s="15" t="s">
        <v>550</v>
      </c>
      <c r="B30" s="1" t="s">
        <v>188</v>
      </c>
      <c r="C30" s="1">
        <v>885359</v>
      </c>
      <c r="D30" s="1">
        <v>11437</v>
      </c>
      <c r="E30" s="19">
        <v>77.41</v>
      </c>
      <c r="F30" s="20">
        <v>4.92</v>
      </c>
      <c r="G30" s="21">
        <v>16.29</v>
      </c>
      <c r="H30" s="22">
        <v>21500</v>
      </c>
      <c r="I30" s="1">
        <v>18.61</v>
      </c>
      <c r="J30" s="19">
        <v>82.5</v>
      </c>
      <c r="K30" s="19">
        <v>232</v>
      </c>
      <c r="L30" s="1">
        <v>1.64</v>
      </c>
      <c r="M30" s="1">
        <v>0.27</v>
      </c>
      <c r="N30" s="1">
        <v>98.09</v>
      </c>
      <c r="O30" s="1">
        <v>1</v>
      </c>
      <c r="P30" s="1">
        <v>15.56</v>
      </c>
      <c r="Q30" s="1">
        <v>4.72</v>
      </c>
      <c r="R30" s="1">
        <v>2E-3</v>
      </c>
      <c r="S30" s="1">
        <v>0.80100000000000005</v>
      </c>
      <c r="T30" s="1">
        <v>0.19700000000000001</v>
      </c>
      <c r="U30" s="39">
        <f>Countries2[[#This Row],[GDP $ per capita]]*Countries2[[#This Row],[Population]]</f>
        <v>19035218500</v>
      </c>
    </row>
    <row r="31" spans="1:21" x14ac:dyDescent="0.3">
      <c r="A31" s="15" t="s">
        <v>555</v>
      </c>
      <c r="B31" s="1" t="s">
        <v>206</v>
      </c>
      <c r="C31" s="1">
        <v>4492150</v>
      </c>
      <c r="D31" s="1">
        <v>693</v>
      </c>
      <c r="E31" s="19">
        <v>6482.18</v>
      </c>
      <c r="F31" s="20">
        <v>27.85</v>
      </c>
      <c r="G31" s="21">
        <v>11.53</v>
      </c>
      <c r="H31" s="22">
        <v>23700</v>
      </c>
      <c r="I31" s="1">
        <v>2.29</v>
      </c>
      <c r="J31" s="19">
        <v>92.5</v>
      </c>
      <c r="K31" s="19">
        <v>411.38</v>
      </c>
      <c r="L31" s="1">
        <v>1.64</v>
      </c>
      <c r="M31" s="1">
        <v>0</v>
      </c>
      <c r="N31" s="1">
        <v>98.36</v>
      </c>
      <c r="O31" s="1">
        <v>2</v>
      </c>
      <c r="P31" s="1">
        <v>9.34</v>
      </c>
      <c r="Q31" s="1">
        <v>4.28</v>
      </c>
      <c r="R31" s="1">
        <v>0</v>
      </c>
      <c r="S31" s="1">
        <v>0.33900000000000002</v>
      </c>
      <c r="T31" s="1">
        <v>0.66100000000000003</v>
      </c>
      <c r="U31" s="39">
        <f>Countries2[[#This Row],[GDP $ per capita]]*Countries2[[#This Row],[Population]]</f>
        <v>106463955000</v>
      </c>
    </row>
    <row r="32" spans="1:21" x14ac:dyDescent="0.3">
      <c r="A32" s="15" t="s">
        <v>550</v>
      </c>
      <c r="B32" s="1" t="s">
        <v>201</v>
      </c>
      <c r="C32" s="1">
        <v>27019731</v>
      </c>
      <c r="D32" s="1">
        <v>1960582</v>
      </c>
      <c r="E32" s="19">
        <v>13.78</v>
      </c>
      <c r="F32" s="20">
        <v>0.13</v>
      </c>
      <c r="G32" s="21">
        <v>-2.71</v>
      </c>
      <c r="H32" s="22">
        <v>11800</v>
      </c>
      <c r="I32" s="1">
        <v>13.24</v>
      </c>
      <c r="J32" s="19">
        <v>78.8</v>
      </c>
      <c r="K32" s="19">
        <v>140.63999999999999</v>
      </c>
      <c r="L32" s="1">
        <v>1.67</v>
      </c>
      <c r="M32" s="1">
        <v>0.09</v>
      </c>
      <c r="N32" s="1">
        <v>98.24</v>
      </c>
      <c r="O32" s="1">
        <v>1</v>
      </c>
      <c r="P32" s="1">
        <v>29.34</v>
      </c>
      <c r="Q32" s="1">
        <v>2.58</v>
      </c>
      <c r="R32" s="1">
        <v>3.3000000000000002E-2</v>
      </c>
      <c r="S32" s="1">
        <v>0.61299999999999999</v>
      </c>
      <c r="T32" s="1">
        <v>0.35399999999999998</v>
      </c>
      <c r="U32" s="39">
        <f>Countries2[[#This Row],[GDP $ per capita]]*Countries2[[#This Row],[Population]]</f>
        <v>318832825800</v>
      </c>
    </row>
    <row r="33" spans="1:21" x14ac:dyDescent="0.3">
      <c r="A33" s="15" t="s">
        <v>556</v>
      </c>
      <c r="B33" s="1" t="s">
        <v>210</v>
      </c>
      <c r="C33" s="1">
        <v>8863338</v>
      </c>
      <c r="D33" s="1">
        <v>637657</v>
      </c>
      <c r="E33" s="19">
        <v>13.9</v>
      </c>
      <c r="F33" s="20">
        <v>0.47</v>
      </c>
      <c r="G33" s="21">
        <v>5.37</v>
      </c>
      <c r="H33" s="22">
        <v>500</v>
      </c>
      <c r="I33" s="1">
        <v>116.7</v>
      </c>
      <c r="J33" s="19">
        <v>37.799999999999997</v>
      </c>
      <c r="K33" s="19">
        <v>11.28</v>
      </c>
      <c r="L33" s="1">
        <v>1.67</v>
      </c>
      <c r="M33" s="1">
        <v>0.04</v>
      </c>
      <c r="N33" s="1">
        <v>98.29</v>
      </c>
      <c r="O33" s="1">
        <v>1</v>
      </c>
      <c r="P33" s="1">
        <v>45.13</v>
      </c>
      <c r="Q33" s="1">
        <v>16.63</v>
      </c>
      <c r="R33" s="1">
        <v>0.65</v>
      </c>
      <c r="S33" s="1">
        <v>0.1</v>
      </c>
      <c r="T33" s="1">
        <v>0.25</v>
      </c>
      <c r="U33" s="39">
        <f>Countries2[[#This Row],[GDP $ per capita]]*Countries2[[#This Row],[Population]]</f>
        <v>4431669000</v>
      </c>
    </row>
    <row r="34" spans="1:21" x14ac:dyDescent="0.3">
      <c r="A34" s="15" t="s">
        <v>553</v>
      </c>
      <c r="B34" s="1" t="s">
        <v>88</v>
      </c>
      <c r="C34" s="1">
        <v>47246</v>
      </c>
      <c r="D34" s="1">
        <v>1399</v>
      </c>
      <c r="E34" s="19">
        <v>33.770000000000003</v>
      </c>
      <c r="F34" s="20">
        <v>79.84</v>
      </c>
      <c r="G34" s="21">
        <v>1.41</v>
      </c>
      <c r="H34" s="22">
        <v>22000</v>
      </c>
      <c r="I34" s="1">
        <v>6.24</v>
      </c>
      <c r="J34" s="19"/>
      <c r="K34" s="19">
        <v>503.75</v>
      </c>
      <c r="L34" s="1">
        <v>2.14</v>
      </c>
      <c r="M34" s="1">
        <v>0</v>
      </c>
      <c r="N34" s="1">
        <v>97.86</v>
      </c>
      <c r="O34" s="1"/>
      <c r="P34" s="1">
        <v>14.05</v>
      </c>
      <c r="Q34" s="1">
        <v>8.6999999999999993</v>
      </c>
      <c r="R34" s="1">
        <v>0.27</v>
      </c>
      <c r="S34" s="1">
        <v>0.11</v>
      </c>
      <c r="T34" s="1">
        <v>0.62</v>
      </c>
      <c r="U34" s="39">
        <f>Countries2[[#This Row],[GDP $ per capita]]*Countries2[[#This Row],[Population]]</f>
        <v>1039412000</v>
      </c>
    </row>
    <row r="35" spans="1:21" x14ac:dyDescent="0.3">
      <c r="A35" s="15" t="s">
        <v>553</v>
      </c>
      <c r="B35" s="1" t="s">
        <v>24</v>
      </c>
      <c r="C35" s="1">
        <v>71201</v>
      </c>
      <c r="D35" s="1">
        <v>468</v>
      </c>
      <c r="E35" s="19">
        <v>152.13999999999999</v>
      </c>
      <c r="F35" s="20">
        <v>0</v>
      </c>
      <c r="G35" s="21">
        <v>6.6</v>
      </c>
      <c r="H35" s="22">
        <v>19000</v>
      </c>
      <c r="I35" s="1">
        <v>4.05</v>
      </c>
      <c r="J35" s="19">
        <v>100</v>
      </c>
      <c r="K35" s="19">
        <v>497.18</v>
      </c>
      <c r="L35" s="1">
        <v>2.2200000000000002</v>
      </c>
      <c r="M35" s="1">
        <v>0</v>
      </c>
      <c r="N35" s="1">
        <v>97.78</v>
      </c>
      <c r="O35" s="1">
        <v>3</v>
      </c>
      <c r="P35" s="1">
        <v>8.7100000000000009</v>
      </c>
      <c r="Q35" s="1">
        <v>6.25</v>
      </c>
      <c r="R35" s="1"/>
      <c r="S35" s="1"/>
      <c r="T35" s="1"/>
      <c r="U35" s="39">
        <f>Countries2[[#This Row],[GDP $ per capita]]*Countries2[[#This Row],[Population]]</f>
        <v>1352819000</v>
      </c>
    </row>
    <row r="36" spans="1:21" x14ac:dyDescent="0.3">
      <c r="A36" s="15" t="s">
        <v>556</v>
      </c>
      <c r="B36" s="1" t="s">
        <v>204</v>
      </c>
      <c r="C36" s="1">
        <v>81541</v>
      </c>
      <c r="D36" s="1">
        <v>455</v>
      </c>
      <c r="E36" s="19">
        <v>179.21</v>
      </c>
      <c r="F36" s="20">
        <v>107.91</v>
      </c>
      <c r="G36" s="21">
        <v>-5.69</v>
      </c>
      <c r="H36" s="22">
        <v>7800</v>
      </c>
      <c r="I36" s="1">
        <v>15.53</v>
      </c>
      <c r="J36" s="19">
        <v>58</v>
      </c>
      <c r="K36" s="19">
        <v>262.44</v>
      </c>
      <c r="L36" s="1">
        <v>2.2200000000000002</v>
      </c>
      <c r="M36" s="1">
        <v>13.33</v>
      </c>
      <c r="N36" s="1">
        <v>84.45</v>
      </c>
      <c r="O36" s="1">
        <v>2</v>
      </c>
      <c r="P36" s="1">
        <v>16.03</v>
      </c>
      <c r="Q36" s="1">
        <v>6.29</v>
      </c>
      <c r="R36" s="1">
        <v>3.2000000000000001E-2</v>
      </c>
      <c r="S36" s="1">
        <v>0.30399999999999999</v>
      </c>
      <c r="T36" s="1">
        <v>0.66500000000000004</v>
      </c>
      <c r="U36" s="39">
        <f>Countries2[[#This Row],[GDP $ per capita]]*Countries2[[#This Row],[Population]]</f>
        <v>636019800</v>
      </c>
    </row>
    <row r="37" spans="1:21" x14ac:dyDescent="0.3">
      <c r="A37" s="15" t="s">
        <v>552</v>
      </c>
      <c r="B37" s="1" t="s">
        <v>230</v>
      </c>
      <c r="C37" s="1">
        <v>21152</v>
      </c>
      <c r="D37" s="1">
        <v>430</v>
      </c>
      <c r="E37" s="19">
        <v>49.19</v>
      </c>
      <c r="F37" s="20">
        <v>90.47</v>
      </c>
      <c r="G37" s="21">
        <v>11.68</v>
      </c>
      <c r="H37" s="22">
        <v>9600</v>
      </c>
      <c r="I37" s="1">
        <v>15.67</v>
      </c>
      <c r="J37" s="19">
        <v>98</v>
      </c>
      <c r="K37" s="19">
        <v>269.48</v>
      </c>
      <c r="L37" s="1">
        <v>2.33</v>
      </c>
      <c r="M37" s="1">
        <v>0</v>
      </c>
      <c r="N37" s="1">
        <v>97.67</v>
      </c>
      <c r="O37" s="1">
        <v>2</v>
      </c>
      <c r="P37" s="1">
        <v>21.84</v>
      </c>
      <c r="Q37" s="1">
        <v>4.21</v>
      </c>
      <c r="R37" s="1"/>
      <c r="S37" s="1"/>
      <c r="T37" s="1"/>
      <c r="U37" s="39">
        <f>Countries2[[#This Row],[GDP $ per capita]]*Countries2[[#This Row],[Population]]</f>
        <v>203059200</v>
      </c>
    </row>
    <row r="38" spans="1:21" x14ac:dyDescent="0.3">
      <c r="A38" s="15" t="s">
        <v>556</v>
      </c>
      <c r="B38" s="1" t="s">
        <v>25</v>
      </c>
      <c r="C38" s="1">
        <v>12127071</v>
      </c>
      <c r="D38" s="1">
        <v>1246700</v>
      </c>
      <c r="E38" s="19">
        <v>9.73</v>
      </c>
      <c r="F38" s="20">
        <v>0.13</v>
      </c>
      <c r="G38" s="21">
        <v>0</v>
      </c>
      <c r="H38" s="22">
        <v>1900</v>
      </c>
      <c r="I38" s="1">
        <v>191.19</v>
      </c>
      <c r="J38" s="19">
        <v>42</v>
      </c>
      <c r="K38" s="19">
        <v>7.78</v>
      </c>
      <c r="L38" s="1">
        <v>2.41</v>
      </c>
      <c r="M38" s="1">
        <v>0.24</v>
      </c>
      <c r="N38" s="1">
        <v>97.35</v>
      </c>
      <c r="O38" s="1"/>
      <c r="P38" s="1">
        <v>45.11</v>
      </c>
      <c r="Q38" s="1">
        <v>24.2</v>
      </c>
      <c r="R38" s="1">
        <v>9.6000000000000002E-2</v>
      </c>
      <c r="S38" s="1">
        <v>0.65800000000000003</v>
      </c>
      <c r="T38" s="1">
        <v>0.246</v>
      </c>
      <c r="U38" s="39">
        <f>Countries2[[#This Row],[GDP $ per capita]]*Countries2[[#This Row],[Population]]</f>
        <v>23041434900</v>
      </c>
    </row>
    <row r="39" spans="1:21" x14ac:dyDescent="0.3">
      <c r="A39" s="15" t="s">
        <v>552</v>
      </c>
      <c r="B39" s="1" t="s">
        <v>64</v>
      </c>
      <c r="C39" s="1">
        <v>43593035</v>
      </c>
      <c r="D39" s="1">
        <v>1138910</v>
      </c>
      <c r="E39" s="19">
        <v>38.28</v>
      </c>
      <c r="F39" s="20">
        <v>0.28000000000000003</v>
      </c>
      <c r="G39" s="21">
        <v>-0.31</v>
      </c>
      <c r="H39" s="22">
        <v>6300</v>
      </c>
      <c r="I39" s="1">
        <v>20.97</v>
      </c>
      <c r="J39" s="19">
        <v>92.5</v>
      </c>
      <c r="K39" s="19">
        <v>176.15</v>
      </c>
      <c r="L39" s="1">
        <v>2.42</v>
      </c>
      <c r="M39" s="1">
        <v>1.67</v>
      </c>
      <c r="N39" s="1">
        <v>95.91</v>
      </c>
      <c r="O39" s="1">
        <v>2</v>
      </c>
      <c r="P39" s="1">
        <v>20.48</v>
      </c>
      <c r="Q39" s="1">
        <v>5.58</v>
      </c>
      <c r="R39" s="1">
        <v>0.125</v>
      </c>
      <c r="S39" s="1">
        <v>0.34200000000000003</v>
      </c>
      <c r="T39" s="1">
        <v>0.53300000000000003</v>
      </c>
      <c r="U39" s="39">
        <f>Countries2[[#This Row],[GDP $ per capita]]*Countries2[[#This Row],[Population]]</f>
        <v>274636120500</v>
      </c>
    </row>
    <row r="40" spans="1:21" x14ac:dyDescent="0.3">
      <c r="A40" s="15" t="s">
        <v>552</v>
      </c>
      <c r="B40" s="1" t="s">
        <v>110</v>
      </c>
      <c r="C40" s="1">
        <v>767245</v>
      </c>
      <c r="D40" s="1">
        <v>214970</v>
      </c>
      <c r="E40" s="19">
        <v>3.57</v>
      </c>
      <c r="F40" s="20">
        <v>0.21</v>
      </c>
      <c r="G40" s="21">
        <v>-2.0699999999999998</v>
      </c>
      <c r="H40" s="22">
        <v>4000</v>
      </c>
      <c r="I40" s="1">
        <v>33.26</v>
      </c>
      <c r="J40" s="19">
        <v>98.8</v>
      </c>
      <c r="K40" s="19">
        <v>143.5</v>
      </c>
      <c r="L40" s="1">
        <v>2.44</v>
      </c>
      <c r="M40" s="1">
        <v>0.15</v>
      </c>
      <c r="N40" s="1">
        <v>97.41</v>
      </c>
      <c r="O40" s="1">
        <v>2</v>
      </c>
      <c r="P40" s="1">
        <v>18.28</v>
      </c>
      <c r="Q40" s="1">
        <v>8.2799999999999994</v>
      </c>
      <c r="R40" s="1">
        <v>0.37</v>
      </c>
      <c r="S40" s="1">
        <v>0.20300000000000001</v>
      </c>
      <c r="T40" s="1">
        <v>0.42699999999999999</v>
      </c>
      <c r="U40" s="39">
        <f>Countries2[[#This Row],[GDP $ per capita]]*Countries2[[#This Row],[Population]]</f>
        <v>3068980000</v>
      </c>
    </row>
    <row r="41" spans="1:21" x14ac:dyDescent="0.3">
      <c r="A41" s="15" t="s">
        <v>554</v>
      </c>
      <c r="B41" s="1" t="s">
        <v>239</v>
      </c>
      <c r="C41" s="1">
        <v>208869</v>
      </c>
      <c r="D41" s="1">
        <v>12200</v>
      </c>
      <c r="E41" s="19">
        <v>17.12</v>
      </c>
      <c r="F41" s="20">
        <v>20.72</v>
      </c>
      <c r="G41" s="21">
        <v>0</v>
      </c>
      <c r="H41" s="22">
        <v>2900</v>
      </c>
      <c r="I41" s="1">
        <v>55.16</v>
      </c>
      <c r="J41" s="19">
        <v>53</v>
      </c>
      <c r="K41" s="19">
        <v>32.56</v>
      </c>
      <c r="L41" s="1">
        <v>2.46</v>
      </c>
      <c r="M41" s="1">
        <v>7.38</v>
      </c>
      <c r="N41" s="1">
        <v>90.16</v>
      </c>
      <c r="O41" s="1">
        <v>2</v>
      </c>
      <c r="P41" s="1">
        <v>22.72</v>
      </c>
      <c r="Q41" s="1">
        <v>7.82</v>
      </c>
      <c r="R41" s="1">
        <v>0.26</v>
      </c>
      <c r="S41" s="1">
        <v>0.12</v>
      </c>
      <c r="T41" s="1">
        <v>0.62</v>
      </c>
      <c r="U41" s="39">
        <f>Countries2[[#This Row],[GDP $ per capita]]*Countries2[[#This Row],[Population]]</f>
        <v>605720100</v>
      </c>
    </row>
    <row r="42" spans="1:21" x14ac:dyDescent="0.3">
      <c r="A42" s="15" t="s">
        <v>552</v>
      </c>
      <c r="B42" s="1" t="s">
        <v>62</v>
      </c>
      <c r="C42" s="1">
        <v>16134219</v>
      </c>
      <c r="D42" s="1">
        <v>756950</v>
      </c>
      <c r="E42" s="19">
        <v>21.31</v>
      </c>
      <c r="F42" s="20">
        <v>0.85</v>
      </c>
      <c r="G42" s="21">
        <v>0</v>
      </c>
      <c r="H42" s="22">
        <v>9900</v>
      </c>
      <c r="I42" s="1">
        <v>8.8000000000000007</v>
      </c>
      <c r="J42" s="19">
        <v>96.2</v>
      </c>
      <c r="K42" s="19">
        <v>212.96</v>
      </c>
      <c r="L42" s="1">
        <v>2.65</v>
      </c>
      <c r="M42" s="1">
        <v>0.42</v>
      </c>
      <c r="N42" s="1">
        <v>96.93</v>
      </c>
      <c r="O42" s="1">
        <v>3</v>
      </c>
      <c r="P42" s="1">
        <v>15.23</v>
      </c>
      <c r="Q42" s="1">
        <v>5.81</v>
      </c>
      <c r="R42" s="1">
        <v>0.06</v>
      </c>
      <c r="S42" s="1">
        <v>0.49299999999999999</v>
      </c>
      <c r="T42" s="1">
        <v>0.44700000000000001</v>
      </c>
      <c r="U42" s="39">
        <f>Countries2[[#This Row],[GDP $ per capita]]*Countries2[[#This Row],[Population]]</f>
        <v>159728768100</v>
      </c>
    </row>
    <row r="43" spans="1:21" x14ac:dyDescent="0.3">
      <c r="A43" s="15" t="s">
        <v>552</v>
      </c>
      <c r="B43" s="1" t="s">
        <v>45</v>
      </c>
      <c r="C43" s="1">
        <v>8989046</v>
      </c>
      <c r="D43" s="1">
        <v>1098580</v>
      </c>
      <c r="E43" s="19">
        <v>8.18</v>
      </c>
      <c r="F43" s="20">
        <v>0</v>
      </c>
      <c r="G43" s="21">
        <v>-1.32</v>
      </c>
      <c r="H43" s="22">
        <v>2400</v>
      </c>
      <c r="I43" s="1">
        <v>53.11</v>
      </c>
      <c r="J43" s="19">
        <v>87.2</v>
      </c>
      <c r="K43" s="19">
        <v>71.900000000000006</v>
      </c>
      <c r="L43" s="1">
        <v>2.67</v>
      </c>
      <c r="M43" s="1">
        <v>0.19</v>
      </c>
      <c r="N43" s="1">
        <v>97.14</v>
      </c>
      <c r="O43" s="1">
        <v>1.5</v>
      </c>
      <c r="P43" s="1">
        <v>23.3</v>
      </c>
      <c r="Q43" s="1">
        <v>7.53</v>
      </c>
      <c r="R43" s="1">
        <v>0.128</v>
      </c>
      <c r="S43" s="1">
        <v>0.35199999999999998</v>
      </c>
      <c r="T43" s="1">
        <v>0.52</v>
      </c>
      <c r="U43" s="39">
        <f>Countries2[[#This Row],[GDP $ per capita]]*Countries2[[#This Row],[Population]]</f>
        <v>21573710400</v>
      </c>
    </row>
    <row r="44" spans="1:21" x14ac:dyDescent="0.3">
      <c r="A44" s="15" t="s">
        <v>550</v>
      </c>
      <c r="B44" s="1" t="s">
        <v>127</v>
      </c>
      <c r="C44" s="1">
        <v>5906760</v>
      </c>
      <c r="D44" s="1">
        <v>92300</v>
      </c>
      <c r="E44" s="19">
        <v>64</v>
      </c>
      <c r="F44" s="20">
        <v>0.03</v>
      </c>
      <c r="G44" s="21">
        <v>6.59</v>
      </c>
      <c r="H44" s="22">
        <v>4300</v>
      </c>
      <c r="I44" s="1">
        <v>17.350000000000001</v>
      </c>
      <c r="J44" s="19">
        <v>91.3</v>
      </c>
      <c r="K44" s="19">
        <v>104.51</v>
      </c>
      <c r="L44" s="1">
        <v>2.67</v>
      </c>
      <c r="M44" s="1">
        <v>1.83</v>
      </c>
      <c r="N44" s="1">
        <v>95.5</v>
      </c>
      <c r="O44" s="1">
        <v>1</v>
      </c>
      <c r="P44" s="1">
        <v>21.25</v>
      </c>
      <c r="Q44" s="1">
        <v>2.65</v>
      </c>
      <c r="R44" s="1">
        <v>3.3000000000000002E-2</v>
      </c>
      <c r="S44" s="1">
        <v>0.28699999999999998</v>
      </c>
      <c r="T44" s="1">
        <v>0.68</v>
      </c>
      <c r="U44" s="39">
        <f>Countries2[[#This Row],[GDP $ per capita]]*Countries2[[#This Row],[Population]]</f>
        <v>25399068000</v>
      </c>
    </row>
    <row r="45" spans="1:21" x14ac:dyDescent="0.3">
      <c r="A45" s="15" t="s">
        <v>554</v>
      </c>
      <c r="B45" s="1" t="s">
        <v>130</v>
      </c>
      <c r="C45" s="1">
        <v>105432</v>
      </c>
      <c r="D45" s="1">
        <v>811</v>
      </c>
      <c r="E45" s="19">
        <v>130</v>
      </c>
      <c r="F45" s="20">
        <v>140.94</v>
      </c>
      <c r="G45" s="21">
        <v>0</v>
      </c>
      <c r="H45" s="22">
        <v>800</v>
      </c>
      <c r="I45" s="1">
        <v>48.52</v>
      </c>
      <c r="J45" s="19"/>
      <c r="K45" s="19">
        <v>42.68</v>
      </c>
      <c r="L45" s="1">
        <v>2.74</v>
      </c>
      <c r="M45" s="1">
        <v>50.68</v>
      </c>
      <c r="N45" s="1">
        <v>46.58</v>
      </c>
      <c r="O45" s="1">
        <v>2</v>
      </c>
      <c r="P45" s="1">
        <v>30.65</v>
      </c>
      <c r="Q45" s="1">
        <v>8.26</v>
      </c>
      <c r="R45" s="1">
        <v>8.8999999999999996E-2</v>
      </c>
      <c r="S45" s="1">
        <v>0.24199999999999999</v>
      </c>
      <c r="T45" s="1">
        <v>0.66800000000000004</v>
      </c>
      <c r="U45" s="39">
        <f>Countries2[[#This Row],[GDP $ per capita]]*Countries2[[#This Row],[Population]]</f>
        <v>84345600</v>
      </c>
    </row>
    <row r="46" spans="1:21" x14ac:dyDescent="0.3">
      <c r="A46" s="15" t="s">
        <v>550</v>
      </c>
      <c r="B46" s="1" t="s">
        <v>246</v>
      </c>
      <c r="C46" s="1">
        <v>21456188</v>
      </c>
      <c r="D46" s="1">
        <v>527970</v>
      </c>
      <c r="E46" s="19">
        <v>40.64</v>
      </c>
      <c r="F46" s="20">
        <v>0.36</v>
      </c>
      <c r="G46" s="21">
        <v>0</v>
      </c>
      <c r="H46" s="22">
        <v>800</v>
      </c>
      <c r="I46" s="1">
        <v>61.5</v>
      </c>
      <c r="J46" s="19">
        <v>50.2</v>
      </c>
      <c r="K46" s="19">
        <v>37.200000000000003</v>
      </c>
      <c r="L46" s="1">
        <v>2.78</v>
      </c>
      <c r="M46" s="1">
        <v>0.24</v>
      </c>
      <c r="N46" s="1">
        <v>96.98</v>
      </c>
      <c r="O46" s="1">
        <v>1</v>
      </c>
      <c r="P46" s="1">
        <v>42.89</v>
      </c>
      <c r="Q46" s="1">
        <v>8.3000000000000007</v>
      </c>
      <c r="R46" s="1">
        <v>0.13500000000000001</v>
      </c>
      <c r="S46" s="1">
        <v>0.47199999999999998</v>
      </c>
      <c r="T46" s="1">
        <v>0.39300000000000002</v>
      </c>
      <c r="U46" s="39">
        <f>Countries2[[#This Row],[GDP $ per capita]]*Countries2[[#This Row],[Population]]</f>
        <v>17164950400</v>
      </c>
    </row>
    <row r="47" spans="1:21" x14ac:dyDescent="0.3">
      <c r="A47" s="15" t="s">
        <v>550</v>
      </c>
      <c r="B47" s="1" t="s">
        <v>36</v>
      </c>
      <c r="C47" s="1">
        <v>698585</v>
      </c>
      <c r="D47" s="1">
        <v>665</v>
      </c>
      <c r="E47" s="19">
        <v>1050.5</v>
      </c>
      <c r="F47" s="20">
        <v>24.21</v>
      </c>
      <c r="G47" s="21">
        <v>1.05</v>
      </c>
      <c r="H47" s="22">
        <v>16900</v>
      </c>
      <c r="I47" s="1">
        <v>17.27</v>
      </c>
      <c r="J47" s="19">
        <v>89.1</v>
      </c>
      <c r="K47" s="19">
        <v>281.27999999999997</v>
      </c>
      <c r="L47" s="1">
        <v>2.82</v>
      </c>
      <c r="M47" s="1">
        <v>5.63</v>
      </c>
      <c r="N47" s="1">
        <v>91.55</v>
      </c>
      <c r="O47" s="1">
        <v>1</v>
      </c>
      <c r="P47" s="1">
        <v>17.8</v>
      </c>
      <c r="Q47" s="1">
        <v>4.1399999999999997</v>
      </c>
      <c r="R47" s="1">
        <v>5.0000000000000001E-3</v>
      </c>
      <c r="S47" s="1">
        <v>0.38700000000000001</v>
      </c>
      <c r="T47" s="1">
        <v>0.60799999999999998</v>
      </c>
      <c r="U47" s="39">
        <f>Countries2[[#This Row],[GDP $ per capita]]*Countries2[[#This Row],[Population]]</f>
        <v>11806086500</v>
      </c>
    </row>
    <row r="48" spans="1:21" x14ac:dyDescent="0.3">
      <c r="A48" s="15" t="s">
        <v>552</v>
      </c>
      <c r="B48" s="1" t="s">
        <v>41</v>
      </c>
      <c r="C48" s="1">
        <v>287730</v>
      </c>
      <c r="D48" s="1">
        <v>22966</v>
      </c>
      <c r="E48" s="19">
        <v>12.53</v>
      </c>
      <c r="F48" s="20">
        <v>1.68</v>
      </c>
      <c r="G48" s="21">
        <v>0</v>
      </c>
      <c r="H48" s="22">
        <v>4900</v>
      </c>
      <c r="I48" s="1">
        <v>25.69</v>
      </c>
      <c r="J48" s="19">
        <v>94.1</v>
      </c>
      <c r="K48" s="19">
        <v>115.73</v>
      </c>
      <c r="L48" s="1">
        <v>2.85</v>
      </c>
      <c r="M48" s="1">
        <v>1.71</v>
      </c>
      <c r="N48" s="1">
        <v>95.44</v>
      </c>
      <c r="O48" s="1">
        <v>2</v>
      </c>
      <c r="P48" s="1">
        <v>28.84</v>
      </c>
      <c r="Q48" s="1">
        <v>5.72</v>
      </c>
      <c r="R48" s="1">
        <v>0.14199999999999999</v>
      </c>
      <c r="S48" s="1">
        <v>0.152</v>
      </c>
      <c r="T48" s="1">
        <v>0.61199999999999999</v>
      </c>
      <c r="U48" s="39">
        <f>Countries2[[#This Row],[GDP $ per capita]]*Countries2[[#This Row],[Population]]</f>
        <v>1409877000</v>
      </c>
    </row>
    <row r="49" spans="1:21" x14ac:dyDescent="0.3">
      <c r="A49" s="15" t="s">
        <v>556</v>
      </c>
      <c r="B49" s="1" t="s">
        <v>61</v>
      </c>
      <c r="C49" s="1">
        <v>9944201</v>
      </c>
      <c r="D49" s="1">
        <v>1284000</v>
      </c>
      <c r="E49" s="19">
        <v>7.74</v>
      </c>
      <c r="F49" s="20">
        <v>0</v>
      </c>
      <c r="G49" s="21">
        <v>-0.11</v>
      </c>
      <c r="H49" s="22">
        <v>1200</v>
      </c>
      <c r="I49" s="1">
        <v>93.82</v>
      </c>
      <c r="J49" s="19">
        <v>47.5</v>
      </c>
      <c r="K49" s="19">
        <v>1.31</v>
      </c>
      <c r="L49" s="1">
        <v>2.86</v>
      </c>
      <c r="M49" s="1">
        <v>0.02</v>
      </c>
      <c r="N49" s="1">
        <v>97.12</v>
      </c>
      <c r="O49" s="1">
        <v>2</v>
      </c>
      <c r="P49" s="1">
        <v>45.73</v>
      </c>
      <c r="Q49" s="1">
        <v>16.38</v>
      </c>
      <c r="R49" s="1">
        <v>0.33500000000000002</v>
      </c>
      <c r="S49" s="1">
        <v>0.25900000000000001</v>
      </c>
      <c r="T49" s="1">
        <v>0.40600000000000003</v>
      </c>
      <c r="U49" s="39">
        <f>Countries2[[#This Row],[GDP $ per capita]]*Countries2[[#This Row],[Population]]</f>
        <v>11933041200</v>
      </c>
    </row>
    <row r="50" spans="1:21" x14ac:dyDescent="0.3">
      <c r="A50" s="15" t="s">
        <v>557</v>
      </c>
      <c r="B50" s="1" t="s">
        <v>81</v>
      </c>
      <c r="C50" s="1">
        <v>78887007</v>
      </c>
      <c r="D50" s="1">
        <v>1001450</v>
      </c>
      <c r="E50" s="19">
        <v>78.77</v>
      </c>
      <c r="F50" s="20">
        <v>0.24</v>
      </c>
      <c r="G50" s="21">
        <v>-0.22</v>
      </c>
      <c r="H50" s="22">
        <v>4000</v>
      </c>
      <c r="I50" s="1">
        <v>32.590000000000003</v>
      </c>
      <c r="J50" s="19">
        <v>57.7</v>
      </c>
      <c r="K50" s="19">
        <v>131.78</v>
      </c>
      <c r="L50" s="1">
        <v>2.87</v>
      </c>
      <c r="M50" s="1">
        <v>0.48</v>
      </c>
      <c r="N50" s="1">
        <v>96.65</v>
      </c>
      <c r="O50" s="1">
        <v>1</v>
      </c>
      <c r="P50" s="1">
        <v>22.94</v>
      </c>
      <c r="Q50" s="1">
        <v>5.23</v>
      </c>
      <c r="R50" s="1">
        <v>0.14899999999999999</v>
      </c>
      <c r="S50" s="1">
        <v>0.35699999999999998</v>
      </c>
      <c r="T50" s="1">
        <v>0.49299999999999999</v>
      </c>
      <c r="U50" s="39">
        <f>Countries2[[#This Row],[GDP $ per capita]]*Countries2[[#This Row],[Population]]</f>
        <v>315548028000</v>
      </c>
    </row>
    <row r="51" spans="1:21" x14ac:dyDescent="0.3">
      <c r="A51" s="15" t="s">
        <v>553</v>
      </c>
      <c r="B51" s="1" t="s">
        <v>176</v>
      </c>
      <c r="C51" s="1">
        <v>4610820</v>
      </c>
      <c r="D51" s="1">
        <v>323802</v>
      </c>
      <c r="E51" s="19">
        <v>14.24</v>
      </c>
      <c r="F51" s="20">
        <v>7.77</v>
      </c>
      <c r="G51" s="21">
        <v>1.74</v>
      </c>
      <c r="H51" s="22">
        <v>37800</v>
      </c>
      <c r="I51" s="1">
        <v>3.7</v>
      </c>
      <c r="J51" s="19">
        <v>100</v>
      </c>
      <c r="K51" s="19">
        <v>461.74</v>
      </c>
      <c r="L51" s="1">
        <v>2.87</v>
      </c>
      <c r="M51" s="1">
        <v>0</v>
      </c>
      <c r="N51" s="1">
        <v>97.13</v>
      </c>
      <c r="O51" s="1">
        <v>3</v>
      </c>
      <c r="P51" s="1">
        <v>11.46</v>
      </c>
      <c r="Q51" s="1">
        <v>9.4</v>
      </c>
      <c r="R51" s="1">
        <v>2.1000000000000001E-2</v>
      </c>
      <c r="S51" s="1">
        <v>0.41499999999999998</v>
      </c>
      <c r="T51" s="1">
        <v>0.56399999999999995</v>
      </c>
      <c r="U51" s="39">
        <f>Countries2[[#This Row],[GDP $ per capita]]*Countries2[[#This Row],[Population]]</f>
        <v>174288996000</v>
      </c>
    </row>
    <row r="52" spans="1:21" x14ac:dyDescent="0.3">
      <c r="A52" s="15" t="s">
        <v>552</v>
      </c>
      <c r="B52" s="1" t="s">
        <v>183</v>
      </c>
      <c r="C52" s="1">
        <v>28302603</v>
      </c>
      <c r="D52" s="1">
        <v>1285220</v>
      </c>
      <c r="E52" s="19">
        <v>22.02</v>
      </c>
      <c r="F52" s="20">
        <v>0.19</v>
      </c>
      <c r="G52" s="21">
        <v>-1.05</v>
      </c>
      <c r="H52" s="22">
        <v>5100</v>
      </c>
      <c r="I52" s="1">
        <v>31.94</v>
      </c>
      <c r="J52" s="19">
        <v>90.9</v>
      </c>
      <c r="K52" s="19">
        <v>79.52</v>
      </c>
      <c r="L52" s="1">
        <v>2.89</v>
      </c>
      <c r="M52" s="1">
        <v>0.4</v>
      </c>
      <c r="N52" s="1">
        <v>96.71</v>
      </c>
      <c r="O52" s="1">
        <v>1.5</v>
      </c>
      <c r="P52" s="1">
        <v>20.48</v>
      </c>
      <c r="Q52" s="1">
        <v>6.23</v>
      </c>
      <c r="R52" s="1">
        <v>0.08</v>
      </c>
      <c r="S52" s="1">
        <v>0.27</v>
      </c>
      <c r="T52" s="1">
        <v>0.65</v>
      </c>
      <c r="U52" s="39">
        <f>Countries2[[#This Row],[GDP $ per capita]]*Countries2[[#This Row],[Population]]</f>
        <v>144343275300</v>
      </c>
    </row>
    <row r="53" spans="1:21" x14ac:dyDescent="0.3">
      <c r="A53" s="15" t="s">
        <v>552</v>
      </c>
      <c r="B53" s="1" t="s">
        <v>240</v>
      </c>
      <c r="C53" s="1">
        <v>25730435</v>
      </c>
      <c r="D53" s="1">
        <v>912050</v>
      </c>
      <c r="E53" s="19">
        <v>28.21</v>
      </c>
      <c r="F53" s="20">
        <v>0.31</v>
      </c>
      <c r="G53" s="21">
        <v>-0.04</v>
      </c>
      <c r="H53" s="22">
        <v>4800</v>
      </c>
      <c r="I53" s="1">
        <v>22.2</v>
      </c>
      <c r="J53" s="19">
        <v>93.4</v>
      </c>
      <c r="K53" s="19">
        <v>140.13</v>
      </c>
      <c r="L53" s="1">
        <v>2.95</v>
      </c>
      <c r="M53" s="1">
        <v>0.92</v>
      </c>
      <c r="N53" s="1">
        <v>96.13</v>
      </c>
      <c r="O53" s="1">
        <v>2</v>
      </c>
      <c r="P53" s="1">
        <v>18.71</v>
      </c>
      <c r="Q53" s="1">
        <v>4.92</v>
      </c>
      <c r="R53" s="1">
        <v>0.04</v>
      </c>
      <c r="S53" s="1">
        <v>0.41899999999999998</v>
      </c>
      <c r="T53" s="1">
        <v>0.54100000000000004</v>
      </c>
      <c r="U53" s="39">
        <f>Countries2[[#This Row],[GDP $ per capita]]*Countries2[[#This Row],[Population]]</f>
        <v>123506088000</v>
      </c>
    </row>
    <row r="54" spans="1:21" x14ac:dyDescent="0.3">
      <c r="A54" s="15" t="s">
        <v>556</v>
      </c>
      <c r="B54" s="1" t="s">
        <v>66</v>
      </c>
      <c r="C54" s="1">
        <v>62660551</v>
      </c>
      <c r="D54" s="1">
        <v>2345410</v>
      </c>
      <c r="E54" s="19">
        <v>26.72</v>
      </c>
      <c r="F54" s="20">
        <v>0</v>
      </c>
      <c r="G54" s="21">
        <v>0</v>
      </c>
      <c r="H54" s="22">
        <v>700</v>
      </c>
      <c r="I54" s="1">
        <v>94.69</v>
      </c>
      <c r="J54" s="19">
        <v>65.5</v>
      </c>
      <c r="K54" s="19">
        <v>0.17</v>
      </c>
      <c r="L54" s="1">
        <v>2.96</v>
      </c>
      <c r="M54" s="1">
        <v>0.52</v>
      </c>
      <c r="N54" s="1">
        <v>96.52</v>
      </c>
      <c r="O54" s="1">
        <v>2</v>
      </c>
      <c r="P54" s="1">
        <v>43.69</v>
      </c>
      <c r="Q54" s="1">
        <v>13.27</v>
      </c>
      <c r="R54" s="1">
        <v>0.55000000000000004</v>
      </c>
      <c r="S54" s="1">
        <v>0.11</v>
      </c>
      <c r="T54" s="1">
        <v>0.34</v>
      </c>
      <c r="U54" s="39">
        <f>Countries2[[#This Row],[GDP $ per capita]]*Countries2[[#This Row],[Population]]</f>
        <v>43862385700</v>
      </c>
    </row>
    <row r="55" spans="1:21" x14ac:dyDescent="0.3">
      <c r="A55" s="15" t="s">
        <v>555</v>
      </c>
      <c r="B55" s="1" t="s">
        <v>44</v>
      </c>
      <c r="C55" s="1">
        <v>2279723</v>
      </c>
      <c r="D55" s="1">
        <v>47000</v>
      </c>
      <c r="E55" s="19">
        <v>48.5</v>
      </c>
      <c r="F55" s="20">
        <v>0</v>
      </c>
      <c r="G55" s="21">
        <v>0</v>
      </c>
      <c r="H55" s="22">
        <v>1300</v>
      </c>
      <c r="I55" s="1">
        <v>100.44</v>
      </c>
      <c r="J55" s="19">
        <v>42.2</v>
      </c>
      <c r="K55" s="19">
        <v>14.34</v>
      </c>
      <c r="L55" s="1">
        <v>3.09</v>
      </c>
      <c r="M55" s="1">
        <v>0.43</v>
      </c>
      <c r="N55" s="1">
        <v>96.48</v>
      </c>
      <c r="O55" s="1">
        <v>2</v>
      </c>
      <c r="P55" s="1">
        <v>33.65</v>
      </c>
      <c r="Q55" s="1">
        <v>12.7</v>
      </c>
      <c r="R55" s="1">
        <v>0.25800000000000001</v>
      </c>
      <c r="S55" s="1">
        <v>0.379</v>
      </c>
      <c r="T55" s="1">
        <v>0.36299999999999999</v>
      </c>
      <c r="U55" s="39">
        <f>Countries2[[#This Row],[GDP $ per capita]]*Countries2[[#This Row],[Population]]</f>
        <v>2963639900</v>
      </c>
    </row>
    <row r="56" spans="1:21" x14ac:dyDescent="0.3">
      <c r="A56" s="15" t="s">
        <v>556</v>
      </c>
      <c r="B56" s="1" t="s">
        <v>60</v>
      </c>
      <c r="C56" s="1">
        <v>4303356</v>
      </c>
      <c r="D56" s="1">
        <v>622984</v>
      </c>
      <c r="E56" s="19">
        <v>6.91</v>
      </c>
      <c r="F56" s="20">
        <v>0</v>
      </c>
      <c r="G56" s="21">
        <v>0</v>
      </c>
      <c r="H56" s="22">
        <v>1100</v>
      </c>
      <c r="I56" s="1">
        <v>91</v>
      </c>
      <c r="J56" s="19">
        <v>51</v>
      </c>
      <c r="K56" s="19">
        <v>2.3199999999999998</v>
      </c>
      <c r="L56" s="1">
        <v>3.1</v>
      </c>
      <c r="M56" s="1">
        <v>0.14000000000000001</v>
      </c>
      <c r="N56" s="1">
        <v>96.76</v>
      </c>
      <c r="O56" s="1">
        <v>2</v>
      </c>
      <c r="P56" s="1">
        <v>33.909999999999997</v>
      </c>
      <c r="Q56" s="1">
        <v>18.649999999999999</v>
      </c>
      <c r="R56" s="1">
        <v>0.55000000000000004</v>
      </c>
      <c r="S56" s="1">
        <v>0.2</v>
      </c>
      <c r="T56" s="1">
        <v>0.25</v>
      </c>
      <c r="U56" s="39">
        <f>Countries2[[#This Row],[GDP $ per capita]]*Countries2[[#This Row],[Population]]</f>
        <v>4733691600</v>
      </c>
    </row>
    <row r="57" spans="1:21" x14ac:dyDescent="0.3">
      <c r="A57" s="15" t="s">
        <v>557</v>
      </c>
      <c r="B57" s="1" t="s">
        <v>22</v>
      </c>
      <c r="C57" s="1">
        <v>32930091</v>
      </c>
      <c r="D57" s="1">
        <v>2381740</v>
      </c>
      <c r="E57" s="19">
        <v>13.83</v>
      </c>
      <c r="F57" s="20">
        <v>0.04</v>
      </c>
      <c r="G57" s="21">
        <v>-0.39</v>
      </c>
      <c r="H57" s="22">
        <v>6000</v>
      </c>
      <c r="I57" s="1">
        <v>31</v>
      </c>
      <c r="J57" s="19">
        <v>70</v>
      </c>
      <c r="K57" s="19">
        <v>78.099999999999994</v>
      </c>
      <c r="L57" s="1">
        <v>3.22</v>
      </c>
      <c r="M57" s="1">
        <v>0.25</v>
      </c>
      <c r="N57" s="1">
        <v>96.53</v>
      </c>
      <c r="O57" s="1">
        <v>1</v>
      </c>
      <c r="P57" s="1">
        <v>17.14</v>
      </c>
      <c r="Q57" s="1">
        <v>4.6100000000000003</v>
      </c>
      <c r="R57" s="1">
        <v>0.10100000000000001</v>
      </c>
      <c r="S57" s="1">
        <v>0.6</v>
      </c>
      <c r="T57" s="1">
        <v>0.29799999999999999</v>
      </c>
      <c r="U57" s="39">
        <f>Countries2[[#This Row],[GDP $ per capita]]*Countries2[[#This Row],[Population]]</f>
        <v>197580546000</v>
      </c>
    </row>
    <row r="58" spans="1:21" x14ac:dyDescent="0.3">
      <c r="A58" s="15" t="s">
        <v>556</v>
      </c>
      <c r="B58" s="1" t="s">
        <v>173</v>
      </c>
      <c r="C58" s="1">
        <v>12525094</v>
      </c>
      <c r="D58" s="1">
        <v>1267000</v>
      </c>
      <c r="E58" s="19">
        <v>9.89</v>
      </c>
      <c r="F58" s="20">
        <v>0</v>
      </c>
      <c r="G58" s="21">
        <v>-0.67</v>
      </c>
      <c r="H58" s="22">
        <v>800</v>
      </c>
      <c r="I58" s="1">
        <v>121.69</v>
      </c>
      <c r="J58" s="19">
        <v>17.600000000000001</v>
      </c>
      <c r="K58" s="19">
        <v>1.92</v>
      </c>
      <c r="L58" s="1">
        <v>3.54</v>
      </c>
      <c r="M58" s="1">
        <v>0.01</v>
      </c>
      <c r="N58" s="1">
        <v>96.45</v>
      </c>
      <c r="O58" s="1">
        <v>1</v>
      </c>
      <c r="P58" s="1">
        <v>50.73</v>
      </c>
      <c r="Q58" s="1">
        <v>20.91</v>
      </c>
      <c r="R58" s="1">
        <v>0.39</v>
      </c>
      <c r="S58" s="1">
        <v>0.17</v>
      </c>
      <c r="T58" s="1">
        <v>0.44</v>
      </c>
      <c r="U58" s="39">
        <f>Countries2[[#This Row],[GDP $ per capita]]*Countries2[[#This Row],[Population]]</f>
        <v>10020075200</v>
      </c>
    </row>
    <row r="59" spans="1:21" x14ac:dyDescent="0.3">
      <c r="A59" s="15" t="s">
        <v>556</v>
      </c>
      <c r="B59" s="1" t="s">
        <v>108</v>
      </c>
      <c r="C59" s="1">
        <v>9690222</v>
      </c>
      <c r="D59" s="1">
        <v>245857</v>
      </c>
      <c r="E59" s="19">
        <v>39.409999999999997</v>
      </c>
      <c r="F59" s="20">
        <v>0.13</v>
      </c>
      <c r="G59" s="21">
        <v>-3.06</v>
      </c>
      <c r="H59" s="22">
        <v>2100</v>
      </c>
      <c r="I59" s="1">
        <v>90.37</v>
      </c>
      <c r="J59" s="19">
        <v>35.9</v>
      </c>
      <c r="K59" s="19">
        <v>2.7</v>
      </c>
      <c r="L59" s="1">
        <v>3.63</v>
      </c>
      <c r="M59" s="1">
        <v>2.58</v>
      </c>
      <c r="N59" s="1">
        <v>93.79</v>
      </c>
      <c r="O59" s="1">
        <v>2</v>
      </c>
      <c r="P59" s="1">
        <v>41.76</v>
      </c>
      <c r="Q59" s="1">
        <v>15.48</v>
      </c>
      <c r="R59" s="1">
        <v>0.23699999999999999</v>
      </c>
      <c r="S59" s="1">
        <v>0.36199999999999999</v>
      </c>
      <c r="T59" s="1">
        <v>0.40100000000000002</v>
      </c>
      <c r="U59" s="39">
        <f>Countries2[[#This Row],[GDP $ per capita]]*Countries2[[#This Row],[Population]]</f>
        <v>20349466200</v>
      </c>
    </row>
    <row r="60" spans="1:21" x14ac:dyDescent="0.3">
      <c r="A60" s="15" t="s">
        <v>558</v>
      </c>
      <c r="B60" s="1" t="s">
        <v>229</v>
      </c>
      <c r="C60" s="1">
        <v>5042920</v>
      </c>
      <c r="D60" s="1">
        <v>488100</v>
      </c>
      <c r="E60" s="19">
        <v>10.33</v>
      </c>
      <c r="F60" s="20">
        <v>0</v>
      </c>
      <c r="G60" s="21">
        <v>-0.86</v>
      </c>
      <c r="H60" s="22">
        <v>5800</v>
      </c>
      <c r="I60" s="1">
        <v>73.08</v>
      </c>
      <c r="J60" s="19">
        <v>98</v>
      </c>
      <c r="K60" s="19">
        <v>74.58</v>
      </c>
      <c r="L60" s="1">
        <v>3.72</v>
      </c>
      <c r="M60" s="1">
        <v>0.14000000000000001</v>
      </c>
      <c r="N60" s="1">
        <v>96.14</v>
      </c>
      <c r="O60" s="1">
        <v>1</v>
      </c>
      <c r="P60" s="1">
        <v>27.61</v>
      </c>
      <c r="Q60" s="1">
        <v>8.6</v>
      </c>
      <c r="R60" s="1">
        <v>0.20899999999999999</v>
      </c>
      <c r="S60" s="1">
        <v>0.38</v>
      </c>
      <c r="T60" s="1">
        <v>0.41099999999999998</v>
      </c>
      <c r="U60" s="39">
        <f>Countries2[[#This Row],[GDP $ per capita]]*Countries2[[#This Row],[Population]]</f>
        <v>29248936000</v>
      </c>
    </row>
    <row r="61" spans="1:21" x14ac:dyDescent="0.3">
      <c r="A61" s="15" t="s">
        <v>555</v>
      </c>
      <c r="B61" s="1" t="s">
        <v>135</v>
      </c>
      <c r="C61" s="1">
        <v>6368481</v>
      </c>
      <c r="D61" s="1">
        <v>236800</v>
      </c>
      <c r="E61" s="19">
        <v>26.89</v>
      </c>
      <c r="F61" s="20">
        <v>0</v>
      </c>
      <c r="G61" s="21">
        <v>0</v>
      </c>
      <c r="H61" s="22">
        <v>1700</v>
      </c>
      <c r="I61" s="1">
        <v>85.22</v>
      </c>
      <c r="J61" s="19">
        <v>66.400000000000006</v>
      </c>
      <c r="K61" s="19">
        <v>14.14</v>
      </c>
      <c r="L61" s="1">
        <v>3.8</v>
      </c>
      <c r="M61" s="1">
        <v>0.35</v>
      </c>
      <c r="N61" s="1">
        <v>95.85</v>
      </c>
      <c r="O61" s="1">
        <v>2</v>
      </c>
      <c r="P61" s="1">
        <v>35.49</v>
      </c>
      <c r="Q61" s="1">
        <v>11.55</v>
      </c>
      <c r="R61" s="1">
        <v>0.45500000000000002</v>
      </c>
      <c r="S61" s="1">
        <v>0.28699999999999998</v>
      </c>
      <c r="T61" s="1">
        <v>0.25800000000000001</v>
      </c>
      <c r="U61" s="39">
        <f>Countries2[[#This Row],[GDP $ per capita]]*Countries2[[#This Row],[Population]]</f>
        <v>10826417700</v>
      </c>
    </row>
    <row r="62" spans="1:21" x14ac:dyDescent="0.3">
      <c r="A62" s="15" t="s">
        <v>556</v>
      </c>
      <c r="B62" s="1" t="s">
        <v>150</v>
      </c>
      <c r="C62" s="1">
        <v>11716829</v>
      </c>
      <c r="D62" s="1">
        <v>1240000</v>
      </c>
      <c r="E62" s="19">
        <v>9.4499999999999993</v>
      </c>
      <c r="F62" s="20">
        <v>0</v>
      </c>
      <c r="G62" s="21">
        <v>-0.33</v>
      </c>
      <c r="H62" s="22">
        <v>900</v>
      </c>
      <c r="I62" s="1">
        <v>116.79</v>
      </c>
      <c r="J62" s="19">
        <v>46.4</v>
      </c>
      <c r="K62" s="19">
        <v>6.4</v>
      </c>
      <c r="L62" s="1">
        <v>3.82</v>
      </c>
      <c r="M62" s="1">
        <v>0.03</v>
      </c>
      <c r="N62" s="1">
        <v>96.15</v>
      </c>
      <c r="O62" s="1">
        <v>2</v>
      </c>
      <c r="P62" s="1">
        <v>49.82</v>
      </c>
      <c r="Q62" s="1">
        <v>16.89</v>
      </c>
      <c r="R62" s="1">
        <v>0.45</v>
      </c>
      <c r="S62" s="1">
        <v>0.17</v>
      </c>
      <c r="T62" s="1">
        <v>0.38</v>
      </c>
      <c r="U62" s="39">
        <f>Countries2[[#This Row],[GDP $ per capita]]*Countries2[[#This Row],[Population]]</f>
        <v>10545146100</v>
      </c>
    </row>
    <row r="63" spans="1:21" x14ac:dyDescent="0.3">
      <c r="A63" s="15" t="s">
        <v>552</v>
      </c>
      <c r="B63" s="1" t="s">
        <v>59</v>
      </c>
      <c r="C63" s="1">
        <v>45436</v>
      </c>
      <c r="D63" s="1">
        <v>262</v>
      </c>
      <c r="E63" s="19">
        <v>173.42</v>
      </c>
      <c r="F63" s="20">
        <v>61.07</v>
      </c>
      <c r="G63" s="21">
        <v>18.75</v>
      </c>
      <c r="H63" s="22">
        <v>35000</v>
      </c>
      <c r="I63" s="1">
        <v>8.19</v>
      </c>
      <c r="J63" s="19">
        <v>98</v>
      </c>
      <c r="K63" s="19">
        <v>836.34</v>
      </c>
      <c r="L63" s="1">
        <v>3.85</v>
      </c>
      <c r="M63" s="1">
        <v>0</v>
      </c>
      <c r="N63" s="1">
        <v>96.15</v>
      </c>
      <c r="O63" s="1">
        <v>2</v>
      </c>
      <c r="P63" s="1">
        <v>12.74</v>
      </c>
      <c r="Q63" s="1">
        <v>4.8899999999999997</v>
      </c>
      <c r="R63" s="1">
        <v>1.4E-2</v>
      </c>
      <c r="S63" s="1">
        <v>3.2000000000000001E-2</v>
      </c>
      <c r="T63" s="1">
        <v>0.95399999999999996</v>
      </c>
      <c r="U63" s="39">
        <f>Countries2[[#This Row],[GDP $ per capita]]*Countries2[[#This Row],[Population]]</f>
        <v>1590260000</v>
      </c>
    </row>
    <row r="64" spans="1:21" x14ac:dyDescent="0.3">
      <c r="A64" s="15" t="s">
        <v>556</v>
      </c>
      <c r="B64" s="1" t="s">
        <v>139</v>
      </c>
      <c r="C64" s="1">
        <v>3042004</v>
      </c>
      <c r="D64" s="1">
        <v>111370</v>
      </c>
      <c r="E64" s="19">
        <v>27.31</v>
      </c>
      <c r="F64" s="20">
        <v>0.52</v>
      </c>
      <c r="G64" s="21">
        <v>0</v>
      </c>
      <c r="H64" s="22">
        <v>1000</v>
      </c>
      <c r="I64" s="1">
        <v>128.87</v>
      </c>
      <c r="J64" s="19">
        <v>57.5</v>
      </c>
      <c r="K64" s="19">
        <v>2.27</v>
      </c>
      <c r="L64" s="1">
        <v>3.95</v>
      </c>
      <c r="M64" s="1">
        <v>2.2799999999999998</v>
      </c>
      <c r="N64" s="1">
        <v>93.77</v>
      </c>
      <c r="O64" s="1">
        <v>2</v>
      </c>
      <c r="P64" s="1">
        <v>44.77</v>
      </c>
      <c r="Q64" s="1">
        <v>23.1</v>
      </c>
      <c r="R64" s="1">
        <v>0.76900000000000002</v>
      </c>
      <c r="S64" s="1">
        <v>5.3999999999999999E-2</v>
      </c>
      <c r="T64" s="1">
        <v>0.17699999999999999</v>
      </c>
      <c r="U64" s="39">
        <f>Countries2[[#This Row],[GDP $ per capita]]*Countries2[[#This Row],[Population]]</f>
        <v>3042004000</v>
      </c>
    </row>
    <row r="65" spans="1:21" x14ac:dyDescent="0.3">
      <c r="A65" s="15" t="s">
        <v>552</v>
      </c>
      <c r="B65" s="1" t="s">
        <v>187</v>
      </c>
      <c r="C65" s="1">
        <v>3927188</v>
      </c>
      <c r="D65" s="1">
        <v>13790</v>
      </c>
      <c r="E65" s="19">
        <v>284.79000000000002</v>
      </c>
      <c r="F65" s="20">
        <v>3.63</v>
      </c>
      <c r="G65" s="21">
        <v>-1.46</v>
      </c>
      <c r="H65" s="22">
        <v>16800</v>
      </c>
      <c r="I65" s="1">
        <v>8.24</v>
      </c>
      <c r="J65" s="19">
        <v>94.1</v>
      </c>
      <c r="K65" s="19">
        <v>283.13</v>
      </c>
      <c r="L65" s="1">
        <v>3.95</v>
      </c>
      <c r="M65" s="1">
        <v>5.52</v>
      </c>
      <c r="N65" s="1">
        <v>90.53</v>
      </c>
      <c r="O65" s="1">
        <v>2</v>
      </c>
      <c r="P65" s="1">
        <v>12.77</v>
      </c>
      <c r="Q65" s="1">
        <v>7.65</v>
      </c>
      <c r="R65" s="1">
        <v>0.01</v>
      </c>
      <c r="S65" s="1">
        <v>0.45</v>
      </c>
      <c r="T65" s="1">
        <v>0.54</v>
      </c>
      <c r="U65" s="39">
        <f>Countries2[[#This Row],[GDP $ per capita]]*Countries2[[#This Row],[Population]]</f>
        <v>65976758400</v>
      </c>
    </row>
    <row r="66" spans="1:21" x14ac:dyDescent="0.3">
      <c r="A66" s="15" t="s">
        <v>552</v>
      </c>
      <c r="B66" s="1" t="s">
        <v>69</v>
      </c>
      <c r="C66" s="1">
        <v>4075261</v>
      </c>
      <c r="D66" s="1">
        <v>51100</v>
      </c>
      <c r="E66" s="19">
        <v>79.75</v>
      </c>
      <c r="F66" s="20">
        <v>2.52</v>
      </c>
      <c r="G66" s="21">
        <v>0.51</v>
      </c>
      <c r="H66" s="22">
        <v>9100</v>
      </c>
      <c r="I66" s="1">
        <v>9.9499999999999993</v>
      </c>
      <c r="J66" s="19">
        <v>96</v>
      </c>
      <c r="K66" s="19">
        <v>340.71</v>
      </c>
      <c r="L66" s="1">
        <v>4.41</v>
      </c>
      <c r="M66" s="1">
        <v>5.88</v>
      </c>
      <c r="N66" s="1">
        <v>89.71</v>
      </c>
      <c r="O66" s="1">
        <v>2</v>
      </c>
      <c r="P66" s="1">
        <v>18.32</v>
      </c>
      <c r="Q66" s="1">
        <v>4.3600000000000003</v>
      </c>
      <c r="R66" s="1">
        <v>8.7999999999999995E-2</v>
      </c>
      <c r="S66" s="1">
        <v>0.29899999999999999</v>
      </c>
      <c r="T66" s="1">
        <v>0.61399999999999999</v>
      </c>
      <c r="U66" s="39">
        <f>Countries2[[#This Row],[GDP $ per capita]]*Countries2[[#This Row],[Population]]</f>
        <v>37084875100</v>
      </c>
    </row>
    <row r="67" spans="1:21" x14ac:dyDescent="0.3">
      <c r="A67" s="15" t="s">
        <v>556</v>
      </c>
      <c r="B67" s="1" t="s">
        <v>222</v>
      </c>
      <c r="C67" s="1">
        <v>37445392</v>
      </c>
      <c r="D67" s="1">
        <v>945087</v>
      </c>
      <c r="E67" s="19">
        <v>39.619999999999997</v>
      </c>
      <c r="F67" s="20">
        <v>0.15</v>
      </c>
      <c r="G67" s="21">
        <v>-2.06</v>
      </c>
      <c r="H67" s="22">
        <v>600</v>
      </c>
      <c r="I67" s="1">
        <v>98.54</v>
      </c>
      <c r="J67" s="19">
        <v>78.2</v>
      </c>
      <c r="K67" s="19">
        <v>3.96</v>
      </c>
      <c r="L67" s="1">
        <v>4.5199999999999996</v>
      </c>
      <c r="M67" s="1">
        <v>1.08</v>
      </c>
      <c r="N67" s="1">
        <v>94.4</v>
      </c>
      <c r="O67" s="1"/>
      <c r="P67" s="1">
        <v>37.71</v>
      </c>
      <c r="Q67" s="1">
        <v>16.39</v>
      </c>
      <c r="R67" s="1">
        <v>0.432</v>
      </c>
      <c r="S67" s="1">
        <v>0.17199999999999999</v>
      </c>
      <c r="T67" s="1">
        <v>0.39600000000000002</v>
      </c>
      <c r="U67" s="39">
        <f>Countries2[[#This Row],[GDP $ per capita]]*Countries2[[#This Row],[Population]]</f>
        <v>22467235200</v>
      </c>
    </row>
    <row r="68" spans="1:21" x14ac:dyDescent="0.3">
      <c r="A68" s="15" t="s">
        <v>556</v>
      </c>
      <c r="B68" s="1" t="s">
        <v>83</v>
      </c>
      <c r="C68" s="1">
        <v>540109</v>
      </c>
      <c r="D68" s="1">
        <v>28051</v>
      </c>
      <c r="E68" s="19">
        <v>19.25</v>
      </c>
      <c r="F68" s="20">
        <v>1.06</v>
      </c>
      <c r="G68" s="21">
        <v>0</v>
      </c>
      <c r="H68" s="22">
        <v>2700</v>
      </c>
      <c r="I68" s="1">
        <v>85.13</v>
      </c>
      <c r="J68" s="19">
        <v>85.7</v>
      </c>
      <c r="K68" s="19">
        <v>18.510000000000002</v>
      </c>
      <c r="L68" s="1">
        <v>4.63</v>
      </c>
      <c r="M68" s="1">
        <v>3.57</v>
      </c>
      <c r="N68" s="1">
        <v>91.8</v>
      </c>
      <c r="O68" s="1">
        <v>2</v>
      </c>
      <c r="P68" s="1">
        <v>35.590000000000003</v>
      </c>
      <c r="Q68" s="1">
        <v>15.06</v>
      </c>
      <c r="R68" s="1">
        <v>0.03</v>
      </c>
      <c r="S68" s="1">
        <v>0.90600000000000003</v>
      </c>
      <c r="T68" s="1">
        <v>6.2E-2</v>
      </c>
      <c r="U68" s="39">
        <f>Countries2[[#This Row],[GDP $ per capita]]*Countries2[[#This Row],[Population]]</f>
        <v>1458294300</v>
      </c>
    </row>
    <row r="69" spans="1:21" x14ac:dyDescent="0.3">
      <c r="A69" s="15" t="s">
        <v>555</v>
      </c>
      <c r="B69" s="1" t="s">
        <v>79</v>
      </c>
      <c r="C69" s="1">
        <v>1062777</v>
      </c>
      <c r="D69" s="1">
        <v>15007</v>
      </c>
      <c r="E69" s="19">
        <v>70.819999999999993</v>
      </c>
      <c r="F69" s="20">
        <v>4.7</v>
      </c>
      <c r="G69" s="21">
        <v>0</v>
      </c>
      <c r="H69" s="22">
        <v>500</v>
      </c>
      <c r="I69" s="1">
        <v>47.41</v>
      </c>
      <c r="J69" s="19">
        <v>58.6</v>
      </c>
      <c r="K69" s="19"/>
      <c r="L69" s="1">
        <v>4.71</v>
      </c>
      <c r="M69" s="1">
        <v>0.67</v>
      </c>
      <c r="N69" s="1">
        <v>94.62</v>
      </c>
      <c r="O69" s="1">
        <v>2</v>
      </c>
      <c r="P69" s="1">
        <v>26.99</v>
      </c>
      <c r="Q69" s="1">
        <v>6.24</v>
      </c>
      <c r="R69" s="1">
        <v>8.5000000000000006E-2</v>
      </c>
      <c r="S69" s="1">
        <v>0.23100000000000001</v>
      </c>
      <c r="T69" s="1">
        <v>0.68400000000000005</v>
      </c>
      <c r="U69" s="39">
        <f>Countries2[[#This Row],[GDP $ per capita]]*Countries2[[#This Row],[Population]]</f>
        <v>531388500</v>
      </c>
    </row>
    <row r="70" spans="1:21" x14ac:dyDescent="0.3">
      <c r="A70" s="15" t="s">
        <v>556</v>
      </c>
      <c r="B70" s="1" t="s">
        <v>84</v>
      </c>
      <c r="C70" s="1">
        <v>4786994</v>
      </c>
      <c r="D70" s="1">
        <v>121320</v>
      </c>
      <c r="E70" s="19">
        <v>39.46</v>
      </c>
      <c r="F70" s="20">
        <v>1.84</v>
      </c>
      <c r="G70" s="21">
        <v>0</v>
      </c>
      <c r="H70" s="22">
        <v>700</v>
      </c>
      <c r="I70" s="1">
        <v>74.87</v>
      </c>
      <c r="J70" s="19">
        <v>58.6</v>
      </c>
      <c r="K70" s="19">
        <v>7.88</v>
      </c>
      <c r="L70" s="1">
        <v>4.95</v>
      </c>
      <c r="M70" s="1">
        <v>0.03</v>
      </c>
      <c r="N70" s="1">
        <v>95.02</v>
      </c>
      <c r="O70" s="1">
        <v>1.5</v>
      </c>
      <c r="P70" s="1">
        <v>34.33</v>
      </c>
      <c r="Q70" s="1">
        <v>9.6</v>
      </c>
      <c r="R70" s="1">
        <v>0.10199999999999999</v>
      </c>
      <c r="S70" s="1">
        <v>0.254</v>
      </c>
      <c r="T70" s="1">
        <v>0.64300000000000002</v>
      </c>
      <c r="U70" s="39">
        <f>Countries2[[#This Row],[GDP $ per capita]]*Countries2[[#This Row],[Population]]</f>
        <v>3350895800</v>
      </c>
    </row>
    <row r="71" spans="1:21" x14ac:dyDescent="0.3">
      <c r="A71" s="15" t="s">
        <v>551</v>
      </c>
      <c r="B71" s="1" t="s">
        <v>57</v>
      </c>
      <c r="C71" s="1">
        <v>33098932</v>
      </c>
      <c r="D71" s="1">
        <v>9984670</v>
      </c>
      <c r="E71" s="19">
        <v>3.31</v>
      </c>
      <c r="F71" s="20">
        <v>2.02</v>
      </c>
      <c r="G71" s="21">
        <v>5.96</v>
      </c>
      <c r="H71" s="22">
        <v>29800</v>
      </c>
      <c r="I71" s="1">
        <v>4.75</v>
      </c>
      <c r="J71" s="19">
        <v>97</v>
      </c>
      <c r="K71" s="19">
        <v>552.16</v>
      </c>
      <c r="L71" s="1">
        <v>4.96</v>
      </c>
      <c r="M71" s="1">
        <v>0.02</v>
      </c>
      <c r="N71" s="1">
        <v>95.02</v>
      </c>
      <c r="O71" s="1"/>
      <c r="P71" s="1">
        <v>10.78</v>
      </c>
      <c r="Q71" s="1">
        <v>7.8</v>
      </c>
      <c r="R71" s="1">
        <v>2.1999999999999999E-2</v>
      </c>
      <c r="S71" s="1">
        <v>0.29399999999999998</v>
      </c>
      <c r="T71" s="1">
        <v>0.68400000000000005</v>
      </c>
      <c r="U71" s="39">
        <f>Countries2[[#This Row],[GDP $ per capita]]*Countries2[[#This Row],[Population]]</f>
        <v>986348173600</v>
      </c>
    </row>
    <row r="72" spans="1:21" x14ac:dyDescent="0.3">
      <c r="A72" s="15" t="s">
        <v>554</v>
      </c>
      <c r="B72" s="1" t="s">
        <v>243</v>
      </c>
      <c r="C72" s="1">
        <v>16025</v>
      </c>
      <c r="D72" s="1">
        <v>274</v>
      </c>
      <c r="E72" s="19">
        <v>58.49</v>
      </c>
      <c r="F72" s="20">
        <v>47.08</v>
      </c>
      <c r="G72" s="1"/>
      <c r="H72" s="22">
        <v>3700</v>
      </c>
      <c r="I72" s="1"/>
      <c r="J72" s="19">
        <v>50</v>
      </c>
      <c r="K72" s="19">
        <v>118.56</v>
      </c>
      <c r="L72" s="1">
        <v>5</v>
      </c>
      <c r="M72" s="1">
        <v>25</v>
      </c>
      <c r="N72" s="1">
        <v>70</v>
      </c>
      <c r="O72" s="1">
        <v>2</v>
      </c>
      <c r="P72" s="1"/>
      <c r="Q72" s="1"/>
      <c r="R72" s="1"/>
      <c r="S72" s="1"/>
      <c r="T72" s="1"/>
      <c r="U72" s="39">
        <f>Countries2[[#This Row],[GDP $ per capita]]*Countries2[[#This Row],[Population]]</f>
        <v>59292500</v>
      </c>
    </row>
    <row r="73" spans="1:21" x14ac:dyDescent="0.3">
      <c r="A73" s="15" t="s">
        <v>555</v>
      </c>
      <c r="B73" s="1" t="s">
        <v>113</v>
      </c>
      <c r="C73" s="1">
        <v>6940432</v>
      </c>
      <c r="D73" s="1">
        <v>1092</v>
      </c>
      <c r="E73" s="19">
        <v>6355.71</v>
      </c>
      <c r="F73" s="20">
        <v>67.12</v>
      </c>
      <c r="G73" s="21">
        <v>5.24</v>
      </c>
      <c r="H73" s="22">
        <v>28800</v>
      </c>
      <c r="I73" s="1">
        <v>2.97</v>
      </c>
      <c r="J73" s="19">
        <v>93.5</v>
      </c>
      <c r="K73" s="19">
        <v>546.74</v>
      </c>
      <c r="L73" s="1">
        <v>5.05</v>
      </c>
      <c r="M73" s="1">
        <v>1.01</v>
      </c>
      <c r="N73" s="1">
        <v>93.94</v>
      </c>
      <c r="O73" s="1">
        <v>2</v>
      </c>
      <c r="P73" s="1">
        <v>7.29</v>
      </c>
      <c r="Q73" s="1">
        <v>6.29</v>
      </c>
      <c r="R73" s="1">
        <v>1E-3</v>
      </c>
      <c r="S73" s="1">
        <v>9.1999999999999998E-2</v>
      </c>
      <c r="T73" s="1">
        <v>0.90600000000000003</v>
      </c>
      <c r="U73" s="39">
        <f>Countries2[[#This Row],[GDP $ per capita]]*Countries2[[#This Row],[Population]]</f>
        <v>199884441600</v>
      </c>
    </row>
    <row r="74" spans="1:21" x14ac:dyDescent="0.3">
      <c r="A74" s="15" t="s">
        <v>556</v>
      </c>
      <c r="B74" s="1" t="s">
        <v>146</v>
      </c>
      <c r="C74" s="1">
        <v>18595469</v>
      </c>
      <c r="D74" s="1">
        <v>587040</v>
      </c>
      <c r="E74" s="19">
        <v>31.68</v>
      </c>
      <c r="F74" s="20">
        <v>0.82</v>
      </c>
      <c r="G74" s="21">
        <v>0</v>
      </c>
      <c r="H74" s="22">
        <v>800</v>
      </c>
      <c r="I74" s="1">
        <v>76.83</v>
      </c>
      <c r="J74" s="19">
        <v>68.900000000000006</v>
      </c>
      <c r="K74" s="19">
        <v>3.6</v>
      </c>
      <c r="L74" s="1">
        <v>5.07</v>
      </c>
      <c r="M74" s="1">
        <v>1.03</v>
      </c>
      <c r="N74" s="1">
        <v>93.91</v>
      </c>
      <c r="O74" s="1">
        <v>2</v>
      </c>
      <c r="P74" s="1">
        <v>41.41</v>
      </c>
      <c r="Q74" s="1">
        <v>11.11</v>
      </c>
      <c r="R74" s="1">
        <v>0.27600000000000002</v>
      </c>
      <c r="S74" s="1">
        <v>0.16500000000000001</v>
      </c>
      <c r="T74" s="1">
        <v>0.55900000000000005</v>
      </c>
      <c r="U74" s="39">
        <f>Countries2[[#This Row],[GDP $ per capita]]*Countries2[[#This Row],[Population]]</f>
        <v>14876375200</v>
      </c>
    </row>
    <row r="75" spans="1:21" x14ac:dyDescent="0.3">
      <c r="A75" s="15" t="s">
        <v>556</v>
      </c>
      <c r="B75" s="1" t="s">
        <v>164</v>
      </c>
      <c r="C75" s="1">
        <v>19686505</v>
      </c>
      <c r="D75" s="1">
        <v>801590</v>
      </c>
      <c r="E75" s="19">
        <v>24.56</v>
      </c>
      <c r="F75" s="20">
        <v>0.31</v>
      </c>
      <c r="G75" s="21">
        <v>0</v>
      </c>
      <c r="H75" s="22">
        <v>1200</v>
      </c>
      <c r="I75" s="1">
        <v>130.79</v>
      </c>
      <c r="J75" s="19">
        <v>47.8</v>
      </c>
      <c r="K75" s="19">
        <v>3.54</v>
      </c>
      <c r="L75" s="1">
        <v>5.0999999999999996</v>
      </c>
      <c r="M75" s="1">
        <v>0.3</v>
      </c>
      <c r="N75" s="1">
        <v>94.6</v>
      </c>
      <c r="O75" s="1">
        <v>2</v>
      </c>
      <c r="P75" s="1">
        <v>35.18</v>
      </c>
      <c r="Q75" s="1">
        <v>21.35</v>
      </c>
      <c r="R75" s="1">
        <v>0.26200000000000001</v>
      </c>
      <c r="S75" s="1">
        <v>0.34799999999999998</v>
      </c>
      <c r="T75" s="1">
        <v>0.39</v>
      </c>
      <c r="U75" s="39">
        <f>Countries2[[#This Row],[GDP $ per capita]]*Countries2[[#This Row],[Population]]</f>
        <v>23623806000</v>
      </c>
    </row>
    <row r="76" spans="1:21" x14ac:dyDescent="0.3">
      <c r="A76" s="15" t="s">
        <v>555</v>
      </c>
      <c r="B76" s="1" t="s">
        <v>148</v>
      </c>
      <c r="C76" s="1">
        <v>24385858</v>
      </c>
      <c r="D76" s="1">
        <v>329750</v>
      </c>
      <c r="E76" s="19">
        <v>73.95</v>
      </c>
      <c r="F76" s="20">
        <v>1.42</v>
      </c>
      <c r="G76" s="21">
        <v>0</v>
      </c>
      <c r="H76" s="22">
        <v>9000</v>
      </c>
      <c r="I76" s="1">
        <v>17.7</v>
      </c>
      <c r="J76" s="19">
        <v>88.7</v>
      </c>
      <c r="K76" s="19">
        <v>179.04</v>
      </c>
      <c r="L76" s="1">
        <v>5.48</v>
      </c>
      <c r="M76" s="1">
        <v>17.61</v>
      </c>
      <c r="N76" s="1">
        <v>76.91</v>
      </c>
      <c r="O76" s="1">
        <v>2</v>
      </c>
      <c r="P76" s="1">
        <v>22.86</v>
      </c>
      <c r="Q76" s="1">
        <v>5.05</v>
      </c>
      <c r="R76" s="1">
        <v>8.4000000000000005E-2</v>
      </c>
      <c r="S76" s="1">
        <v>0.48</v>
      </c>
      <c r="T76" s="1">
        <v>0.436</v>
      </c>
      <c r="U76" s="39">
        <f>Countries2[[#This Row],[GDP $ per capita]]*Countries2[[#This Row],[Population]]</f>
        <v>219472722000</v>
      </c>
    </row>
    <row r="77" spans="1:21" x14ac:dyDescent="0.3">
      <c r="A77" s="15" t="s">
        <v>554</v>
      </c>
      <c r="B77" s="1" t="s">
        <v>171</v>
      </c>
      <c r="C77" s="1">
        <v>4076140</v>
      </c>
      <c r="D77" s="1">
        <v>268680</v>
      </c>
      <c r="E77" s="19">
        <v>15.17</v>
      </c>
      <c r="F77" s="20">
        <v>5.63</v>
      </c>
      <c r="G77" s="21">
        <v>4.05</v>
      </c>
      <c r="H77" s="22">
        <v>21600</v>
      </c>
      <c r="I77" s="1">
        <v>5.85</v>
      </c>
      <c r="J77" s="19">
        <v>99</v>
      </c>
      <c r="K77" s="19">
        <v>441.72</v>
      </c>
      <c r="L77" s="1">
        <v>5.6</v>
      </c>
      <c r="M77" s="1">
        <v>6.99</v>
      </c>
      <c r="N77" s="1">
        <v>87.41</v>
      </c>
      <c r="O77" s="1">
        <v>3</v>
      </c>
      <c r="P77" s="1">
        <v>13.76</v>
      </c>
      <c r="Q77" s="1">
        <v>7.53</v>
      </c>
      <c r="R77" s="1">
        <v>4.2999999999999997E-2</v>
      </c>
      <c r="S77" s="1">
        <v>0.27300000000000002</v>
      </c>
      <c r="T77" s="1">
        <v>0.68400000000000005</v>
      </c>
      <c r="U77" s="39">
        <f>Countries2[[#This Row],[GDP $ per capita]]*Countries2[[#This Row],[Population]]</f>
        <v>88044624000</v>
      </c>
    </row>
    <row r="78" spans="1:21" x14ac:dyDescent="0.3">
      <c r="A78" s="15" t="s">
        <v>554</v>
      </c>
      <c r="B78" s="1" t="s">
        <v>158</v>
      </c>
      <c r="C78" s="1">
        <v>108004</v>
      </c>
      <c r="D78" s="1">
        <v>702</v>
      </c>
      <c r="E78" s="19">
        <v>153.85</v>
      </c>
      <c r="F78" s="20">
        <v>870.66</v>
      </c>
      <c r="G78" s="21">
        <v>-20.99</v>
      </c>
      <c r="H78" s="22">
        <v>2000</v>
      </c>
      <c r="I78" s="1">
        <v>30.21</v>
      </c>
      <c r="J78" s="19">
        <v>89</v>
      </c>
      <c r="K78" s="19">
        <v>114.81</v>
      </c>
      <c r="L78" s="1">
        <v>5.71</v>
      </c>
      <c r="M78" s="1">
        <v>45.71</v>
      </c>
      <c r="N78" s="1">
        <v>48.58</v>
      </c>
      <c r="O78" s="1">
        <v>2</v>
      </c>
      <c r="P78" s="1">
        <v>24.68</v>
      </c>
      <c r="Q78" s="1">
        <v>4.75</v>
      </c>
      <c r="R78" s="1">
        <v>0.28899999999999998</v>
      </c>
      <c r="S78" s="1">
        <v>0.152</v>
      </c>
      <c r="T78" s="1">
        <v>0.55900000000000005</v>
      </c>
      <c r="U78" s="39">
        <f>Countries2[[#This Row],[GDP $ per capita]]*Countries2[[#This Row],[Population]]</f>
        <v>216008000</v>
      </c>
    </row>
    <row r="79" spans="1:21" x14ac:dyDescent="0.3">
      <c r="A79" s="15" t="s">
        <v>552</v>
      </c>
      <c r="B79" s="1" t="s">
        <v>80</v>
      </c>
      <c r="C79" s="1">
        <v>13547510</v>
      </c>
      <c r="D79" s="1">
        <v>283560</v>
      </c>
      <c r="E79" s="19">
        <v>47.78</v>
      </c>
      <c r="F79" s="20">
        <v>0.79</v>
      </c>
      <c r="G79" s="21">
        <v>-8.58</v>
      </c>
      <c r="H79" s="22">
        <v>3300</v>
      </c>
      <c r="I79" s="1">
        <v>23.66</v>
      </c>
      <c r="J79" s="19">
        <v>92.5</v>
      </c>
      <c r="K79" s="19">
        <v>125.6</v>
      </c>
      <c r="L79" s="1">
        <v>5.85</v>
      </c>
      <c r="M79" s="1">
        <v>4.93</v>
      </c>
      <c r="N79" s="1">
        <v>89.22</v>
      </c>
      <c r="O79" s="1">
        <v>2</v>
      </c>
      <c r="P79" s="1">
        <v>22.29</v>
      </c>
      <c r="Q79" s="1">
        <v>4.2300000000000004</v>
      </c>
      <c r="R79" s="1">
        <v>7.0000000000000007E-2</v>
      </c>
      <c r="S79" s="1">
        <v>0.312</v>
      </c>
      <c r="T79" s="1">
        <v>0.61799999999999999</v>
      </c>
      <c r="U79" s="39">
        <f>Countries2[[#This Row],[GDP $ per capita]]*Countries2[[#This Row],[Population]]</f>
        <v>44706783000</v>
      </c>
    </row>
    <row r="80" spans="1:21" x14ac:dyDescent="0.3">
      <c r="A80" s="15" t="s">
        <v>552</v>
      </c>
      <c r="B80" s="1" t="s">
        <v>103</v>
      </c>
      <c r="C80" s="1">
        <v>89703</v>
      </c>
      <c r="D80" s="1">
        <v>344</v>
      </c>
      <c r="E80" s="19">
        <v>260.76</v>
      </c>
      <c r="F80" s="20">
        <v>35.17</v>
      </c>
      <c r="G80" s="21">
        <v>-13.92</v>
      </c>
      <c r="H80" s="22">
        <v>5000</v>
      </c>
      <c r="I80" s="1">
        <v>14.62</v>
      </c>
      <c r="J80" s="19">
        <v>98</v>
      </c>
      <c r="K80" s="19">
        <v>364.54</v>
      </c>
      <c r="L80" s="1">
        <v>5.88</v>
      </c>
      <c r="M80" s="1">
        <v>29.41</v>
      </c>
      <c r="N80" s="1">
        <v>64.709999999999994</v>
      </c>
      <c r="O80" s="1">
        <v>2</v>
      </c>
      <c r="P80" s="1">
        <v>22.08</v>
      </c>
      <c r="Q80" s="1">
        <v>6.88</v>
      </c>
      <c r="R80" s="1">
        <v>5.3999999999999999E-2</v>
      </c>
      <c r="S80" s="1">
        <v>0.18</v>
      </c>
      <c r="T80" s="1">
        <v>0.76600000000000001</v>
      </c>
      <c r="U80" s="39">
        <f>Countries2[[#This Row],[GDP $ per capita]]*Countries2[[#This Row],[Population]]</f>
        <v>448515000</v>
      </c>
    </row>
    <row r="81" spans="1:21" x14ac:dyDescent="0.3">
      <c r="A81" s="15" t="s">
        <v>556</v>
      </c>
      <c r="B81" s="1" t="s">
        <v>200</v>
      </c>
      <c r="C81" s="1">
        <v>193413</v>
      </c>
      <c r="D81" s="1">
        <v>1001</v>
      </c>
      <c r="E81" s="19">
        <v>193.22</v>
      </c>
      <c r="F81" s="20">
        <v>20.88</v>
      </c>
      <c r="G81" s="21">
        <v>-2.72</v>
      </c>
      <c r="H81" s="22">
        <v>1200</v>
      </c>
      <c r="I81" s="1">
        <v>43.11</v>
      </c>
      <c r="J81" s="19">
        <v>79.3</v>
      </c>
      <c r="K81" s="19">
        <v>36.19</v>
      </c>
      <c r="L81" s="1">
        <v>6.25</v>
      </c>
      <c r="M81" s="1">
        <v>48.96</v>
      </c>
      <c r="N81" s="1">
        <v>44.79</v>
      </c>
      <c r="O81" s="1">
        <v>2</v>
      </c>
      <c r="P81" s="1">
        <v>40.25</v>
      </c>
      <c r="Q81" s="1">
        <v>6.47</v>
      </c>
      <c r="R81" s="1">
        <v>0.16700000000000001</v>
      </c>
      <c r="S81" s="1">
        <v>0.14799999999999999</v>
      </c>
      <c r="T81" s="1">
        <v>0.68400000000000005</v>
      </c>
      <c r="U81" s="39">
        <f>Countries2[[#This Row],[GDP $ per capita]]*Countries2[[#This Row],[Population]]</f>
        <v>232095600</v>
      </c>
    </row>
    <row r="82" spans="1:21" x14ac:dyDescent="0.3">
      <c r="A82" s="15" t="s">
        <v>553</v>
      </c>
      <c r="B82" s="1" t="s">
        <v>217</v>
      </c>
      <c r="C82" s="1">
        <v>9016596</v>
      </c>
      <c r="D82" s="1">
        <v>449964</v>
      </c>
      <c r="E82" s="19">
        <v>20.04</v>
      </c>
      <c r="F82" s="20">
        <v>0.72</v>
      </c>
      <c r="G82" s="21">
        <v>1.67</v>
      </c>
      <c r="H82" s="22">
        <v>26800</v>
      </c>
      <c r="I82" s="1">
        <v>2.77</v>
      </c>
      <c r="J82" s="19">
        <v>99</v>
      </c>
      <c r="K82" s="19">
        <v>715.01</v>
      </c>
      <c r="L82" s="1">
        <v>6.54</v>
      </c>
      <c r="M82" s="1">
        <v>0.01</v>
      </c>
      <c r="N82" s="1">
        <v>93.45</v>
      </c>
      <c r="O82" s="1">
        <v>3</v>
      </c>
      <c r="P82" s="1">
        <v>10.27</v>
      </c>
      <c r="Q82" s="1">
        <v>10.31</v>
      </c>
      <c r="R82" s="1">
        <v>1.0999999999999999E-2</v>
      </c>
      <c r="S82" s="1">
        <v>0.28199999999999997</v>
      </c>
      <c r="T82" s="1">
        <v>0.70699999999999996</v>
      </c>
      <c r="U82" s="39">
        <f>Countries2[[#This Row],[GDP $ per capita]]*Countries2[[#This Row],[Population]]</f>
        <v>241644772800</v>
      </c>
    </row>
    <row r="83" spans="1:21" x14ac:dyDescent="0.3">
      <c r="A83" s="15" t="s">
        <v>554</v>
      </c>
      <c r="B83" s="1" t="s">
        <v>32</v>
      </c>
      <c r="C83" s="1">
        <v>20264082</v>
      </c>
      <c r="D83" s="1">
        <v>7686850</v>
      </c>
      <c r="E83" s="19">
        <v>2.64</v>
      </c>
      <c r="F83" s="20">
        <v>0.34</v>
      </c>
      <c r="G83" s="21">
        <v>3.98</v>
      </c>
      <c r="H83" s="22">
        <v>29000</v>
      </c>
      <c r="I83" s="1">
        <v>4.6900000000000004</v>
      </c>
      <c r="J83" s="19">
        <v>100</v>
      </c>
      <c r="K83" s="19">
        <v>565.53</v>
      </c>
      <c r="L83" s="1">
        <v>6.55</v>
      </c>
      <c r="M83" s="1">
        <v>0.04</v>
      </c>
      <c r="N83" s="1">
        <v>93.41</v>
      </c>
      <c r="O83" s="1">
        <v>1</v>
      </c>
      <c r="P83" s="1">
        <v>12.14</v>
      </c>
      <c r="Q83" s="1">
        <v>7.51</v>
      </c>
      <c r="R83" s="1">
        <v>3.7999999999999999E-2</v>
      </c>
      <c r="S83" s="1">
        <v>0.26200000000000001</v>
      </c>
      <c r="T83" s="1">
        <v>0.7</v>
      </c>
      <c r="U83" s="39">
        <f>Countries2[[#This Row],[GDP $ per capita]]*Countries2[[#This Row],[Population]]</f>
        <v>587658378000</v>
      </c>
    </row>
    <row r="84" spans="1:21" x14ac:dyDescent="0.3">
      <c r="A84" s="15" t="s">
        <v>552</v>
      </c>
      <c r="B84" s="1" t="s">
        <v>195</v>
      </c>
      <c r="C84" s="1">
        <v>168458</v>
      </c>
      <c r="D84" s="1">
        <v>616</v>
      </c>
      <c r="E84" s="19">
        <v>273.47000000000003</v>
      </c>
      <c r="F84" s="20">
        <v>25.65</v>
      </c>
      <c r="G84" s="21">
        <v>-2.67</v>
      </c>
      <c r="H84" s="22">
        <v>5400</v>
      </c>
      <c r="I84" s="1">
        <v>13.53</v>
      </c>
      <c r="J84" s="19">
        <v>67</v>
      </c>
      <c r="K84" s="19">
        <v>303.33999999999997</v>
      </c>
      <c r="L84" s="1">
        <v>6.56</v>
      </c>
      <c r="M84" s="1">
        <v>22.95</v>
      </c>
      <c r="N84" s="1">
        <v>70.489999999999995</v>
      </c>
      <c r="O84" s="1">
        <v>2</v>
      </c>
      <c r="P84" s="1">
        <v>19.68</v>
      </c>
      <c r="Q84" s="1">
        <v>5.08</v>
      </c>
      <c r="R84" s="1">
        <v>7.0000000000000007E-2</v>
      </c>
      <c r="S84" s="1">
        <v>0.2</v>
      </c>
      <c r="T84" s="1">
        <v>0.73</v>
      </c>
      <c r="U84" s="39">
        <f>Countries2[[#This Row],[GDP $ per capita]]*Countries2[[#This Row],[Population]]</f>
        <v>909673200</v>
      </c>
    </row>
    <row r="85" spans="1:21" x14ac:dyDescent="0.3">
      <c r="A85" s="15" t="s">
        <v>558</v>
      </c>
      <c r="B85" s="1" t="s">
        <v>221</v>
      </c>
      <c r="C85" s="1">
        <v>7320815</v>
      </c>
      <c r="D85" s="1">
        <v>143100</v>
      </c>
      <c r="E85" s="19">
        <v>51.16</v>
      </c>
      <c r="F85" s="20">
        <v>0</v>
      </c>
      <c r="G85" s="21">
        <v>-2.86</v>
      </c>
      <c r="H85" s="22">
        <v>1000</v>
      </c>
      <c r="I85" s="1">
        <v>110.76</v>
      </c>
      <c r="J85" s="19">
        <v>99.4</v>
      </c>
      <c r="K85" s="19">
        <v>33.49</v>
      </c>
      <c r="L85" s="1">
        <v>6.61</v>
      </c>
      <c r="M85" s="1">
        <v>0.92</v>
      </c>
      <c r="N85" s="1">
        <v>92.47</v>
      </c>
      <c r="O85" s="1">
        <v>2</v>
      </c>
      <c r="P85" s="1">
        <v>32.65</v>
      </c>
      <c r="Q85" s="1">
        <v>8.25</v>
      </c>
      <c r="R85" s="1">
        <v>0.23400000000000001</v>
      </c>
      <c r="S85" s="1">
        <v>0.28599999999999998</v>
      </c>
      <c r="T85" s="1">
        <v>0.48</v>
      </c>
      <c r="U85" s="39">
        <f>Countries2[[#This Row],[GDP $ per capita]]*Countries2[[#This Row],[Population]]</f>
        <v>7320815000</v>
      </c>
    </row>
    <row r="86" spans="1:21" x14ac:dyDescent="0.3">
      <c r="A86" s="15" t="s">
        <v>552</v>
      </c>
      <c r="B86" s="1" t="s">
        <v>77</v>
      </c>
      <c r="C86" s="1">
        <v>68910</v>
      </c>
      <c r="D86" s="1">
        <v>754</v>
      </c>
      <c r="E86" s="19">
        <v>91.39</v>
      </c>
      <c r="F86" s="20">
        <v>19.63</v>
      </c>
      <c r="G86" s="21">
        <v>-13.87</v>
      </c>
      <c r="H86" s="22">
        <v>5400</v>
      </c>
      <c r="I86" s="1">
        <v>14.15</v>
      </c>
      <c r="J86" s="19">
        <v>94</v>
      </c>
      <c r="K86" s="19">
        <v>304.75</v>
      </c>
      <c r="L86" s="1">
        <v>6.67</v>
      </c>
      <c r="M86" s="1">
        <v>20</v>
      </c>
      <c r="N86" s="1">
        <v>73.33</v>
      </c>
      <c r="O86" s="1">
        <v>2</v>
      </c>
      <c r="P86" s="1">
        <v>15.27</v>
      </c>
      <c r="Q86" s="1">
        <v>6.73</v>
      </c>
      <c r="R86" s="1">
        <v>0.17699999999999999</v>
      </c>
      <c r="S86" s="1">
        <v>0.32800000000000001</v>
      </c>
      <c r="T86" s="1">
        <v>0.495</v>
      </c>
      <c r="U86" s="39">
        <f>Countries2[[#This Row],[GDP $ per capita]]*Countries2[[#This Row],[Population]]</f>
        <v>372114000</v>
      </c>
    </row>
    <row r="87" spans="1:21" x14ac:dyDescent="0.3">
      <c r="A87" s="15" t="s">
        <v>556</v>
      </c>
      <c r="B87" s="1" t="s">
        <v>214</v>
      </c>
      <c r="C87" s="1">
        <v>41236378</v>
      </c>
      <c r="D87" s="1">
        <v>2505810</v>
      </c>
      <c r="E87" s="19">
        <v>16.46</v>
      </c>
      <c r="F87" s="20">
        <v>0.03</v>
      </c>
      <c r="G87" s="21">
        <v>-0.02</v>
      </c>
      <c r="H87" s="22">
        <v>1900</v>
      </c>
      <c r="I87" s="1">
        <v>62.5</v>
      </c>
      <c r="J87" s="19">
        <v>61.1</v>
      </c>
      <c r="K87" s="19">
        <v>16.25</v>
      </c>
      <c r="L87" s="1">
        <v>6.83</v>
      </c>
      <c r="M87" s="1">
        <v>0.18</v>
      </c>
      <c r="N87" s="1">
        <v>92.99</v>
      </c>
      <c r="O87" s="1">
        <v>2</v>
      </c>
      <c r="P87" s="1">
        <v>34.53</v>
      </c>
      <c r="Q87" s="1">
        <v>8.9700000000000006</v>
      </c>
      <c r="R87" s="1">
        <v>0.38700000000000001</v>
      </c>
      <c r="S87" s="1">
        <v>0.20300000000000001</v>
      </c>
      <c r="T87" s="1">
        <v>0.41</v>
      </c>
      <c r="U87" s="39">
        <f>Countries2[[#This Row],[GDP $ per capita]]*Countries2[[#This Row],[Population]]</f>
        <v>78349118200</v>
      </c>
    </row>
    <row r="88" spans="1:21" x14ac:dyDescent="0.3">
      <c r="A88" s="15" t="s">
        <v>552</v>
      </c>
      <c r="B88" s="1" t="s">
        <v>48</v>
      </c>
      <c r="C88" s="1">
        <v>188078227</v>
      </c>
      <c r="D88" s="1">
        <v>8511965</v>
      </c>
      <c r="E88" s="19">
        <v>22.1</v>
      </c>
      <c r="F88" s="20">
        <v>0.09</v>
      </c>
      <c r="G88" s="21">
        <v>-0.03</v>
      </c>
      <c r="H88" s="22">
        <v>7600</v>
      </c>
      <c r="I88" s="1">
        <v>29.61</v>
      </c>
      <c r="J88" s="19">
        <v>86.4</v>
      </c>
      <c r="K88" s="19">
        <v>225.34</v>
      </c>
      <c r="L88" s="1">
        <v>6.96</v>
      </c>
      <c r="M88" s="1">
        <v>0.9</v>
      </c>
      <c r="N88" s="1">
        <v>92.15</v>
      </c>
      <c r="O88" s="1">
        <v>2</v>
      </c>
      <c r="P88" s="1">
        <v>16.559999999999999</v>
      </c>
      <c r="Q88" s="1">
        <v>6.17</v>
      </c>
      <c r="R88" s="1">
        <v>8.4000000000000005E-2</v>
      </c>
      <c r="S88" s="1">
        <v>0.4</v>
      </c>
      <c r="T88" s="1">
        <v>0.51600000000000001</v>
      </c>
      <c r="U88" s="39">
        <f>Countries2[[#This Row],[GDP $ per capita]]*Countries2[[#This Row],[Population]]</f>
        <v>1429394525200</v>
      </c>
    </row>
    <row r="89" spans="1:21" x14ac:dyDescent="0.3">
      <c r="A89" s="15" t="s">
        <v>556</v>
      </c>
      <c r="B89" s="1" t="s">
        <v>205</v>
      </c>
      <c r="C89" s="1">
        <v>6005250</v>
      </c>
      <c r="D89" s="1">
        <v>71740</v>
      </c>
      <c r="E89" s="19">
        <v>83.71</v>
      </c>
      <c r="F89" s="20">
        <v>0.56000000000000005</v>
      </c>
      <c r="G89" s="21">
        <v>0</v>
      </c>
      <c r="H89" s="22">
        <v>500</v>
      </c>
      <c r="I89" s="1">
        <v>143.63999999999999</v>
      </c>
      <c r="J89" s="19">
        <v>31.4</v>
      </c>
      <c r="K89" s="19">
        <v>4</v>
      </c>
      <c r="L89" s="1">
        <v>6.98</v>
      </c>
      <c r="M89" s="1">
        <v>0.89</v>
      </c>
      <c r="N89" s="1">
        <v>92.13</v>
      </c>
      <c r="O89" s="1">
        <v>2</v>
      </c>
      <c r="P89" s="1">
        <v>45.76</v>
      </c>
      <c r="Q89" s="1">
        <v>23.03</v>
      </c>
      <c r="R89" s="1">
        <v>0.49</v>
      </c>
      <c r="S89" s="1">
        <v>0.31</v>
      </c>
      <c r="T89" s="1">
        <v>0.21</v>
      </c>
      <c r="U89" s="39">
        <f>Countries2[[#This Row],[GDP $ per capita]]*Countries2[[#This Row],[Population]]</f>
        <v>3002625000</v>
      </c>
    </row>
    <row r="90" spans="1:21" x14ac:dyDescent="0.3">
      <c r="A90" s="15" t="s">
        <v>556</v>
      </c>
      <c r="B90" s="1" t="s">
        <v>247</v>
      </c>
      <c r="C90" s="1">
        <v>11502010</v>
      </c>
      <c r="D90" s="1">
        <v>752614</v>
      </c>
      <c r="E90" s="19">
        <v>15.28</v>
      </c>
      <c r="F90" s="20">
        <v>0</v>
      </c>
      <c r="G90" s="21">
        <v>0</v>
      </c>
      <c r="H90" s="22">
        <v>800</v>
      </c>
      <c r="I90" s="1">
        <v>88.29</v>
      </c>
      <c r="J90" s="19">
        <v>80.599999999999994</v>
      </c>
      <c r="K90" s="19">
        <v>8.23</v>
      </c>
      <c r="L90" s="1">
        <v>7.08</v>
      </c>
      <c r="M90" s="1">
        <v>0.03</v>
      </c>
      <c r="N90" s="1">
        <v>92.9</v>
      </c>
      <c r="O90" s="1">
        <v>2</v>
      </c>
      <c r="P90" s="1">
        <v>41</v>
      </c>
      <c r="Q90" s="1">
        <v>19.93</v>
      </c>
      <c r="R90" s="1">
        <v>0.22</v>
      </c>
      <c r="S90" s="1">
        <v>0.28999999999999998</v>
      </c>
      <c r="T90" s="1">
        <v>0.48899999999999999</v>
      </c>
      <c r="U90" s="39">
        <f>Countries2[[#This Row],[GDP $ per capita]]*Countries2[[#This Row],[Population]]</f>
        <v>9201608000</v>
      </c>
    </row>
    <row r="91" spans="1:21" x14ac:dyDescent="0.3">
      <c r="A91" s="15" t="s">
        <v>553</v>
      </c>
      <c r="B91" s="1" t="s">
        <v>90</v>
      </c>
      <c r="C91" s="1">
        <v>5231372</v>
      </c>
      <c r="D91" s="1">
        <v>338145</v>
      </c>
      <c r="E91" s="19">
        <v>15.47</v>
      </c>
      <c r="F91" s="20">
        <v>0.37</v>
      </c>
      <c r="G91" s="21">
        <v>0.95</v>
      </c>
      <c r="H91" s="22">
        <v>27400</v>
      </c>
      <c r="I91" s="1">
        <v>3.57</v>
      </c>
      <c r="J91" s="19">
        <v>100</v>
      </c>
      <c r="K91" s="19">
        <v>405.25</v>
      </c>
      <c r="L91" s="1">
        <v>7.19</v>
      </c>
      <c r="M91" s="1">
        <v>0.03</v>
      </c>
      <c r="N91" s="1">
        <v>92.78</v>
      </c>
      <c r="O91" s="1">
        <v>3</v>
      </c>
      <c r="P91" s="1">
        <v>10.45</v>
      </c>
      <c r="Q91" s="1">
        <v>9.86</v>
      </c>
      <c r="R91" s="1">
        <v>2.8000000000000001E-2</v>
      </c>
      <c r="S91" s="1">
        <v>0.29499999999999998</v>
      </c>
      <c r="T91" s="1">
        <v>0.67600000000000005</v>
      </c>
      <c r="U91" s="39">
        <f>Countries2[[#This Row],[GDP $ per capita]]*Countries2[[#This Row],[Population]]</f>
        <v>143339592800</v>
      </c>
    </row>
    <row r="92" spans="1:21" x14ac:dyDescent="0.3">
      <c r="A92" s="15" t="s">
        <v>558</v>
      </c>
      <c r="B92" s="1" t="s">
        <v>134</v>
      </c>
      <c r="C92" s="1">
        <v>5213898</v>
      </c>
      <c r="D92" s="1">
        <v>198500</v>
      </c>
      <c r="E92" s="19">
        <v>26.27</v>
      </c>
      <c r="F92" s="20">
        <v>0</v>
      </c>
      <c r="G92" s="21">
        <v>-2.4500000000000002</v>
      </c>
      <c r="H92" s="22">
        <v>1600</v>
      </c>
      <c r="I92" s="1">
        <v>35.64</v>
      </c>
      <c r="J92" s="19">
        <v>97</v>
      </c>
      <c r="K92" s="19">
        <v>84.04</v>
      </c>
      <c r="L92" s="1">
        <v>7.3</v>
      </c>
      <c r="M92" s="1">
        <v>0.35</v>
      </c>
      <c r="N92" s="1">
        <v>92.35</v>
      </c>
      <c r="O92" s="1">
        <v>2.5</v>
      </c>
      <c r="P92" s="1">
        <v>22.8</v>
      </c>
      <c r="Q92" s="1">
        <v>7.08</v>
      </c>
      <c r="R92" s="1">
        <v>0.35299999999999998</v>
      </c>
      <c r="S92" s="1">
        <v>0.20799999999999999</v>
      </c>
      <c r="T92" s="1">
        <v>0.439</v>
      </c>
      <c r="U92" s="39">
        <f>Countries2[[#This Row],[GDP $ per capita]]*Countries2[[#This Row],[Population]]</f>
        <v>8342236800</v>
      </c>
    </row>
    <row r="93" spans="1:21" x14ac:dyDescent="0.3">
      <c r="A93" s="15" t="s">
        <v>558</v>
      </c>
      <c r="B93" s="1" t="s">
        <v>191</v>
      </c>
      <c r="C93" s="1">
        <v>142893540</v>
      </c>
      <c r="D93" s="1">
        <v>17075200</v>
      </c>
      <c r="E93" s="19">
        <v>8.3699999999999992</v>
      </c>
      <c r="F93" s="20">
        <v>0.22</v>
      </c>
      <c r="G93" s="21">
        <v>1.02</v>
      </c>
      <c r="H93" s="22">
        <v>8900</v>
      </c>
      <c r="I93" s="1">
        <v>15.39</v>
      </c>
      <c r="J93" s="19">
        <v>99.6</v>
      </c>
      <c r="K93" s="19">
        <v>280.63</v>
      </c>
      <c r="L93" s="1">
        <v>7.33</v>
      </c>
      <c r="M93" s="1">
        <v>0.11</v>
      </c>
      <c r="N93" s="1">
        <v>92.56</v>
      </c>
      <c r="O93" s="1"/>
      <c r="P93" s="1">
        <v>9.9499999999999993</v>
      </c>
      <c r="Q93" s="1">
        <v>14.65</v>
      </c>
      <c r="R93" s="1">
        <v>5.3999999999999999E-2</v>
      </c>
      <c r="S93" s="1">
        <v>0.371</v>
      </c>
      <c r="T93" s="1">
        <v>0.57499999999999996</v>
      </c>
      <c r="U93" s="39">
        <f>Countries2[[#This Row],[GDP $ per capita]]*Countries2[[#This Row],[Population]]</f>
        <v>1271752506000</v>
      </c>
    </row>
    <row r="94" spans="1:21" x14ac:dyDescent="0.3">
      <c r="A94" s="15" t="s">
        <v>552</v>
      </c>
      <c r="B94" s="1" t="s">
        <v>180</v>
      </c>
      <c r="C94" s="1">
        <v>3191319</v>
      </c>
      <c r="D94" s="1">
        <v>78200</v>
      </c>
      <c r="E94" s="19">
        <v>40.81</v>
      </c>
      <c r="F94" s="20">
        <v>3.18</v>
      </c>
      <c r="G94" s="21">
        <v>-0.91</v>
      </c>
      <c r="H94" s="22">
        <v>6300</v>
      </c>
      <c r="I94" s="1">
        <v>20.47</v>
      </c>
      <c r="J94" s="19">
        <v>92.6</v>
      </c>
      <c r="K94" s="19">
        <v>137.91</v>
      </c>
      <c r="L94" s="1">
        <v>7.36</v>
      </c>
      <c r="M94" s="1">
        <v>1.98</v>
      </c>
      <c r="N94" s="1">
        <v>90.66</v>
      </c>
      <c r="O94" s="1">
        <v>2</v>
      </c>
      <c r="P94" s="1">
        <v>21.74</v>
      </c>
      <c r="Q94" s="1">
        <v>5.36</v>
      </c>
      <c r="R94" s="1">
        <v>6.8000000000000005E-2</v>
      </c>
      <c r="S94" s="1">
        <v>0.156</v>
      </c>
      <c r="T94" s="1">
        <v>0.77600000000000002</v>
      </c>
      <c r="U94" s="39">
        <f>Countries2[[#This Row],[GDP $ per capita]]*Countries2[[#This Row],[Population]]</f>
        <v>20105309700</v>
      </c>
    </row>
    <row r="95" spans="1:21" x14ac:dyDescent="0.3">
      <c r="A95" s="15" t="s">
        <v>552</v>
      </c>
      <c r="B95" s="1" t="s">
        <v>237</v>
      </c>
      <c r="C95" s="1">
        <v>3431932</v>
      </c>
      <c r="D95" s="1">
        <v>176220</v>
      </c>
      <c r="E95" s="19">
        <v>19.48</v>
      </c>
      <c r="F95" s="20">
        <v>0.37</v>
      </c>
      <c r="G95" s="21">
        <v>-0.32</v>
      </c>
      <c r="H95" s="22">
        <v>12800</v>
      </c>
      <c r="I95" s="1">
        <v>11.95</v>
      </c>
      <c r="J95" s="19">
        <v>98</v>
      </c>
      <c r="K95" s="19">
        <v>291.38</v>
      </c>
      <c r="L95" s="1">
        <v>7.43</v>
      </c>
      <c r="M95" s="1">
        <v>0.23</v>
      </c>
      <c r="N95" s="1">
        <v>92.34</v>
      </c>
      <c r="O95" s="1">
        <v>3</v>
      </c>
      <c r="P95" s="1">
        <v>13.91</v>
      </c>
      <c r="Q95" s="1">
        <v>9.0500000000000007</v>
      </c>
      <c r="R95" s="1">
        <v>9.2999999999999999E-2</v>
      </c>
      <c r="S95" s="1">
        <v>0.311</v>
      </c>
      <c r="T95" s="1">
        <v>0.59599999999999997</v>
      </c>
      <c r="U95" s="39">
        <f>Countries2[[#This Row],[GDP $ per capita]]*Countries2[[#This Row],[Population]]</f>
        <v>43928729600</v>
      </c>
    </row>
    <row r="96" spans="1:21" x14ac:dyDescent="0.3">
      <c r="A96" s="15" t="s">
        <v>552</v>
      </c>
      <c r="B96" s="1" t="s">
        <v>182</v>
      </c>
      <c r="C96" s="1">
        <v>6506464</v>
      </c>
      <c r="D96" s="1">
        <v>406750</v>
      </c>
      <c r="E96" s="19">
        <v>16</v>
      </c>
      <c r="F96" s="20">
        <v>0</v>
      </c>
      <c r="G96" s="21">
        <v>-0.08</v>
      </c>
      <c r="H96" s="22">
        <v>4700</v>
      </c>
      <c r="I96" s="1">
        <v>25.63</v>
      </c>
      <c r="J96" s="19">
        <v>94</v>
      </c>
      <c r="K96" s="19">
        <v>49.23</v>
      </c>
      <c r="L96" s="1">
        <v>7.6</v>
      </c>
      <c r="M96" s="1">
        <v>0.23</v>
      </c>
      <c r="N96" s="1">
        <v>92.17</v>
      </c>
      <c r="O96" s="1">
        <v>2</v>
      </c>
      <c r="P96" s="1">
        <v>29.1</v>
      </c>
      <c r="Q96" s="1">
        <v>4.49</v>
      </c>
      <c r="R96" s="1">
        <v>0.224</v>
      </c>
      <c r="S96" s="1">
        <v>0.20699999999999999</v>
      </c>
      <c r="T96" s="1">
        <v>0.56899999999999995</v>
      </c>
      <c r="U96" s="39">
        <f>Countries2[[#This Row],[GDP $ per capita]]*Countries2[[#This Row],[Population]]</f>
        <v>30580380800</v>
      </c>
    </row>
    <row r="97" spans="1:21" x14ac:dyDescent="0.3">
      <c r="A97" s="15" t="s">
        <v>550</v>
      </c>
      <c r="B97" s="1" t="s">
        <v>73</v>
      </c>
      <c r="C97" s="1">
        <v>784301</v>
      </c>
      <c r="D97" s="1">
        <v>9250</v>
      </c>
      <c r="E97" s="19">
        <v>84.79</v>
      </c>
      <c r="F97" s="20">
        <v>7.01</v>
      </c>
      <c r="G97" s="21">
        <v>0.43</v>
      </c>
      <c r="H97" s="22">
        <v>19200</v>
      </c>
      <c r="I97" s="1">
        <v>7.18</v>
      </c>
      <c r="J97" s="19">
        <v>97.6</v>
      </c>
      <c r="K97" s="19"/>
      <c r="L97" s="1">
        <v>7.79</v>
      </c>
      <c r="M97" s="1">
        <v>4.4400000000000004</v>
      </c>
      <c r="N97" s="1">
        <v>87.77</v>
      </c>
      <c r="O97" s="1">
        <v>3</v>
      </c>
      <c r="P97" s="1">
        <v>12.56</v>
      </c>
      <c r="Q97" s="1">
        <v>7.68</v>
      </c>
      <c r="R97" s="1">
        <v>3.6999999999999998E-2</v>
      </c>
      <c r="S97" s="1">
        <v>0.19800000000000001</v>
      </c>
      <c r="T97" s="1">
        <v>0.76500000000000001</v>
      </c>
      <c r="U97" s="39">
        <f>Countries2[[#This Row],[GDP $ per capita]]*Countries2[[#This Row],[Population]]</f>
        <v>15058579200</v>
      </c>
    </row>
    <row r="98" spans="1:21" x14ac:dyDescent="0.3">
      <c r="A98" s="15" t="s">
        <v>558</v>
      </c>
      <c r="B98" s="1" t="s">
        <v>128</v>
      </c>
      <c r="C98" s="1">
        <v>15233244</v>
      </c>
      <c r="D98" s="1">
        <v>2717300</v>
      </c>
      <c r="E98" s="19">
        <v>5.61</v>
      </c>
      <c r="F98" s="20">
        <v>0</v>
      </c>
      <c r="G98" s="21">
        <v>-3.35</v>
      </c>
      <c r="H98" s="22">
        <v>6300</v>
      </c>
      <c r="I98" s="1">
        <v>29.21</v>
      </c>
      <c r="J98" s="19">
        <v>98.4</v>
      </c>
      <c r="K98" s="19">
        <v>164.11</v>
      </c>
      <c r="L98" s="1">
        <v>7.98</v>
      </c>
      <c r="M98" s="1">
        <v>0.05</v>
      </c>
      <c r="N98" s="1">
        <v>91.97</v>
      </c>
      <c r="O98" s="1">
        <v>4</v>
      </c>
      <c r="P98" s="1">
        <v>16</v>
      </c>
      <c r="Q98" s="1">
        <v>9.42</v>
      </c>
      <c r="R98" s="1">
        <v>6.7000000000000004E-2</v>
      </c>
      <c r="S98" s="1">
        <v>0.38600000000000001</v>
      </c>
      <c r="T98" s="1">
        <v>0.54700000000000004</v>
      </c>
      <c r="U98" s="39">
        <f>Countries2[[#This Row],[GDP $ per capita]]*Countries2[[#This Row],[Population]]</f>
        <v>95969437200</v>
      </c>
    </row>
    <row r="99" spans="1:21" x14ac:dyDescent="0.3">
      <c r="A99" s="15" t="s">
        <v>556</v>
      </c>
      <c r="B99" s="1" t="s">
        <v>129</v>
      </c>
      <c r="C99" s="1">
        <v>34707817</v>
      </c>
      <c r="D99" s="1">
        <v>582650</v>
      </c>
      <c r="E99" s="19">
        <v>59.57</v>
      </c>
      <c r="F99" s="20">
        <v>0.09</v>
      </c>
      <c r="G99" s="21">
        <v>-0.1</v>
      </c>
      <c r="H99" s="22">
        <v>1000</v>
      </c>
      <c r="I99" s="1">
        <v>61.47</v>
      </c>
      <c r="J99" s="19">
        <v>85.1</v>
      </c>
      <c r="K99" s="19">
        <v>8.1199999999999992</v>
      </c>
      <c r="L99" s="1">
        <v>8.08</v>
      </c>
      <c r="M99" s="1">
        <v>0.98</v>
      </c>
      <c r="N99" s="1">
        <v>90.94</v>
      </c>
      <c r="O99" s="1">
        <v>1.5</v>
      </c>
      <c r="P99" s="1">
        <v>39.72</v>
      </c>
      <c r="Q99" s="1">
        <v>14.02</v>
      </c>
      <c r="R99" s="1">
        <v>0.16300000000000001</v>
      </c>
      <c r="S99" s="1">
        <v>0.188</v>
      </c>
      <c r="T99" s="1">
        <v>0.65100000000000002</v>
      </c>
      <c r="U99" s="39">
        <f>Countries2[[#This Row],[GDP $ per capita]]*Countries2[[#This Row],[Population]]</f>
        <v>34707817000</v>
      </c>
    </row>
    <row r="100" spans="1:21" x14ac:dyDescent="0.3">
      <c r="A100" s="15" t="s">
        <v>556</v>
      </c>
      <c r="B100" s="1" t="s">
        <v>248</v>
      </c>
      <c r="C100" s="1">
        <v>12236805</v>
      </c>
      <c r="D100" s="1">
        <v>390580</v>
      </c>
      <c r="E100" s="19">
        <v>31.33</v>
      </c>
      <c r="F100" s="20">
        <v>0</v>
      </c>
      <c r="G100" s="21">
        <v>0</v>
      </c>
      <c r="H100" s="22">
        <v>1900</v>
      </c>
      <c r="I100" s="1">
        <v>67.69</v>
      </c>
      <c r="J100" s="19">
        <v>90.7</v>
      </c>
      <c r="K100" s="19">
        <v>26.8</v>
      </c>
      <c r="L100" s="1">
        <v>8.32</v>
      </c>
      <c r="M100" s="1">
        <v>0.34</v>
      </c>
      <c r="N100" s="1">
        <v>91.34</v>
      </c>
      <c r="O100" s="1">
        <v>2</v>
      </c>
      <c r="P100" s="1">
        <v>28.01</v>
      </c>
      <c r="Q100" s="1">
        <v>21.84</v>
      </c>
      <c r="R100" s="1">
        <v>0.17899999999999999</v>
      </c>
      <c r="S100" s="1">
        <v>0.24299999999999999</v>
      </c>
      <c r="T100" s="1">
        <v>0.57899999999999996</v>
      </c>
      <c r="U100" s="39">
        <f>Countries2[[#This Row],[GDP $ per capita]]*Countries2[[#This Row],[Population]]</f>
        <v>23249929500</v>
      </c>
    </row>
    <row r="101" spans="1:21" x14ac:dyDescent="0.3">
      <c r="A101" s="15" t="s">
        <v>559</v>
      </c>
      <c r="B101" s="1" t="s">
        <v>208</v>
      </c>
      <c r="C101" s="1">
        <v>2010347</v>
      </c>
      <c r="D101" s="1">
        <v>20273</v>
      </c>
      <c r="E101" s="19">
        <v>99.16</v>
      </c>
      <c r="F101" s="20">
        <v>0.23</v>
      </c>
      <c r="G101" s="21">
        <v>1.1200000000000001</v>
      </c>
      <c r="H101" s="22">
        <v>19000</v>
      </c>
      <c r="I101" s="1">
        <v>4.45</v>
      </c>
      <c r="J101" s="19">
        <v>99.7</v>
      </c>
      <c r="K101" s="19">
        <v>406.1</v>
      </c>
      <c r="L101" s="1">
        <v>8.6</v>
      </c>
      <c r="M101" s="1">
        <v>1.49</v>
      </c>
      <c r="N101" s="1">
        <v>89.91</v>
      </c>
      <c r="O101" s="1"/>
      <c r="P101" s="1">
        <v>8.98</v>
      </c>
      <c r="Q101" s="1">
        <v>10.31</v>
      </c>
      <c r="R101" s="1">
        <v>2.8000000000000001E-2</v>
      </c>
      <c r="S101" s="1">
        <v>0.36899999999999999</v>
      </c>
      <c r="T101" s="1">
        <v>0.60299999999999998</v>
      </c>
      <c r="U101" s="39">
        <f>Countries2[[#This Row],[GDP $ per capita]]*Countries2[[#This Row],[Population]]</f>
        <v>38196593000</v>
      </c>
    </row>
    <row r="102" spans="1:21" x14ac:dyDescent="0.3">
      <c r="A102" s="15" t="s">
        <v>554</v>
      </c>
      <c r="B102" s="1" t="s">
        <v>179</v>
      </c>
      <c r="C102" s="1">
        <v>20579</v>
      </c>
      <c r="D102" s="1">
        <v>458</v>
      </c>
      <c r="E102" s="19">
        <v>44.93</v>
      </c>
      <c r="F102" s="20">
        <v>331.66</v>
      </c>
      <c r="G102" s="21">
        <v>2.85</v>
      </c>
      <c r="H102" s="22">
        <v>9000</v>
      </c>
      <c r="I102" s="1">
        <v>14.84</v>
      </c>
      <c r="J102" s="19">
        <v>92</v>
      </c>
      <c r="K102" s="19">
        <v>325.57</v>
      </c>
      <c r="L102" s="1">
        <v>8.6999999999999993</v>
      </c>
      <c r="M102" s="1">
        <v>4.3499999999999996</v>
      </c>
      <c r="N102" s="1">
        <v>86.95</v>
      </c>
      <c r="O102" s="1">
        <v>2</v>
      </c>
      <c r="P102" s="1">
        <v>18.03</v>
      </c>
      <c r="Q102" s="1">
        <v>6.8</v>
      </c>
      <c r="R102" s="1">
        <v>6.2E-2</v>
      </c>
      <c r="S102" s="1">
        <v>0.12</v>
      </c>
      <c r="T102" s="1">
        <v>0.81799999999999995</v>
      </c>
      <c r="U102" s="39">
        <f>Countries2[[#This Row],[GDP $ per capita]]*Countries2[[#This Row],[Population]]</f>
        <v>185211000</v>
      </c>
    </row>
    <row r="103" spans="1:21" x14ac:dyDescent="0.3">
      <c r="A103" s="15" t="s">
        <v>555</v>
      </c>
      <c r="B103" s="1" t="s">
        <v>118</v>
      </c>
      <c r="C103" s="1">
        <v>68688433</v>
      </c>
      <c r="D103" s="1">
        <v>1648000</v>
      </c>
      <c r="E103" s="19">
        <v>41.68</v>
      </c>
      <c r="F103" s="20">
        <v>0.15</v>
      </c>
      <c r="G103" s="21">
        <v>-0.84</v>
      </c>
      <c r="H103" s="22">
        <v>7000</v>
      </c>
      <c r="I103" s="1">
        <v>41.58</v>
      </c>
      <c r="J103" s="19">
        <v>79.400000000000006</v>
      </c>
      <c r="K103" s="19">
        <v>276.41000000000003</v>
      </c>
      <c r="L103" s="1">
        <v>8.7200000000000006</v>
      </c>
      <c r="M103" s="1">
        <v>1.39</v>
      </c>
      <c r="N103" s="1">
        <v>89.89</v>
      </c>
      <c r="O103" s="1">
        <v>1</v>
      </c>
      <c r="P103" s="1">
        <v>17</v>
      </c>
      <c r="Q103" s="1">
        <v>5.55</v>
      </c>
      <c r="R103" s="1">
        <v>0.11600000000000001</v>
      </c>
      <c r="S103" s="1">
        <v>0.42399999999999999</v>
      </c>
      <c r="T103" s="1">
        <v>0.46</v>
      </c>
      <c r="U103" s="39">
        <f>Countries2[[#This Row],[GDP $ per capita]]*Countries2[[#This Row],[Population]]</f>
        <v>480819031000</v>
      </c>
    </row>
    <row r="104" spans="1:21" x14ac:dyDescent="0.3">
      <c r="A104" s="15" t="s">
        <v>553</v>
      </c>
      <c r="B104" s="1" t="s">
        <v>121</v>
      </c>
      <c r="C104" s="1">
        <v>75441</v>
      </c>
      <c r="D104" s="1">
        <v>572</v>
      </c>
      <c r="E104" s="19">
        <v>131.88999999999999</v>
      </c>
      <c r="F104" s="20">
        <v>27.97</v>
      </c>
      <c r="G104" s="21">
        <v>5.36</v>
      </c>
      <c r="H104" s="22">
        <v>21000</v>
      </c>
      <c r="I104" s="1">
        <v>5.93</v>
      </c>
      <c r="J104" s="19"/>
      <c r="K104" s="19">
        <v>676.02</v>
      </c>
      <c r="L104" s="1">
        <v>9</v>
      </c>
      <c r="M104" s="1">
        <v>0</v>
      </c>
      <c r="N104" s="1">
        <v>91</v>
      </c>
      <c r="O104" s="1">
        <v>3</v>
      </c>
      <c r="P104" s="1">
        <v>11.05</v>
      </c>
      <c r="Q104" s="1">
        <v>11.19</v>
      </c>
      <c r="R104" s="1">
        <v>0.01</v>
      </c>
      <c r="S104" s="1">
        <v>0.13</v>
      </c>
      <c r="T104" s="1">
        <v>0.86</v>
      </c>
      <c r="U104" s="39">
        <f>Countries2[[#This Row],[GDP $ per capita]]*Countries2[[#This Row],[Population]]</f>
        <v>1584261000</v>
      </c>
    </row>
    <row r="105" spans="1:21" x14ac:dyDescent="0.3">
      <c r="A105" s="15" t="s">
        <v>554</v>
      </c>
      <c r="B105" s="1" t="s">
        <v>105</v>
      </c>
      <c r="C105" s="1">
        <v>171019</v>
      </c>
      <c r="D105" s="1">
        <v>541</v>
      </c>
      <c r="E105" s="19">
        <v>316.12</v>
      </c>
      <c r="F105" s="20">
        <v>23.2</v>
      </c>
      <c r="G105" s="21">
        <v>0</v>
      </c>
      <c r="H105" s="22">
        <v>21000</v>
      </c>
      <c r="I105" s="1">
        <v>6.94</v>
      </c>
      <c r="J105" s="19">
        <v>99</v>
      </c>
      <c r="K105" s="19">
        <v>491.96</v>
      </c>
      <c r="L105" s="1">
        <v>9.09</v>
      </c>
      <c r="M105" s="1">
        <v>16.36</v>
      </c>
      <c r="N105" s="1">
        <v>74.55</v>
      </c>
      <c r="O105" s="1">
        <v>2</v>
      </c>
      <c r="P105" s="1">
        <v>18.79</v>
      </c>
      <c r="Q105" s="1">
        <v>4.4800000000000004</v>
      </c>
      <c r="R105" s="1"/>
      <c r="S105" s="1"/>
      <c r="T105" s="1"/>
      <c r="U105" s="39">
        <f>Countries2[[#This Row],[GDP $ per capita]]*Countries2[[#This Row],[Population]]</f>
        <v>3591399000</v>
      </c>
    </row>
    <row r="106" spans="1:21" x14ac:dyDescent="0.3">
      <c r="A106" s="15" t="s">
        <v>552</v>
      </c>
      <c r="B106" s="1" t="s">
        <v>112</v>
      </c>
      <c r="C106" s="1">
        <v>7326496</v>
      </c>
      <c r="D106" s="1">
        <v>112090</v>
      </c>
      <c r="E106" s="19">
        <v>65.36</v>
      </c>
      <c r="F106" s="20">
        <v>0.73</v>
      </c>
      <c r="G106" s="21">
        <v>-1.99</v>
      </c>
      <c r="H106" s="22">
        <v>2600</v>
      </c>
      <c r="I106" s="1">
        <v>29.32</v>
      </c>
      <c r="J106" s="19">
        <v>76.2</v>
      </c>
      <c r="K106" s="19">
        <v>67.48</v>
      </c>
      <c r="L106" s="1">
        <v>9.5500000000000007</v>
      </c>
      <c r="M106" s="1">
        <v>3.22</v>
      </c>
      <c r="N106" s="1">
        <v>87.23</v>
      </c>
      <c r="O106" s="1">
        <v>2</v>
      </c>
      <c r="P106" s="1">
        <v>28.24</v>
      </c>
      <c r="Q106" s="1">
        <v>5.28</v>
      </c>
      <c r="R106" s="1">
        <v>0.13900000000000001</v>
      </c>
      <c r="S106" s="1">
        <v>0.312</v>
      </c>
      <c r="T106" s="1">
        <v>0.54900000000000004</v>
      </c>
      <c r="U106" s="39">
        <f>Countries2[[#This Row],[GDP $ per capita]]*Countries2[[#This Row],[Population]]</f>
        <v>19048889600</v>
      </c>
    </row>
    <row r="107" spans="1:21" x14ac:dyDescent="0.3">
      <c r="A107" s="15" t="s">
        <v>556</v>
      </c>
      <c r="B107" s="1" t="s">
        <v>58</v>
      </c>
      <c r="C107" s="1">
        <v>420979</v>
      </c>
      <c r="D107" s="1">
        <v>4033</v>
      </c>
      <c r="E107" s="19">
        <v>104.38</v>
      </c>
      <c r="F107" s="20">
        <v>23.93</v>
      </c>
      <c r="G107" s="21">
        <v>-12.07</v>
      </c>
      <c r="H107" s="22">
        <v>1400</v>
      </c>
      <c r="I107" s="1">
        <v>47.77</v>
      </c>
      <c r="J107" s="19">
        <v>76.599999999999994</v>
      </c>
      <c r="K107" s="19">
        <v>169.6</v>
      </c>
      <c r="L107" s="1">
        <v>9.68</v>
      </c>
      <c r="M107" s="1">
        <v>0.5</v>
      </c>
      <c r="N107" s="1">
        <v>89.82</v>
      </c>
      <c r="O107" s="1">
        <v>3</v>
      </c>
      <c r="P107" s="1">
        <v>24.87</v>
      </c>
      <c r="Q107" s="1">
        <v>6.55</v>
      </c>
      <c r="R107" s="1">
        <v>0.121</v>
      </c>
      <c r="S107" s="1">
        <v>0.219</v>
      </c>
      <c r="T107" s="1">
        <v>0.66</v>
      </c>
      <c r="U107" s="39">
        <f>Countries2[[#This Row],[GDP $ per capita]]*Countries2[[#This Row],[Population]]</f>
        <v>589370600</v>
      </c>
    </row>
    <row r="108" spans="1:21" x14ac:dyDescent="0.3">
      <c r="A108" s="15" t="s">
        <v>556</v>
      </c>
      <c r="B108" s="1" t="s">
        <v>70</v>
      </c>
      <c r="C108" s="1">
        <v>17654843</v>
      </c>
      <c r="D108" s="1">
        <v>322460</v>
      </c>
      <c r="E108" s="19">
        <v>54.75</v>
      </c>
      <c r="F108" s="20">
        <v>0.16</v>
      </c>
      <c r="G108" s="21">
        <v>-7.0000000000000007E-2</v>
      </c>
      <c r="H108" s="22">
        <v>1400</v>
      </c>
      <c r="I108" s="1">
        <v>90.83</v>
      </c>
      <c r="J108" s="19">
        <v>50.9</v>
      </c>
      <c r="K108" s="19">
        <v>14.61</v>
      </c>
      <c r="L108" s="1">
        <v>9.75</v>
      </c>
      <c r="M108" s="1">
        <v>13.84</v>
      </c>
      <c r="N108" s="1">
        <v>76.41</v>
      </c>
      <c r="O108" s="1">
        <v>2</v>
      </c>
      <c r="P108" s="1">
        <v>35.11</v>
      </c>
      <c r="Q108" s="1">
        <v>14.84</v>
      </c>
      <c r="R108" s="1">
        <v>0.27900000000000003</v>
      </c>
      <c r="S108" s="1">
        <v>0.17100000000000001</v>
      </c>
      <c r="T108" s="1">
        <v>0.55000000000000004</v>
      </c>
      <c r="U108" s="39">
        <f>Countries2[[#This Row],[GDP $ per capita]]*Countries2[[#This Row],[Population]]</f>
        <v>24716780200</v>
      </c>
    </row>
    <row r="109" spans="1:21" x14ac:dyDescent="0.3">
      <c r="A109" s="15" t="s">
        <v>552</v>
      </c>
      <c r="B109" s="1" t="s">
        <v>169</v>
      </c>
      <c r="C109" s="1">
        <v>221736</v>
      </c>
      <c r="D109" s="1">
        <v>960</v>
      </c>
      <c r="E109" s="19">
        <v>230.98</v>
      </c>
      <c r="F109" s="20">
        <v>37.92</v>
      </c>
      <c r="G109" s="21">
        <v>-0.41</v>
      </c>
      <c r="H109" s="22">
        <v>11400</v>
      </c>
      <c r="I109" s="1">
        <v>10.029999999999999</v>
      </c>
      <c r="J109" s="19">
        <v>96.7</v>
      </c>
      <c r="K109" s="19">
        <v>365.3</v>
      </c>
      <c r="L109" s="1">
        <v>10</v>
      </c>
      <c r="M109" s="1">
        <v>0</v>
      </c>
      <c r="N109" s="1">
        <v>90</v>
      </c>
      <c r="O109" s="1">
        <v>2</v>
      </c>
      <c r="P109" s="1">
        <v>14.78</v>
      </c>
      <c r="Q109" s="1">
        <v>6.45</v>
      </c>
      <c r="R109" s="1">
        <v>0.01</v>
      </c>
      <c r="S109" s="1">
        <v>0.15</v>
      </c>
      <c r="T109" s="1">
        <v>0.84</v>
      </c>
      <c r="U109" s="39">
        <f>Countries2[[#This Row],[GDP $ per capita]]*Countries2[[#This Row],[Population]]</f>
        <v>2527790400</v>
      </c>
    </row>
    <row r="110" spans="1:21" x14ac:dyDescent="0.3">
      <c r="A110" s="15" t="s">
        <v>554</v>
      </c>
      <c r="B110" s="1" t="s">
        <v>23</v>
      </c>
      <c r="C110" s="1">
        <v>57794</v>
      </c>
      <c r="D110" s="1">
        <v>199</v>
      </c>
      <c r="E110" s="19">
        <v>290.42</v>
      </c>
      <c r="F110" s="20">
        <v>58.29</v>
      </c>
      <c r="G110" s="21">
        <v>-20.71</v>
      </c>
      <c r="H110" s="22">
        <v>8000</v>
      </c>
      <c r="I110" s="1">
        <v>9.27</v>
      </c>
      <c r="J110" s="19">
        <v>97</v>
      </c>
      <c r="K110" s="19">
        <v>259.54000000000002</v>
      </c>
      <c r="L110" s="1">
        <v>10</v>
      </c>
      <c r="M110" s="1">
        <v>15</v>
      </c>
      <c r="N110" s="1">
        <v>75</v>
      </c>
      <c r="O110" s="1">
        <v>2</v>
      </c>
      <c r="P110" s="1">
        <v>22.46</v>
      </c>
      <c r="Q110" s="1">
        <v>3.27</v>
      </c>
      <c r="R110" s="1"/>
      <c r="S110" s="1"/>
      <c r="T110" s="1"/>
      <c r="U110" s="39">
        <f>Countries2[[#This Row],[GDP $ per capita]]*Countries2[[#This Row],[Population]]</f>
        <v>462352000</v>
      </c>
    </row>
    <row r="111" spans="1:21" x14ac:dyDescent="0.3">
      <c r="A111" s="15" t="s">
        <v>556</v>
      </c>
      <c r="B111" s="1" t="s">
        <v>216</v>
      </c>
      <c r="C111" s="1">
        <v>1136334</v>
      </c>
      <c r="D111" s="1">
        <v>17363</v>
      </c>
      <c r="E111" s="19">
        <v>65.45</v>
      </c>
      <c r="F111" s="20">
        <v>0</v>
      </c>
      <c r="G111" s="21">
        <v>0</v>
      </c>
      <c r="H111" s="22">
        <v>4900</v>
      </c>
      <c r="I111" s="1">
        <v>69.27</v>
      </c>
      <c r="J111" s="19">
        <v>81.599999999999994</v>
      </c>
      <c r="K111" s="19">
        <v>30.8</v>
      </c>
      <c r="L111" s="1">
        <v>10.35</v>
      </c>
      <c r="M111" s="1">
        <v>0.7</v>
      </c>
      <c r="N111" s="1">
        <v>88.95</v>
      </c>
      <c r="O111" s="1">
        <v>2.5</v>
      </c>
      <c r="P111" s="1">
        <v>27.41</v>
      </c>
      <c r="Q111" s="1">
        <v>29.74</v>
      </c>
      <c r="R111" s="1">
        <v>0.11899999999999999</v>
      </c>
      <c r="S111" s="1">
        <v>0.51500000000000001</v>
      </c>
      <c r="T111" s="1">
        <v>0.36599999999999999</v>
      </c>
      <c r="U111" s="39">
        <f>Countries2[[#This Row],[GDP $ per capita]]*Countries2[[#This Row],[Population]]</f>
        <v>5568036600</v>
      </c>
    </row>
    <row r="112" spans="1:21" x14ac:dyDescent="0.3">
      <c r="A112" s="15" t="s">
        <v>552</v>
      </c>
      <c r="B112" s="1" t="s">
        <v>153</v>
      </c>
      <c r="C112" s="1">
        <v>436131</v>
      </c>
      <c r="D112" s="1">
        <v>1100</v>
      </c>
      <c r="E112" s="19">
        <v>396.48</v>
      </c>
      <c r="F112" s="20">
        <v>31.82</v>
      </c>
      <c r="G112" s="21">
        <v>-0.05</v>
      </c>
      <c r="H112" s="22">
        <v>14400</v>
      </c>
      <c r="I112" s="1">
        <v>7.09</v>
      </c>
      <c r="J112" s="19">
        <v>97.7</v>
      </c>
      <c r="K112" s="19">
        <v>394.38</v>
      </c>
      <c r="L112" s="1">
        <v>10.38</v>
      </c>
      <c r="M112" s="1">
        <v>9.43</v>
      </c>
      <c r="N112" s="1">
        <v>80.19</v>
      </c>
      <c r="O112" s="1">
        <v>2</v>
      </c>
      <c r="P112" s="1">
        <v>13.74</v>
      </c>
      <c r="Q112" s="1">
        <v>6.48</v>
      </c>
      <c r="R112" s="1">
        <v>0.06</v>
      </c>
      <c r="S112" s="1">
        <v>0.11</v>
      </c>
      <c r="T112" s="1">
        <v>0.83</v>
      </c>
      <c r="U112" s="39">
        <f>Countries2[[#This Row],[GDP $ per capita]]*Countries2[[#This Row],[Population]]</f>
        <v>6280286400</v>
      </c>
    </row>
    <row r="113" spans="1:21" x14ac:dyDescent="0.3">
      <c r="A113" s="15" t="s">
        <v>553</v>
      </c>
      <c r="B113" s="1" t="s">
        <v>218</v>
      </c>
      <c r="C113" s="1">
        <v>7523934</v>
      </c>
      <c r="D113" s="1">
        <v>41290</v>
      </c>
      <c r="E113" s="19">
        <v>182.22</v>
      </c>
      <c r="F113" s="20">
        <v>0</v>
      </c>
      <c r="G113" s="21">
        <v>4.05</v>
      </c>
      <c r="H113" s="22">
        <v>32700</v>
      </c>
      <c r="I113" s="1">
        <v>4.3899999999999997</v>
      </c>
      <c r="J113" s="19">
        <v>99</v>
      </c>
      <c r="K113" s="19">
        <v>680.89</v>
      </c>
      <c r="L113" s="1">
        <v>10.42</v>
      </c>
      <c r="M113" s="1">
        <v>0.61</v>
      </c>
      <c r="N113" s="1">
        <v>88.97</v>
      </c>
      <c r="O113" s="1">
        <v>3</v>
      </c>
      <c r="P113" s="1">
        <v>9.7100000000000009</v>
      </c>
      <c r="Q113" s="1">
        <v>8.49</v>
      </c>
      <c r="R113" s="1">
        <v>1.4999999999999999E-2</v>
      </c>
      <c r="S113" s="1">
        <v>0.34</v>
      </c>
      <c r="T113" s="1">
        <v>0.64500000000000002</v>
      </c>
      <c r="U113" s="39">
        <f>Countries2[[#This Row],[GDP $ per capita]]*Countries2[[#This Row],[Population]]</f>
        <v>246032641800</v>
      </c>
    </row>
    <row r="114" spans="1:21" x14ac:dyDescent="0.3">
      <c r="A114" s="15" t="s">
        <v>552</v>
      </c>
      <c r="B114" s="1" t="s">
        <v>31</v>
      </c>
      <c r="C114" s="1">
        <v>71891</v>
      </c>
      <c r="D114" s="1">
        <v>193</v>
      </c>
      <c r="E114" s="19">
        <v>372.49</v>
      </c>
      <c r="F114" s="20">
        <v>35.49</v>
      </c>
      <c r="G114" s="21">
        <v>0</v>
      </c>
      <c r="H114" s="22">
        <v>28000</v>
      </c>
      <c r="I114" s="1">
        <v>5.89</v>
      </c>
      <c r="J114" s="19">
        <v>97</v>
      </c>
      <c r="K114" s="19">
        <v>516.05999999999995</v>
      </c>
      <c r="L114" s="1">
        <v>10.53</v>
      </c>
      <c r="M114" s="1">
        <v>0</v>
      </c>
      <c r="N114" s="1">
        <v>89.47</v>
      </c>
      <c r="O114" s="1">
        <v>2</v>
      </c>
      <c r="P114" s="1">
        <v>11.03</v>
      </c>
      <c r="Q114" s="1">
        <v>6.68</v>
      </c>
      <c r="R114" s="1">
        <v>4.0000000000000001E-3</v>
      </c>
      <c r="S114" s="1">
        <v>0.33300000000000002</v>
      </c>
      <c r="T114" s="1">
        <v>0.66300000000000003</v>
      </c>
      <c r="U114" s="39">
        <f>Countries2[[#This Row],[GDP $ per capita]]*Countries2[[#This Row],[Population]]</f>
        <v>2012948000</v>
      </c>
    </row>
    <row r="115" spans="1:21" x14ac:dyDescent="0.3">
      <c r="A115" s="15" t="s">
        <v>556</v>
      </c>
      <c r="B115" s="1" t="s">
        <v>109</v>
      </c>
      <c r="C115" s="1">
        <v>1442029</v>
      </c>
      <c r="D115" s="1">
        <v>36120</v>
      </c>
      <c r="E115" s="19">
        <v>39.92</v>
      </c>
      <c r="F115" s="20">
        <v>0.97</v>
      </c>
      <c r="G115" s="21">
        <v>-1.57</v>
      </c>
      <c r="H115" s="22">
        <v>800</v>
      </c>
      <c r="I115" s="1">
        <v>107.17</v>
      </c>
      <c r="J115" s="19">
        <v>42.4</v>
      </c>
      <c r="K115" s="19">
        <v>7.35</v>
      </c>
      <c r="L115" s="1">
        <v>10.67</v>
      </c>
      <c r="M115" s="1">
        <v>8.82</v>
      </c>
      <c r="N115" s="1">
        <v>80.510000000000005</v>
      </c>
      <c r="O115" s="1">
        <v>2</v>
      </c>
      <c r="P115" s="1">
        <v>37.22</v>
      </c>
      <c r="Q115" s="1">
        <v>16.53</v>
      </c>
      <c r="R115" s="1">
        <v>0.62</v>
      </c>
      <c r="S115" s="1">
        <v>0.12</v>
      </c>
      <c r="T115" s="1">
        <v>0.26</v>
      </c>
      <c r="U115" s="39">
        <f>Countries2[[#This Row],[GDP $ per capita]]*Countries2[[#This Row],[Population]]</f>
        <v>1153623200</v>
      </c>
    </row>
    <row r="116" spans="1:21" x14ac:dyDescent="0.3">
      <c r="A116" s="15" t="s">
        <v>556</v>
      </c>
      <c r="B116" s="1" t="s">
        <v>87</v>
      </c>
      <c r="C116" s="1">
        <v>74777981</v>
      </c>
      <c r="D116" s="1">
        <v>1127127</v>
      </c>
      <c r="E116" s="19">
        <v>66.34</v>
      </c>
      <c r="F116" s="20">
        <v>0</v>
      </c>
      <c r="G116" s="21">
        <v>0</v>
      </c>
      <c r="H116" s="22">
        <v>700</v>
      </c>
      <c r="I116" s="1">
        <v>95.32</v>
      </c>
      <c r="J116" s="19">
        <v>42.7</v>
      </c>
      <c r="K116" s="19">
        <v>8.16</v>
      </c>
      <c r="L116" s="1">
        <v>10.71</v>
      </c>
      <c r="M116" s="1">
        <v>0.75</v>
      </c>
      <c r="N116" s="1">
        <v>88.54</v>
      </c>
      <c r="O116" s="1">
        <v>2</v>
      </c>
      <c r="P116" s="1">
        <v>37.979999999999997</v>
      </c>
      <c r="Q116" s="1">
        <v>14.86</v>
      </c>
      <c r="R116" s="1">
        <v>0.47499999999999998</v>
      </c>
      <c r="S116" s="1">
        <v>9.9000000000000005E-2</v>
      </c>
      <c r="T116" s="1">
        <v>0.42599999999999999</v>
      </c>
      <c r="U116" s="39">
        <f>Countries2[[#This Row],[GDP $ per capita]]*Countries2[[#This Row],[Population]]</f>
        <v>52344586700</v>
      </c>
    </row>
    <row r="117" spans="1:21" x14ac:dyDescent="0.3">
      <c r="A117" s="15" t="s">
        <v>558</v>
      </c>
      <c r="B117" s="1" t="s">
        <v>238</v>
      </c>
      <c r="C117" s="1">
        <v>27307134</v>
      </c>
      <c r="D117" s="1">
        <v>447400</v>
      </c>
      <c r="E117" s="19">
        <v>61.04</v>
      </c>
      <c r="F117" s="20">
        <v>0</v>
      </c>
      <c r="G117" s="21">
        <v>-1.72</v>
      </c>
      <c r="H117" s="22">
        <v>1700</v>
      </c>
      <c r="I117" s="1">
        <v>71.099999999999994</v>
      </c>
      <c r="J117" s="19">
        <v>99.3</v>
      </c>
      <c r="K117" s="19">
        <v>62.88</v>
      </c>
      <c r="L117" s="1">
        <v>10.83</v>
      </c>
      <c r="M117" s="1">
        <v>0.83</v>
      </c>
      <c r="N117" s="1">
        <v>88.34</v>
      </c>
      <c r="O117" s="1">
        <v>1</v>
      </c>
      <c r="P117" s="1">
        <v>26.36</v>
      </c>
      <c r="Q117" s="1">
        <v>7.84</v>
      </c>
      <c r="R117" s="1">
        <v>0.34200000000000003</v>
      </c>
      <c r="S117" s="1">
        <v>0.22900000000000001</v>
      </c>
      <c r="T117" s="1">
        <v>0.43</v>
      </c>
      <c r="U117" s="39">
        <f>Countries2[[#This Row],[GDP $ per capita]]*Countries2[[#This Row],[Population]]</f>
        <v>46422127800</v>
      </c>
    </row>
    <row r="118" spans="1:21" x14ac:dyDescent="0.3">
      <c r="A118" s="15" t="s">
        <v>556</v>
      </c>
      <c r="B118" s="1" t="s">
        <v>138</v>
      </c>
      <c r="C118" s="1">
        <v>2022331</v>
      </c>
      <c r="D118" s="1">
        <v>30355</v>
      </c>
      <c r="E118" s="19">
        <v>66.62</v>
      </c>
      <c r="F118" s="20">
        <v>0</v>
      </c>
      <c r="G118" s="21">
        <v>-0.74</v>
      </c>
      <c r="H118" s="22">
        <v>3000</v>
      </c>
      <c r="I118" s="1">
        <v>84.23</v>
      </c>
      <c r="J118" s="19">
        <v>84.8</v>
      </c>
      <c r="K118" s="19">
        <v>23.73</v>
      </c>
      <c r="L118" s="1">
        <v>10.87</v>
      </c>
      <c r="M118" s="1">
        <v>0.13</v>
      </c>
      <c r="N118" s="1">
        <v>89</v>
      </c>
      <c r="O118" s="1">
        <v>3</v>
      </c>
      <c r="P118" s="1">
        <v>24.75</v>
      </c>
      <c r="Q118" s="1">
        <v>28.71</v>
      </c>
      <c r="R118" s="1">
        <v>0.16300000000000001</v>
      </c>
      <c r="S118" s="1">
        <v>0.443</v>
      </c>
      <c r="T118" s="1">
        <v>0.39400000000000002</v>
      </c>
      <c r="U118" s="39">
        <f>Countries2[[#This Row],[GDP $ per capita]]*Countries2[[#This Row],[Population]]</f>
        <v>6066993000</v>
      </c>
    </row>
    <row r="119" spans="1:21" x14ac:dyDescent="0.3">
      <c r="A119" s="15" t="s">
        <v>554</v>
      </c>
      <c r="B119" s="1" t="s">
        <v>89</v>
      </c>
      <c r="C119" s="1">
        <v>905949</v>
      </c>
      <c r="D119" s="1">
        <v>18270</v>
      </c>
      <c r="E119" s="19">
        <v>49.59</v>
      </c>
      <c r="F119" s="20">
        <v>6.18</v>
      </c>
      <c r="G119" s="21">
        <v>-3.14</v>
      </c>
      <c r="H119" s="22">
        <v>5800</v>
      </c>
      <c r="I119" s="1">
        <v>12.62</v>
      </c>
      <c r="J119" s="19">
        <v>93.7</v>
      </c>
      <c r="K119" s="19">
        <v>112.59</v>
      </c>
      <c r="L119" s="1">
        <v>10.95</v>
      </c>
      <c r="M119" s="1">
        <v>4.6500000000000004</v>
      </c>
      <c r="N119" s="1">
        <v>84.4</v>
      </c>
      <c r="O119" s="1">
        <v>2</v>
      </c>
      <c r="P119" s="1">
        <v>22.55</v>
      </c>
      <c r="Q119" s="1">
        <v>5.65</v>
      </c>
      <c r="R119" s="1">
        <v>8.8999999999999996E-2</v>
      </c>
      <c r="S119" s="1">
        <v>0.13500000000000001</v>
      </c>
      <c r="T119" s="1">
        <v>0.77600000000000002</v>
      </c>
      <c r="U119" s="39">
        <f>Countries2[[#This Row],[GDP $ per capita]]*Countries2[[#This Row],[Population]]</f>
        <v>5254504200</v>
      </c>
    </row>
    <row r="120" spans="1:21" x14ac:dyDescent="0.3">
      <c r="A120" s="15" t="s">
        <v>552</v>
      </c>
      <c r="B120" s="1" t="s">
        <v>104</v>
      </c>
      <c r="C120" s="1">
        <v>452776</v>
      </c>
      <c r="D120" s="1">
        <v>1780</v>
      </c>
      <c r="E120" s="19">
        <v>254.37</v>
      </c>
      <c r="F120" s="20">
        <v>17.190000000000001</v>
      </c>
      <c r="G120" s="21">
        <v>-0.15</v>
      </c>
      <c r="H120" s="22">
        <v>8000</v>
      </c>
      <c r="I120" s="1">
        <v>8.6</v>
      </c>
      <c r="J120" s="19">
        <v>90</v>
      </c>
      <c r="K120" s="19">
        <v>463.81</v>
      </c>
      <c r="L120" s="1">
        <v>11.24</v>
      </c>
      <c r="M120" s="1">
        <v>3.55</v>
      </c>
      <c r="N120" s="1">
        <v>85.21</v>
      </c>
      <c r="O120" s="1">
        <v>2</v>
      </c>
      <c r="P120" s="1">
        <v>15.05</v>
      </c>
      <c r="Q120" s="1">
        <v>6.09</v>
      </c>
      <c r="R120" s="1">
        <v>0.15</v>
      </c>
      <c r="S120" s="1">
        <v>0.17</v>
      </c>
      <c r="T120" s="1">
        <v>0.68</v>
      </c>
      <c r="U120" s="39">
        <f>Countries2[[#This Row],[GDP $ per capita]]*Countries2[[#This Row],[Population]]</f>
        <v>3622208000</v>
      </c>
    </row>
    <row r="121" spans="1:21" x14ac:dyDescent="0.3">
      <c r="A121" s="15" t="s">
        <v>555</v>
      </c>
      <c r="B121" s="1" t="s">
        <v>117</v>
      </c>
      <c r="C121" s="1">
        <v>245452739</v>
      </c>
      <c r="D121" s="1">
        <v>1919440</v>
      </c>
      <c r="E121" s="19">
        <v>127.88</v>
      </c>
      <c r="F121" s="20">
        <v>2.85</v>
      </c>
      <c r="G121" s="21">
        <v>0</v>
      </c>
      <c r="H121" s="22">
        <v>3200</v>
      </c>
      <c r="I121" s="1">
        <v>35.6</v>
      </c>
      <c r="J121" s="19">
        <v>87.9</v>
      </c>
      <c r="K121" s="19">
        <v>52.03</v>
      </c>
      <c r="L121" s="1">
        <v>11.32</v>
      </c>
      <c r="M121" s="1">
        <v>7.23</v>
      </c>
      <c r="N121" s="1">
        <v>81.45</v>
      </c>
      <c r="O121" s="1">
        <v>2</v>
      </c>
      <c r="P121" s="1">
        <v>20.34</v>
      </c>
      <c r="Q121" s="1">
        <v>6.25</v>
      </c>
      <c r="R121" s="1">
        <v>0.13400000000000001</v>
      </c>
      <c r="S121" s="1">
        <v>0.45800000000000002</v>
      </c>
      <c r="T121" s="1">
        <v>0.40799999999999997</v>
      </c>
      <c r="U121" s="39">
        <f>Countries2[[#This Row],[GDP $ per capita]]*Countries2[[#This Row],[Population]]</f>
        <v>785448764800</v>
      </c>
    </row>
    <row r="122" spans="1:21" x14ac:dyDescent="0.3">
      <c r="A122" s="15" t="s">
        <v>558</v>
      </c>
      <c r="B122" s="1" t="s">
        <v>97</v>
      </c>
      <c r="C122" s="1">
        <v>4661473</v>
      </c>
      <c r="D122" s="1">
        <v>69700</v>
      </c>
      <c r="E122" s="19">
        <v>66.88</v>
      </c>
      <c r="F122" s="20">
        <v>0.44</v>
      </c>
      <c r="G122" s="21">
        <v>-4.7</v>
      </c>
      <c r="H122" s="22">
        <v>2500</v>
      </c>
      <c r="I122" s="1">
        <v>18.59</v>
      </c>
      <c r="J122" s="19">
        <v>99</v>
      </c>
      <c r="K122" s="19">
        <v>146.56</v>
      </c>
      <c r="L122" s="1">
        <v>11.44</v>
      </c>
      <c r="M122" s="1">
        <v>3.86</v>
      </c>
      <c r="N122" s="1">
        <v>84.7</v>
      </c>
      <c r="O122" s="1">
        <v>3</v>
      </c>
      <c r="P122" s="1">
        <v>10.41</v>
      </c>
      <c r="Q122" s="1">
        <v>9.23</v>
      </c>
      <c r="R122" s="1">
        <v>0.17199999999999999</v>
      </c>
      <c r="S122" s="1">
        <v>0.27500000000000002</v>
      </c>
      <c r="T122" s="1">
        <v>0.55300000000000005</v>
      </c>
      <c r="U122" s="39">
        <f>Countries2[[#This Row],[GDP $ per capita]]*Countries2[[#This Row],[Population]]</f>
        <v>11653682500</v>
      </c>
    </row>
    <row r="123" spans="1:21" x14ac:dyDescent="0.3">
      <c r="A123" s="15" t="s">
        <v>552</v>
      </c>
      <c r="B123" s="1" t="s">
        <v>242</v>
      </c>
      <c r="C123" s="1">
        <v>108605</v>
      </c>
      <c r="D123" s="1">
        <v>1910</v>
      </c>
      <c r="E123" s="19">
        <v>56.86</v>
      </c>
      <c r="F123" s="20">
        <v>9.84</v>
      </c>
      <c r="G123" s="21">
        <v>-8.94</v>
      </c>
      <c r="H123" s="22">
        <v>17200</v>
      </c>
      <c r="I123" s="1">
        <v>8.0299999999999994</v>
      </c>
      <c r="J123" s="19"/>
      <c r="K123" s="19">
        <v>652.82000000000005</v>
      </c>
      <c r="L123" s="1">
        <v>11.76</v>
      </c>
      <c r="M123" s="1">
        <v>2.94</v>
      </c>
      <c r="N123" s="1">
        <v>85.3</v>
      </c>
      <c r="O123" s="1">
        <v>2</v>
      </c>
      <c r="P123" s="1">
        <v>13.96</v>
      </c>
      <c r="Q123" s="1">
        <v>6.43</v>
      </c>
      <c r="R123" s="1">
        <v>0.01</v>
      </c>
      <c r="S123" s="1">
        <v>0.19</v>
      </c>
      <c r="T123" s="1">
        <v>0.8</v>
      </c>
      <c r="U123" s="39">
        <f>Countries2[[#This Row],[GDP $ per capita]]*Countries2[[#This Row],[Population]]</f>
        <v>1868006000</v>
      </c>
    </row>
    <row r="124" spans="1:21" x14ac:dyDescent="0.3">
      <c r="A124" s="15" t="s">
        <v>556</v>
      </c>
      <c r="B124" s="1" t="s">
        <v>211</v>
      </c>
      <c r="C124" s="1">
        <v>44187637</v>
      </c>
      <c r="D124" s="1">
        <v>1219912</v>
      </c>
      <c r="E124" s="19">
        <v>36.22</v>
      </c>
      <c r="F124" s="20">
        <v>0.23</v>
      </c>
      <c r="G124" s="21">
        <v>-0.28999999999999998</v>
      </c>
      <c r="H124" s="22">
        <v>10700</v>
      </c>
      <c r="I124" s="1">
        <v>61.81</v>
      </c>
      <c r="J124" s="19">
        <v>86.4</v>
      </c>
      <c r="K124" s="19">
        <v>107.02</v>
      </c>
      <c r="L124" s="1">
        <v>12.08</v>
      </c>
      <c r="M124" s="1">
        <v>0.79</v>
      </c>
      <c r="N124" s="1">
        <v>87.13</v>
      </c>
      <c r="O124" s="1">
        <v>1</v>
      </c>
      <c r="P124" s="1">
        <v>18.2</v>
      </c>
      <c r="Q124" s="1">
        <v>22</v>
      </c>
      <c r="R124" s="1">
        <v>2.5000000000000001E-2</v>
      </c>
      <c r="S124" s="1">
        <v>0.30299999999999999</v>
      </c>
      <c r="T124" s="1">
        <v>0.67100000000000004</v>
      </c>
      <c r="U124" s="39">
        <f>Countries2[[#This Row],[GDP $ per capita]]*Countries2[[#This Row],[Population]]</f>
        <v>472807715900</v>
      </c>
    </row>
    <row r="125" spans="1:21" x14ac:dyDescent="0.3">
      <c r="A125" s="15" t="s">
        <v>555</v>
      </c>
      <c r="B125" s="1" t="s">
        <v>20</v>
      </c>
      <c r="C125" s="1">
        <v>31056997</v>
      </c>
      <c r="D125" s="1">
        <v>647500</v>
      </c>
      <c r="E125" s="19">
        <v>47.96</v>
      </c>
      <c r="F125" s="20">
        <v>0</v>
      </c>
      <c r="G125" s="21">
        <v>23.06</v>
      </c>
      <c r="H125" s="22">
        <v>700</v>
      </c>
      <c r="I125" s="1">
        <v>163.07</v>
      </c>
      <c r="J125" s="19">
        <v>36</v>
      </c>
      <c r="K125" s="19">
        <v>3.22</v>
      </c>
      <c r="L125" s="1">
        <v>12.13</v>
      </c>
      <c r="M125" s="1">
        <v>0.22</v>
      </c>
      <c r="N125" s="1">
        <v>87.65</v>
      </c>
      <c r="O125" s="1">
        <v>1</v>
      </c>
      <c r="P125" s="1">
        <v>46.6</v>
      </c>
      <c r="Q125" s="1">
        <v>20.34</v>
      </c>
      <c r="R125" s="1">
        <v>0.38</v>
      </c>
      <c r="S125" s="1">
        <v>0.24</v>
      </c>
      <c r="T125" s="1">
        <v>0.38</v>
      </c>
      <c r="U125" s="39">
        <f>Countries2[[#This Row],[GDP $ per capita]]*Countries2[[#This Row],[Population]]</f>
        <v>21739897900</v>
      </c>
    </row>
    <row r="126" spans="1:21" x14ac:dyDescent="0.3">
      <c r="A126" s="15" t="s">
        <v>555</v>
      </c>
      <c r="B126" s="1" t="s">
        <v>125</v>
      </c>
      <c r="C126" s="1">
        <v>127463611</v>
      </c>
      <c r="D126" s="1">
        <v>377835</v>
      </c>
      <c r="E126" s="19">
        <v>337.35</v>
      </c>
      <c r="F126" s="20">
        <v>7.87</v>
      </c>
      <c r="G126" s="21">
        <v>0</v>
      </c>
      <c r="H126" s="22">
        <v>28200</v>
      </c>
      <c r="I126" s="1">
        <v>3.26</v>
      </c>
      <c r="J126" s="19">
        <v>99</v>
      </c>
      <c r="K126" s="19">
        <v>461.15</v>
      </c>
      <c r="L126" s="1">
        <v>12.19</v>
      </c>
      <c r="M126" s="1">
        <v>0.96</v>
      </c>
      <c r="N126" s="1">
        <v>86.85</v>
      </c>
      <c r="O126" s="1">
        <v>3</v>
      </c>
      <c r="P126" s="1">
        <v>9.3699999999999992</v>
      </c>
      <c r="Q126" s="1">
        <v>9.16</v>
      </c>
      <c r="R126" s="1">
        <v>1.7000000000000001E-2</v>
      </c>
      <c r="S126" s="1">
        <v>0.25800000000000001</v>
      </c>
      <c r="T126" s="1">
        <v>0.72499999999999998</v>
      </c>
      <c r="U126" s="39">
        <f>Countries2[[#This Row],[GDP $ per capita]]*Countries2[[#This Row],[Population]]</f>
        <v>3594473830200</v>
      </c>
    </row>
    <row r="127" spans="1:21" x14ac:dyDescent="0.3">
      <c r="A127" s="15" t="s">
        <v>552</v>
      </c>
      <c r="B127" s="1" t="s">
        <v>28</v>
      </c>
      <c r="C127" s="1">
        <v>39921833</v>
      </c>
      <c r="D127" s="1">
        <v>2766890</v>
      </c>
      <c r="E127" s="19">
        <v>14.43</v>
      </c>
      <c r="F127" s="20">
        <v>0.18</v>
      </c>
      <c r="G127" s="21">
        <v>0.61</v>
      </c>
      <c r="H127" s="22">
        <v>11200</v>
      </c>
      <c r="I127" s="1">
        <v>15.18</v>
      </c>
      <c r="J127" s="19">
        <v>97.1</v>
      </c>
      <c r="K127" s="19">
        <v>220.43</v>
      </c>
      <c r="L127" s="1">
        <v>12.31</v>
      </c>
      <c r="M127" s="1">
        <v>0.48</v>
      </c>
      <c r="N127" s="1">
        <v>87.21</v>
      </c>
      <c r="O127" s="1">
        <v>3</v>
      </c>
      <c r="P127" s="1">
        <v>16.73</v>
      </c>
      <c r="Q127" s="1">
        <v>7.55</v>
      </c>
      <c r="R127" s="1">
        <v>9.5000000000000001E-2</v>
      </c>
      <c r="S127" s="1">
        <v>0.35799999999999998</v>
      </c>
      <c r="T127" s="1">
        <v>0.54700000000000004</v>
      </c>
      <c r="U127" s="39">
        <f>Countries2[[#This Row],[GDP $ per capita]]*Countries2[[#This Row],[Population]]</f>
        <v>447124529600</v>
      </c>
    </row>
    <row r="128" spans="1:21" x14ac:dyDescent="0.3">
      <c r="A128" s="15" t="s">
        <v>552</v>
      </c>
      <c r="B128" s="1" t="s">
        <v>106</v>
      </c>
      <c r="C128" s="1">
        <v>12293545</v>
      </c>
      <c r="D128" s="1">
        <v>108890</v>
      </c>
      <c r="E128" s="19">
        <v>112.9</v>
      </c>
      <c r="F128" s="20">
        <v>0.37</v>
      </c>
      <c r="G128" s="21">
        <v>-1.67</v>
      </c>
      <c r="H128" s="22">
        <v>4100</v>
      </c>
      <c r="I128" s="1">
        <v>35.93</v>
      </c>
      <c r="J128" s="19">
        <v>70.599999999999994</v>
      </c>
      <c r="K128" s="19">
        <v>92.09</v>
      </c>
      <c r="L128" s="1">
        <v>12.54</v>
      </c>
      <c r="M128" s="1">
        <v>5.03</v>
      </c>
      <c r="N128" s="1">
        <v>82.43</v>
      </c>
      <c r="O128" s="1">
        <v>2</v>
      </c>
      <c r="P128" s="1">
        <v>29.88</v>
      </c>
      <c r="Q128" s="1">
        <v>5.2</v>
      </c>
      <c r="R128" s="1">
        <v>0.22700000000000001</v>
      </c>
      <c r="S128" s="1">
        <v>0.188</v>
      </c>
      <c r="T128" s="1">
        <v>0.58499999999999996</v>
      </c>
      <c r="U128" s="39">
        <f>Countries2[[#This Row],[GDP $ per capita]]*Countries2[[#This Row],[Population]]</f>
        <v>50403534500</v>
      </c>
    </row>
    <row r="129" spans="1:21" x14ac:dyDescent="0.3">
      <c r="A129" s="15" t="s">
        <v>556</v>
      </c>
      <c r="B129" s="1" t="s">
        <v>202</v>
      </c>
      <c r="C129" s="1">
        <v>11987121</v>
      </c>
      <c r="D129" s="1">
        <v>196190</v>
      </c>
      <c r="E129" s="19">
        <v>61.1</v>
      </c>
      <c r="F129" s="20">
        <v>0.27</v>
      </c>
      <c r="G129" s="21">
        <v>0.2</v>
      </c>
      <c r="H129" s="22">
        <v>1600</v>
      </c>
      <c r="I129" s="1">
        <v>55.51</v>
      </c>
      <c r="J129" s="19">
        <v>40.200000000000003</v>
      </c>
      <c r="K129" s="19">
        <v>22.24</v>
      </c>
      <c r="L129" s="1">
        <v>12.78</v>
      </c>
      <c r="M129" s="1">
        <v>0.21</v>
      </c>
      <c r="N129" s="1">
        <v>87.01</v>
      </c>
      <c r="O129" s="1">
        <v>2</v>
      </c>
      <c r="P129" s="1">
        <v>32.78</v>
      </c>
      <c r="Q129" s="1">
        <v>9.42</v>
      </c>
      <c r="R129" s="1">
        <v>0.17199999999999999</v>
      </c>
      <c r="S129" s="1">
        <v>0.20899999999999999</v>
      </c>
      <c r="T129" s="1">
        <v>0.61899999999999999</v>
      </c>
      <c r="U129" s="39">
        <f>Countries2[[#This Row],[GDP $ per capita]]*Countries2[[#This Row],[Population]]</f>
        <v>19179393600</v>
      </c>
    </row>
    <row r="130" spans="1:21" x14ac:dyDescent="0.3">
      <c r="A130" s="15" t="s">
        <v>556</v>
      </c>
      <c r="B130" s="1" t="s">
        <v>56</v>
      </c>
      <c r="C130" s="1">
        <v>17340702</v>
      </c>
      <c r="D130" s="1">
        <v>475440</v>
      </c>
      <c r="E130" s="19">
        <v>36.47</v>
      </c>
      <c r="F130" s="20">
        <v>0.08</v>
      </c>
      <c r="G130" s="21">
        <v>0</v>
      </c>
      <c r="H130" s="22">
        <v>1800</v>
      </c>
      <c r="I130" s="1">
        <v>68.260000000000005</v>
      </c>
      <c r="J130" s="19">
        <v>79</v>
      </c>
      <c r="K130" s="19">
        <v>5.73</v>
      </c>
      <c r="L130" s="1">
        <v>12.81</v>
      </c>
      <c r="M130" s="1">
        <v>2.58</v>
      </c>
      <c r="N130" s="1">
        <v>84.61</v>
      </c>
      <c r="O130" s="1">
        <v>1.5</v>
      </c>
      <c r="P130" s="1">
        <v>33.89</v>
      </c>
      <c r="Q130" s="1">
        <v>13.47</v>
      </c>
      <c r="R130" s="1">
        <v>0.44800000000000001</v>
      </c>
      <c r="S130" s="1">
        <v>0.17</v>
      </c>
      <c r="T130" s="1">
        <v>0.38200000000000001</v>
      </c>
      <c r="U130" s="39">
        <f>Countries2[[#This Row],[GDP $ per capita]]*Countries2[[#This Row],[Population]]</f>
        <v>31213263600</v>
      </c>
    </row>
    <row r="131" spans="1:21" x14ac:dyDescent="0.3">
      <c r="A131" s="15" t="s">
        <v>556</v>
      </c>
      <c r="B131" s="1" t="s">
        <v>193</v>
      </c>
      <c r="C131" s="1">
        <v>7502</v>
      </c>
      <c r="D131" s="1">
        <v>413</v>
      </c>
      <c r="E131" s="19">
        <v>18.16</v>
      </c>
      <c r="F131" s="20">
        <v>14.53</v>
      </c>
      <c r="G131" s="21">
        <v>0</v>
      </c>
      <c r="H131" s="22">
        <v>2500</v>
      </c>
      <c r="I131" s="1">
        <v>19</v>
      </c>
      <c r="J131" s="19">
        <v>97</v>
      </c>
      <c r="K131" s="19">
        <v>293.26</v>
      </c>
      <c r="L131" s="1">
        <v>12.9</v>
      </c>
      <c r="M131" s="1">
        <v>0</v>
      </c>
      <c r="N131" s="1">
        <v>87.1</v>
      </c>
      <c r="O131" s="1"/>
      <c r="P131" s="1">
        <v>12.13</v>
      </c>
      <c r="Q131" s="1">
        <v>6.53</v>
      </c>
      <c r="R131" s="1"/>
      <c r="S131" s="1"/>
      <c r="T131" s="1"/>
      <c r="U131" s="39">
        <f>Countries2[[#This Row],[GDP $ per capita]]*Countries2[[#This Row],[Population]]</f>
        <v>18755000</v>
      </c>
    </row>
    <row r="132" spans="1:21" x14ac:dyDescent="0.3">
      <c r="A132" s="15" t="s">
        <v>552</v>
      </c>
      <c r="B132" s="1" t="s">
        <v>157</v>
      </c>
      <c r="C132" s="1">
        <v>107449525</v>
      </c>
      <c r="D132" s="1">
        <v>1972550</v>
      </c>
      <c r="E132" s="19">
        <v>54.47</v>
      </c>
      <c r="F132" s="20">
        <v>0.47</v>
      </c>
      <c r="G132" s="21">
        <v>-4.87</v>
      </c>
      <c r="H132" s="22">
        <v>9000</v>
      </c>
      <c r="I132" s="1">
        <v>20.91</v>
      </c>
      <c r="J132" s="19">
        <v>92.2</v>
      </c>
      <c r="K132" s="19">
        <v>181.59</v>
      </c>
      <c r="L132" s="1">
        <v>12.99</v>
      </c>
      <c r="M132" s="1">
        <v>1.31</v>
      </c>
      <c r="N132" s="1">
        <v>85.7</v>
      </c>
      <c r="O132" s="1">
        <v>1.5</v>
      </c>
      <c r="P132" s="1">
        <v>20.69</v>
      </c>
      <c r="Q132" s="1">
        <v>4.74</v>
      </c>
      <c r="R132" s="1">
        <v>3.7999999999999999E-2</v>
      </c>
      <c r="S132" s="1">
        <v>0.25900000000000001</v>
      </c>
      <c r="T132" s="1">
        <v>0.70199999999999996</v>
      </c>
      <c r="U132" s="39">
        <f>Countries2[[#This Row],[GDP $ per capita]]*Countries2[[#This Row],[Population]]</f>
        <v>967045725000</v>
      </c>
    </row>
    <row r="133" spans="1:21" x14ac:dyDescent="0.3">
      <c r="A133" s="15" t="s">
        <v>551</v>
      </c>
      <c r="B133" s="1" t="s">
        <v>196</v>
      </c>
      <c r="C133" s="1">
        <v>7026</v>
      </c>
      <c r="D133" s="1">
        <v>242</v>
      </c>
      <c r="E133" s="19">
        <v>29.03</v>
      </c>
      <c r="F133" s="20">
        <v>49.59</v>
      </c>
      <c r="G133" s="21">
        <v>-4.8600000000000003</v>
      </c>
      <c r="H133" s="22">
        <v>6900</v>
      </c>
      <c r="I133" s="1">
        <v>7.54</v>
      </c>
      <c r="J133" s="19">
        <v>99</v>
      </c>
      <c r="K133" s="19">
        <v>683.18</v>
      </c>
      <c r="L133" s="1">
        <v>13.04</v>
      </c>
      <c r="M133" s="1">
        <v>0</v>
      </c>
      <c r="N133" s="1">
        <v>86.96</v>
      </c>
      <c r="O133" s="1"/>
      <c r="P133" s="1">
        <v>13.52</v>
      </c>
      <c r="Q133" s="1">
        <v>6.83</v>
      </c>
      <c r="R133" s="1"/>
      <c r="S133" s="1"/>
      <c r="T133" s="1"/>
      <c r="U133" s="39">
        <f>Countries2[[#This Row],[GDP $ per capita]]*Countries2[[#This Row],[Population]]</f>
        <v>48479400</v>
      </c>
    </row>
    <row r="134" spans="1:21" x14ac:dyDescent="0.3">
      <c r="A134" s="15" t="s">
        <v>554</v>
      </c>
      <c r="B134" s="1" t="s">
        <v>175</v>
      </c>
      <c r="C134" s="1">
        <v>82459</v>
      </c>
      <c r="D134" s="1">
        <v>477</v>
      </c>
      <c r="E134" s="19">
        <v>172.87</v>
      </c>
      <c r="F134" s="20">
        <v>310.69</v>
      </c>
      <c r="G134" s="21">
        <v>9.61</v>
      </c>
      <c r="H134" s="22">
        <v>12500</v>
      </c>
      <c r="I134" s="1">
        <v>7.11</v>
      </c>
      <c r="J134" s="19">
        <v>97</v>
      </c>
      <c r="K134" s="19">
        <v>254.67</v>
      </c>
      <c r="L134" s="1">
        <v>13.04</v>
      </c>
      <c r="M134" s="1">
        <v>4.3499999999999996</v>
      </c>
      <c r="N134" s="1">
        <v>82.61</v>
      </c>
      <c r="O134" s="1">
        <v>2</v>
      </c>
      <c r="P134" s="1">
        <v>19.43</v>
      </c>
      <c r="Q134" s="1">
        <v>2.29</v>
      </c>
      <c r="R134" s="1"/>
      <c r="S134" s="1"/>
      <c r="T134" s="1"/>
      <c r="U134" s="39">
        <f>Countries2[[#This Row],[GDP $ per capita]]*Countries2[[#This Row],[Population]]</f>
        <v>1030737500</v>
      </c>
    </row>
    <row r="135" spans="1:21" x14ac:dyDescent="0.3">
      <c r="A135" s="15" t="s">
        <v>550</v>
      </c>
      <c r="B135" s="1" t="s">
        <v>119</v>
      </c>
      <c r="C135" s="1">
        <v>26783383</v>
      </c>
      <c r="D135" s="1">
        <v>437072</v>
      </c>
      <c r="E135" s="19">
        <v>61.28</v>
      </c>
      <c r="F135" s="20">
        <v>0.01</v>
      </c>
      <c r="G135" s="21">
        <v>0</v>
      </c>
      <c r="H135" s="22">
        <v>1500</v>
      </c>
      <c r="I135" s="1">
        <v>50.25</v>
      </c>
      <c r="J135" s="19">
        <v>40.4</v>
      </c>
      <c r="K135" s="19">
        <v>38.61</v>
      </c>
      <c r="L135" s="1">
        <v>13.15</v>
      </c>
      <c r="M135" s="1">
        <v>0.78</v>
      </c>
      <c r="N135" s="1">
        <v>86.07</v>
      </c>
      <c r="O135" s="1">
        <v>1</v>
      </c>
      <c r="P135" s="1">
        <v>31.98</v>
      </c>
      <c r="Q135" s="1">
        <v>5.37</v>
      </c>
      <c r="R135" s="1">
        <v>7.2999999999999995E-2</v>
      </c>
      <c r="S135" s="1">
        <v>0.66600000000000004</v>
      </c>
      <c r="T135" s="1">
        <v>0.26100000000000001</v>
      </c>
      <c r="U135" s="39">
        <f>Countries2[[#This Row],[GDP $ per capita]]*Countries2[[#This Row],[Population]]</f>
        <v>40175074500</v>
      </c>
    </row>
    <row r="136" spans="1:21" x14ac:dyDescent="0.3">
      <c r="A136" s="15" t="s">
        <v>555</v>
      </c>
      <c r="B136" s="1" t="s">
        <v>149</v>
      </c>
      <c r="C136" s="1">
        <v>359008</v>
      </c>
      <c r="D136" s="1">
        <v>300</v>
      </c>
      <c r="E136" s="19">
        <v>1196.69</v>
      </c>
      <c r="F136" s="20">
        <v>214.67</v>
      </c>
      <c r="G136" s="21">
        <v>0</v>
      </c>
      <c r="H136" s="22">
        <v>3900</v>
      </c>
      <c r="I136" s="1">
        <v>56.52</v>
      </c>
      <c r="J136" s="19">
        <v>97.2</v>
      </c>
      <c r="K136" s="19">
        <v>89.97</v>
      </c>
      <c r="L136" s="1">
        <v>13.33</v>
      </c>
      <c r="M136" s="1">
        <v>16.670000000000002</v>
      </c>
      <c r="N136" s="1">
        <v>70</v>
      </c>
      <c r="O136" s="1">
        <v>2</v>
      </c>
      <c r="P136" s="1">
        <v>34.81</v>
      </c>
      <c r="Q136" s="1">
        <v>7.06</v>
      </c>
      <c r="R136" s="1">
        <v>0.2</v>
      </c>
      <c r="S136" s="1">
        <v>0.18</v>
      </c>
      <c r="T136" s="1">
        <v>0.62</v>
      </c>
      <c r="U136" s="39">
        <f>Countries2[[#This Row],[GDP $ per capita]]*Countries2[[#This Row],[Population]]</f>
        <v>1400131200</v>
      </c>
    </row>
    <row r="137" spans="1:21" x14ac:dyDescent="0.3">
      <c r="A137" s="15" t="s">
        <v>559</v>
      </c>
      <c r="B137" s="1" t="s">
        <v>46</v>
      </c>
      <c r="C137" s="1">
        <v>4498976</v>
      </c>
      <c r="D137" s="1">
        <v>51129</v>
      </c>
      <c r="E137" s="19">
        <v>87.99</v>
      </c>
      <c r="F137" s="20">
        <v>0.04</v>
      </c>
      <c r="G137" s="21">
        <v>0.31</v>
      </c>
      <c r="H137" s="22">
        <v>6100</v>
      </c>
      <c r="I137" s="1">
        <v>21.05</v>
      </c>
      <c r="J137" s="19"/>
      <c r="K137" s="19">
        <v>215.36</v>
      </c>
      <c r="L137" s="1">
        <v>13.6</v>
      </c>
      <c r="M137" s="1">
        <v>2.96</v>
      </c>
      <c r="N137" s="1">
        <v>83.44</v>
      </c>
      <c r="O137" s="1">
        <v>4</v>
      </c>
      <c r="P137" s="1">
        <v>8.77</v>
      </c>
      <c r="Q137" s="1">
        <v>8.27</v>
      </c>
      <c r="R137" s="1">
        <v>0.14199999999999999</v>
      </c>
      <c r="S137" s="1">
        <v>0.308</v>
      </c>
      <c r="T137" s="1">
        <v>0.55000000000000004</v>
      </c>
      <c r="U137" s="39">
        <f>Countries2[[#This Row],[GDP $ per capita]]*Countries2[[#This Row],[Population]]</f>
        <v>27443753600</v>
      </c>
    </row>
    <row r="138" spans="1:21" x14ac:dyDescent="0.3">
      <c r="A138" s="15" t="s">
        <v>556</v>
      </c>
      <c r="B138" s="1" t="s">
        <v>189</v>
      </c>
      <c r="C138" s="1">
        <v>787584</v>
      </c>
      <c r="D138" s="1">
        <v>2517</v>
      </c>
      <c r="E138" s="19">
        <v>312.91000000000003</v>
      </c>
      <c r="F138" s="20">
        <v>8.2200000000000006</v>
      </c>
      <c r="G138" s="21">
        <v>0</v>
      </c>
      <c r="H138" s="22">
        <v>5800</v>
      </c>
      <c r="I138" s="1">
        <v>7.78</v>
      </c>
      <c r="J138" s="19">
        <v>88.9</v>
      </c>
      <c r="K138" s="19">
        <v>380.91</v>
      </c>
      <c r="L138" s="1">
        <v>13.6</v>
      </c>
      <c r="M138" s="1">
        <v>1.2</v>
      </c>
      <c r="N138" s="1">
        <v>85.2</v>
      </c>
      <c r="O138" s="1">
        <v>2</v>
      </c>
      <c r="P138" s="1">
        <v>18.899999999999999</v>
      </c>
      <c r="Q138" s="1">
        <v>5.49</v>
      </c>
      <c r="R138" s="1">
        <v>0.08</v>
      </c>
      <c r="S138" s="1">
        <v>0.19</v>
      </c>
      <c r="T138" s="1">
        <v>0.73</v>
      </c>
      <c r="U138" s="39">
        <f>Countries2[[#This Row],[GDP $ per capita]]*Countries2[[#This Row],[Population]]</f>
        <v>4567987200</v>
      </c>
    </row>
    <row r="139" spans="1:21" x14ac:dyDescent="0.3">
      <c r="A139" s="15" t="s">
        <v>555</v>
      </c>
      <c r="B139" s="1" t="s">
        <v>213</v>
      </c>
      <c r="C139" s="1">
        <v>20222240</v>
      </c>
      <c r="D139" s="1">
        <v>65610</v>
      </c>
      <c r="E139" s="19">
        <v>308.22000000000003</v>
      </c>
      <c r="F139" s="20">
        <v>2.04</v>
      </c>
      <c r="G139" s="21">
        <v>-1.31</v>
      </c>
      <c r="H139" s="22">
        <v>3700</v>
      </c>
      <c r="I139" s="1">
        <v>14.35</v>
      </c>
      <c r="J139" s="19">
        <v>92.3</v>
      </c>
      <c r="K139" s="19">
        <v>61.52</v>
      </c>
      <c r="L139" s="1">
        <v>13.86</v>
      </c>
      <c r="M139" s="1">
        <v>15.7</v>
      </c>
      <c r="N139" s="1">
        <v>70.44</v>
      </c>
      <c r="O139" s="1">
        <v>2</v>
      </c>
      <c r="P139" s="1">
        <v>15.51</v>
      </c>
      <c r="Q139" s="1">
        <v>6.52</v>
      </c>
      <c r="R139" s="1">
        <v>0.17799999999999999</v>
      </c>
      <c r="S139" s="1">
        <v>0.27600000000000002</v>
      </c>
      <c r="T139" s="1">
        <v>0.54500000000000004</v>
      </c>
      <c r="U139" s="39">
        <f>Countries2[[#This Row],[GDP $ per capita]]*Countries2[[#This Row],[Population]]</f>
        <v>74822288000</v>
      </c>
    </row>
    <row r="140" spans="1:21" x14ac:dyDescent="0.3">
      <c r="A140" s="15" t="s">
        <v>556</v>
      </c>
      <c r="B140" s="1" t="s">
        <v>52</v>
      </c>
      <c r="C140" s="1">
        <v>13902972</v>
      </c>
      <c r="D140" s="1">
        <v>274200</v>
      </c>
      <c r="E140" s="19">
        <v>50.7</v>
      </c>
      <c r="F140" s="20">
        <v>0</v>
      </c>
      <c r="G140" s="21">
        <v>0</v>
      </c>
      <c r="H140" s="22">
        <v>1100</v>
      </c>
      <c r="I140" s="1">
        <v>97.57</v>
      </c>
      <c r="J140" s="19">
        <v>26.6</v>
      </c>
      <c r="K140" s="19">
        <v>7.01</v>
      </c>
      <c r="L140" s="1">
        <v>14.43</v>
      </c>
      <c r="M140" s="1">
        <v>0.19</v>
      </c>
      <c r="N140" s="1">
        <v>85.38</v>
      </c>
      <c r="O140" s="1">
        <v>2</v>
      </c>
      <c r="P140" s="1">
        <v>45.62</v>
      </c>
      <c r="Q140" s="1">
        <v>15.6</v>
      </c>
      <c r="R140" s="1">
        <v>0.32200000000000001</v>
      </c>
      <c r="S140" s="1">
        <v>0.19600000000000001</v>
      </c>
      <c r="T140" s="1">
        <v>0.48199999999999998</v>
      </c>
      <c r="U140" s="39">
        <f>Countries2[[#This Row],[GDP $ per capita]]*Countries2[[#This Row],[Population]]</f>
        <v>15293269200</v>
      </c>
    </row>
    <row r="141" spans="1:21" x14ac:dyDescent="0.3">
      <c r="A141" s="15" t="s">
        <v>552</v>
      </c>
      <c r="B141" s="1" t="s">
        <v>226</v>
      </c>
      <c r="C141" s="1">
        <v>1065842</v>
      </c>
      <c r="D141" s="1">
        <v>5128</v>
      </c>
      <c r="E141" s="19">
        <v>207.85</v>
      </c>
      <c r="F141" s="20">
        <v>7.06</v>
      </c>
      <c r="G141" s="21">
        <v>-10.83</v>
      </c>
      <c r="H141" s="22">
        <v>9500</v>
      </c>
      <c r="I141" s="1">
        <v>24.31</v>
      </c>
      <c r="J141" s="19">
        <v>98.6</v>
      </c>
      <c r="K141" s="19">
        <v>303.52</v>
      </c>
      <c r="L141" s="1">
        <v>14.62</v>
      </c>
      <c r="M141" s="1">
        <v>9.16</v>
      </c>
      <c r="N141" s="1">
        <v>76.22</v>
      </c>
      <c r="O141" s="1">
        <v>2</v>
      </c>
      <c r="P141" s="1">
        <v>12.9</v>
      </c>
      <c r="Q141" s="1">
        <v>10.57</v>
      </c>
      <c r="R141" s="1">
        <v>7.0000000000000001E-3</v>
      </c>
      <c r="S141" s="1">
        <v>0.56999999999999995</v>
      </c>
      <c r="T141" s="1">
        <v>0.42299999999999999</v>
      </c>
      <c r="U141" s="39">
        <f>Countries2[[#This Row],[GDP $ per capita]]*Countries2[[#This Row],[Population]]</f>
        <v>10125499000</v>
      </c>
    </row>
    <row r="142" spans="1:21" x14ac:dyDescent="0.3">
      <c r="A142" s="15" t="s">
        <v>555</v>
      </c>
      <c r="B142" s="1" t="s">
        <v>53</v>
      </c>
      <c r="C142" s="1">
        <v>47382633</v>
      </c>
      <c r="D142" s="1">
        <v>678500</v>
      </c>
      <c r="E142" s="19">
        <v>69.83</v>
      </c>
      <c r="F142" s="20">
        <v>0.28000000000000003</v>
      </c>
      <c r="G142" s="21">
        <v>-1.8</v>
      </c>
      <c r="H142" s="22">
        <v>1800</v>
      </c>
      <c r="I142" s="1">
        <v>67.239999999999995</v>
      </c>
      <c r="J142" s="19">
        <v>85.3</v>
      </c>
      <c r="K142" s="19">
        <v>10.050000000000001</v>
      </c>
      <c r="L142" s="1">
        <v>15.19</v>
      </c>
      <c r="M142" s="1">
        <v>0.97</v>
      </c>
      <c r="N142" s="1">
        <v>83.84</v>
      </c>
      <c r="O142" s="1">
        <v>2</v>
      </c>
      <c r="P142" s="1">
        <v>17.91</v>
      </c>
      <c r="Q142" s="1">
        <v>9.83</v>
      </c>
      <c r="R142" s="1">
        <v>0.56399999999999995</v>
      </c>
      <c r="S142" s="1">
        <v>8.2000000000000003E-2</v>
      </c>
      <c r="T142" s="1">
        <v>0.35299999999999998</v>
      </c>
      <c r="U142" s="39">
        <f>Countries2[[#This Row],[GDP $ per capita]]*Countries2[[#This Row],[Population]]</f>
        <v>85288739400</v>
      </c>
    </row>
    <row r="143" spans="1:21" x14ac:dyDescent="0.3">
      <c r="A143" s="15" t="s">
        <v>553</v>
      </c>
      <c r="B143" s="1" t="s">
        <v>120</v>
      </c>
      <c r="C143" s="1">
        <v>4062235</v>
      </c>
      <c r="D143" s="1">
        <v>70280</v>
      </c>
      <c r="E143" s="19">
        <v>57.8</v>
      </c>
      <c r="F143" s="20">
        <v>2.06</v>
      </c>
      <c r="G143" s="21">
        <v>4.99</v>
      </c>
      <c r="H143" s="22">
        <v>29600</v>
      </c>
      <c r="I143" s="1">
        <v>5.39</v>
      </c>
      <c r="J143" s="19">
        <v>98</v>
      </c>
      <c r="K143" s="19">
        <v>500.46</v>
      </c>
      <c r="L143" s="1">
        <v>15.2</v>
      </c>
      <c r="M143" s="1">
        <v>0.03</v>
      </c>
      <c r="N143" s="1">
        <v>84.77</v>
      </c>
      <c r="O143" s="1">
        <v>3</v>
      </c>
      <c r="P143" s="1">
        <v>14.45</v>
      </c>
      <c r="Q143" s="1">
        <v>7.82</v>
      </c>
      <c r="R143" s="1">
        <v>0.05</v>
      </c>
      <c r="S143" s="1">
        <v>0.46</v>
      </c>
      <c r="T143" s="1">
        <v>0.49</v>
      </c>
      <c r="U143" s="39">
        <f>Countries2[[#This Row],[GDP $ per capita]]*Countries2[[#This Row],[Population]]</f>
        <v>120242156000</v>
      </c>
    </row>
    <row r="144" spans="1:21" x14ac:dyDescent="0.3">
      <c r="A144" s="15" t="s">
        <v>555</v>
      </c>
      <c r="B144" s="1" t="s">
        <v>63</v>
      </c>
      <c r="C144" s="1">
        <v>1313973713</v>
      </c>
      <c r="D144" s="1">
        <v>9596960</v>
      </c>
      <c r="E144" s="19">
        <v>136.91999999999999</v>
      </c>
      <c r="F144" s="20">
        <v>0.15</v>
      </c>
      <c r="G144" s="21">
        <v>-0.4</v>
      </c>
      <c r="H144" s="22">
        <v>5000</v>
      </c>
      <c r="I144" s="1">
        <v>24.18</v>
      </c>
      <c r="J144" s="19">
        <v>90.9</v>
      </c>
      <c r="K144" s="19">
        <v>266.7</v>
      </c>
      <c r="L144" s="1">
        <v>15.4</v>
      </c>
      <c r="M144" s="1">
        <v>1.25</v>
      </c>
      <c r="N144" s="1">
        <v>83.35</v>
      </c>
      <c r="O144" s="1">
        <v>1.5</v>
      </c>
      <c r="P144" s="1">
        <v>13.25</v>
      </c>
      <c r="Q144" s="1">
        <v>6.97</v>
      </c>
      <c r="R144" s="1">
        <v>0.125</v>
      </c>
      <c r="S144" s="1">
        <v>0.47299999999999998</v>
      </c>
      <c r="T144" s="1">
        <v>0.40300000000000002</v>
      </c>
      <c r="U144" s="39">
        <f>Countries2[[#This Row],[GDP $ per capita]]*Countries2[[#This Row],[Population]]</f>
        <v>6569868565000</v>
      </c>
    </row>
    <row r="145" spans="1:21" x14ac:dyDescent="0.3">
      <c r="A145" s="15" t="s">
        <v>552</v>
      </c>
      <c r="B145" s="1" t="s">
        <v>172</v>
      </c>
      <c r="C145" s="1">
        <v>5570129</v>
      </c>
      <c r="D145" s="1">
        <v>129494</v>
      </c>
      <c r="E145" s="19">
        <v>43.01</v>
      </c>
      <c r="F145" s="20">
        <v>0.7</v>
      </c>
      <c r="G145" s="21">
        <v>-1.22</v>
      </c>
      <c r="H145" s="22">
        <v>2300</v>
      </c>
      <c r="I145" s="1">
        <v>29.11</v>
      </c>
      <c r="J145" s="19">
        <v>67.5</v>
      </c>
      <c r="K145" s="19">
        <v>39.659999999999997</v>
      </c>
      <c r="L145" s="1">
        <v>15.94</v>
      </c>
      <c r="M145" s="1">
        <v>1.94</v>
      </c>
      <c r="N145" s="1">
        <v>82.12</v>
      </c>
      <c r="O145" s="1">
        <v>2</v>
      </c>
      <c r="P145" s="1">
        <v>24.51</v>
      </c>
      <c r="Q145" s="1">
        <v>4.45</v>
      </c>
      <c r="R145" s="1">
        <v>0.16500000000000001</v>
      </c>
      <c r="S145" s="1">
        <v>0.27500000000000002</v>
      </c>
      <c r="T145" s="1">
        <v>0.56000000000000005</v>
      </c>
      <c r="U145" s="39">
        <f>Countries2[[#This Row],[GDP $ per capita]]*Countries2[[#This Row],[Population]]</f>
        <v>12811296700</v>
      </c>
    </row>
    <row r="146" spans="1:21" x14ac:dyDescent="0.3">
      <c r="A146" s="15" t="s">
        <v>549</v>
      </c>
      <c r="B146" s="1" t="s">
        <v>85</v>
      </c>
      <c r="C146" s="1">
        <v>1324333</v>
      </c>
      <c r="D146" s="1">
        <v>45226</v>
      </c>
      <c r="E146" s="19">
        <v>29.28</v>
      </c>
      <c r="F146" s="20">
        <v>8.39</v>
      </c>
      <c r="G146" s="21">
        <v>-3.16</v>
      </c>
      <c r="H146" s="22">
        <v>12300</v>
      </c>
      <c r="I146" s="1">
        <v>7.87</v>
      </c>
      <c r="J146" s="19">
        <v>99.8</v>
      </c>
      <c r="K146" s="19">
        <v>333.75</v>
      </c>
      <c r="L146" s="1">
        <v>16.04</v>
      </c>
      <c r="M146" s="1">
        <v>0.45</v>
      </c>
      <c r="N146" s="1">
        <v>83.51</v>
      </c>
      <c r="O146" s="1">
        <v>3</v>
      </c>
      <c r="P146" s="1">
        <v>10.039999999999999</v>
      </c>
      <c r="Q146" s="1">
        <v>13.25</v>
      </c>
      <c r="R146" s="1">
        <v>0.04</v>
      </c>
      <c r="S146" s="1">
        <v>0.29399999999999998</v>
      </c>
      <c r="T146" s="1">
        <v>0.66600000000000004</v>
      </c>
      <c r="U146" s="39">
        <f>Countries2[[#This Row],[GDP $ per capita]]*Countries2[[#This Row],[Population]]</f>
        <v>16289295900</v>
      </c>
    </row>
    <row r="147" spans="1:21" x14ac:dyDescent="0.3">
      <c r="A147" s="15" t="s">
        <v>552</v>
      </c>
      <c r="B147" s="1" t="s">
        <v>124</v>
      </c>
      <c r="C147" s="1">
        <v>2758124</v>
      </c>
      <c r="D147" s="1">
        <v>10991</v>
      </c>
      <c r="E147" s="19">
        <v>250.94</v>
      </c>
      <c r="F147" s="20">
        <v>9.3000000000000007</v>
      </c>
      <c r="G147" s="21">
        <v>-4.92</v>
      </c>
      <c r="H147" s="22">
        <v>3900</v>
      </c>
      <c r="I147" s="1">
        <v>12.36</v>
      </c>
      <c r="J147" s="19">
        <v>87.9</v>
      </c>
      <c r="K147" s="19">
        <v>124</v>
      </c>
      <c r="L147" s="1">
        <v>16.07</v>
      </c>
      <c r="M147" s="1">
        <v>10.16</v>
      </c>
      <c r="N147" s="1">
        <v>73.77</v>
      </c>
      <c r="O147" s="1">
        <v>2</v>
      </c>
      <c r="P147" s="1">
        <v>20.82</v>
      </c>
      <c r="Q147" s="1">
        <v>6.52</v>
      </c>
      <c r="R147" s="1">
        <v>4.9000000000000002E-2</v>
      </c>
      <c r="S147" s="1">
        <v>0.33700000000000002</v>
      </c>
      <c r="T147" s="1">
        <v>0.61499999999999999</v>
      </c>
      <c r="U147" s="39">
        <f>Countries2[[#This Row],[GDP $ per capita]]*Countries2[[#This Row],[Population]]</f>
        <v>10756683600</v>
      </c>
    </row>
    <row r="148" spans="1:21" x14ac:dyDescent="0.3">
      <c r="A148" s="15" t="s">
        <v>556</v>
      </c>
      <c r="B148" s="1" t="s">
        <v>99</v>
      </c>
      <c r="C148" s="1">
        <v>22409572</v>
      </c>
      <c r="D148" s="1">
        <v>239460</v>
      </c>
      <c r="E148" s="19">
        <v>93.58</v>
      </c>
      <c r="F148" s="20">
        <v>0.23</v>
      </c>
      <c r="G148" s="21">
        <v>-0.64</v>
      </c>
      <c r="H148" s="22">
        <v>2200</v>
      </c>
      <c r="I148" s="1">
        <v>51.43</v>
      </c>
      <c r="J148" s="19">
        <v>74.8</v>
      </c>
      <c r="K148" s="19">
        <v>14.35</v>
      </c>
      <c r="L148" s="1">
        <v>16.260000000000002</v>
      </c>
      <c r="M148" s="1">
        <v>9.67</v>
      </c>
      <c r="N148" s="1">
        <v>74.069999999999993</v>
      </c>
      <c r="O148" s="1">
        <v>2</v>
      </c>
      <c r="P148" s="1">
        <v>30.52</v>
      </c>
      <c r="Q148" s="1">
        <v>9.7200000000000006</v>
      </c>
      <c r="R148" s="1">
        <v>0.36599999999999999</v>
      </c>
      <c r="S148" s="1">
        <v>0.246</v>
      </c>
      <c r="T148" s="1">
        <v>0.38700000000000001</v>
      </c>
      <c r="U148" s="39">
        <f>Countries2[[#This Row],[GDP $ per capita]]*Countries2[[#This Row],[Population]]</f>
        <v>49301058400</v>
      </c>
    </row>
    <row r="149" spans="1:21" x14ac:dyDescent="0.3">
      <c r="A149" s="15" t="s">
        <v>550</v>
      </c>
      <c r="B149" s="1" t="s">
        <v>122</v>
      </c>
      <c r="C149" s="1">
        <v>6352117</v>
      </c>
      <c r="D149" s="1">
        <v>20770</v>
      </c>
      <c r="E149" s="19">
        <v>305.83</v>
      </c>
      <c r="F149" s="20">
        <v>1.31</v>
      </c>
      <c r="G149" s="21">
        <v>0.68</v>
      </c>
      <c r="H149" s="22">
        <v>19800</v>
      </c>
      <c r="I149" s="1">
        <v>7.03</v>
      </c>
      <c r="J149" s="19">
        <v>95.4</v>
      </c>
      <c r="K149" s="19">
        <v>462.26</v>
      </c>
      <c r="L149" s="1">
        <v>16.39</v>
      </c>
      <c r="M149" s="1">
        <v>4.17</v>
      </c>
      <c r="N149" s="1">
        <v>79.44</v>
      </c>
      <c r="O149" s="1">
        <v>3</v>
      </c>
      <c r="P149" s="1">
        <v>17.97</v>
      </c>
      <c r="Q149" s="1">
        <v>6.18</v>
      </c>
      <c r="R149" s="1">
        <v>2.5999999999999999E-2</v>
      </c>
      <c r="S149" s="1">
        <v>0.317</v>
      </c>
      <c r="T149" s="1">
        <v>0.65700000000000003</v>
      </c>
      <c r="U149" s="39">
        <f>Countries2[[#This Row],[GDP $ per capita]]*Countries2[[#This Row],[Population]]</f>
        <v>125771916600</v>
      </c>
    </row>
    <row r="150" spans="1:21" x14ac:dyDescent="0.3">
      <c r="A150" s="15" t="s">
        <v>550</v>
      </c>
      <c r="B150" s="1" t="s">
        <v>137</v>
      </c>
      <c r="C150" s="1">
        <v>3874050</v>
      </c>
      <c r="D150" s="1">
        <v>10400</v>
      </c>
      <c r="E150" s="19">
        <v>372.5</v>
      </c>
      <c r="F150" s="20">
        <v>2.16</v>
      </c>
      <c r="G150" s="21">
        <v>0</v>
      </c>
      <c r="H150" s="22">
        <v>4800</v>
      </c>
      <c r="I150" s="1">
        <v>24.52</v>
      </c>
      <c r="J150" s="19">
        <v>87.4</v>
      </c>
      <c r="K150" s="19">
        <v>255.55</v>
      </c>
      <c r="L150" s="1">
        <v>16.62</v>
      </c>
      <c r="M150" s="1">
        <v>13.98</v>
      </c>
      <c r="N150" s="1">
        <v>69.400000000000006</v>
      </c>
      <c r="O150" s="1"/>
      <c r="P150" s="1">
        <v>18.52</v>
      </c>
      <c r="Q150" s="1">
        <v>6.21</v>
      </c>
      <c r="R150" s="1">
        <v>0.12</v>
      </c>
      <c r="S150" s="1">
        <v>0.21</v>
      </c>
      <c r="T150" s="1">
        <v>0.67</v>
      </c>
      <c r="U150" s="39">
        <f>Countries2[[#This Row],[GDP $ per capita]]*Countries2[[#This Row],[Population]]</f>
        <v>18595440000</v>
      </c>
    </row>
    <row r="151" spans="1:21" x14ac:dyDescent="0.3">
      <c r="A151" s="15" t="s">
        <v>553</v>
      </c>
      <c r="B151" s="1" t="s">
        <v>199</v>
      </c>
      <c r="C151" s="1">
        <v>29251</v>
      </c>
      <c r="D151" s="1">
        <v>61</v>
      </c>
      <c r="E151" s="19">
        <v>479.52</v>
      </c>
      <c r="F151" s="20">
        <v>0</v>
      </c>
      <c r="G151" s="21">
        <v>10.98</v>
      </c>
      <c r="H151" s="22">
        <v>34600</v>
      </c>
      <c r="I151" s="1">
        <v>5.73</v>
      </c>
      <c r="J151" s="19">
        <v>96</v>
      </c>
      <c r="K151" s="19">
        <v>704.25</v>
      </c>
      <c r="L151" s="1">
        <v>16.670000000000002</v>
      </c>
      <c r="M151" s="1">
        <v>0</v>
      </c>
      <c r="N151" s="1">
        <v>83.33</v>
      </c>
      <c r="O151" s="1"/>
      <c r="P151" s="1">
        <v>10.02</v>
      </c>
      <c r="Q151" s="1">
        <v>8.17</v>
      </c>
      <c r="R151" s="1"/>
      <c r="S151" s="1"/>
      <c r="T151" s="1"/>
      <c r="U151" s="39">
        <f>Countries2[[#This Row],[GDP $ per capita]]*Countries2[[#This Row],[Population]]</f>
        <v>1012084600</v>
      </c>
    </row>
    <row r="152" spans="1:21" x14ac:dyDescent="0.3">
      <c r="A152" s="15" t="s">
        <v>554</v>
      </c>
      <c r="B152" s="1" t="s">
        <v>152</v>
      </c>
      <c r="C152" s="1">
        <v>60422</v>
      </c>
      <c r="D152" s="1">
        <v>11854</v>
      </c>
      <c r="E152" s="19">
        <v>5.0999999999999996</v>
      </c>
      <c r="F152" s="20">
        <v>3.12</v>
      </c>
      <c r="G152" s="21">
        <v>-6.04</v>
      </c>
      <c r="H152" s="22">
        <v>1600</v>
      </c>
      <c r="I152" s="1">
        <v>29.45</v>
      </c>
      <c r="J152" s="19">
        <v>93.7</v>
      </c>
      <c r="K152" s="19">
        <v>91.19</v>
      </c>
      <c r="L152" s="1">
        <v>16.670000000000002</v>
      </c>
      <c r="M152" s="1">
        <v>38.89</v>
      </c>
      <c r="N152" s="1">
        <v>44.44</v>
      </c>
      <c r="O152" s="1">
        <v>2</v>
      </c>
      <c r="P152" s="1">
        <v>33.049999999999997</v>
      </c>
      <c r="Q152" s="1">
        <v>4.78</v>
      </c>
      <c r="R152" s="1">
        <v>0.317</v>
      </c>
      <c r="S152" s="1">
        <v>0.14899999999999999</v>
      </c>
      <c r="T152" s="1">
        <v>0.53400000000000003</v>
      </c>
      <c r="U152" s="39">
        <f>Countries2[[#This Row],[GDP $ per capita]]*Countries2[[#This Row],[Population]]</f>
        <v>96675200</v>
      </c>
    </row>
    <row r="153" spans="1:21" x14ac:dyDescent="0.3">
      <c r="A153" s="15" t="s">
        <v>550</v>
      </c>
      <c r="B153" s="1" t="s">
        <v>244</v>
      </c>
      <c r="C153" s="1">
        <v>2460492</v>
      </c>
      <c r="D153" s="1">
        <v>5860</v>
      </c>
      <c r="E153" s="19">
        <v>419.88</v>
      </c>
      <c r="F153" s="20">
        <v>0</v>
      </c>
      <c r="G153" s="21">
        <v>2.98</v>
      </c>
      <c r="H153" s="22">
        <v>800</v>
      </c>
      <c r="I153" s="1">
        <v>19.62</v>
      </c>
      <c r="J153" s="19"/>
      <c r="K153" s="19">
        <v>145.21</v>
      </c>
      <c r="L153" s="1">
        <v>16.899999999999999</v>
      </c>
      <c r="M153" s="1">
        <v>18.97</v>
      </c>
      <c r="N153" s="1">
        <v>64.13</v>
      </c>
      <c r="O153" s="1">
        <v>3</v>
      </c>
      <c r="P153" s="1">
        <v>31.67</v>
      </c>
      <c r="Q153" s="1">
        <v>3.92</v>
      </c>
      <c r="R153" s="1">
        <v>0.09</v>
      </c>
      <c r="S153" s="1">
        <v>0.28000000000000003</v>
      </c>
      <c r="T153" s="1">
        <v>0.63</v>
      </c>
      <c r="U153" s="39">
        <f>Countries2[[#This Row],[GDP $ per capita]]*Countries2[[#This Row],[Population]]</f>
        <v>1968393600</v>
      </c>
    </row>
    <row r="154" spans="1:21" x14ac:dyDescent="0.3">
      <c r="A154" s="15" t="s">
        <v>553</v>
      </c>
      <c r="B154" s="1" t="s">
        <v>33</v>
      </c>
      <c r="C154" s="1">
        <v>8192880</v>
      </c>
      <c r="D154" s="1">
        <v>83870</v>
      </c>
      <c r="E154" s="19">
        <v>97.69</v>
      </c>
      <c r="F154" s="20">
        <v>0</v>
      </c>
      <c r="G154" s="21">
        <v>2</v>
      </c>
      <c r="H154" s="22">
        <v>30000</v>
      </c>
      <c r="I154" s="1">
        <v>4.66</v>
      </c>
      <c r="J154" s="19">
        <v>98</v>
      </c>
      <c r="K154" s="19">
        <v>452.22</v>
      </c>
      <c r="L154" s="1">
        <v>16.91</v>
      </c>
      <c r="M154" s="1">
        <v>0.86</v>
      </c>
      <c r="N154" s="1">
        <v>82.23</v>
      </c>
      <c r="O154" s="1">
        <v>3</v>
      </c>
      <c r="P154" s="1">
        <v>8.74</v>
      </c>
      <c r="Q154" s="1">
        <v>9.76</v>
      </c>
      <c r="R154" s="1">
        <v>1.7999999999999999E-2</v>
      </c>
      <c r="S154" s="1">
        <v>0.30399999999999999</v>
      </c>
      <c r="T154" s="1">
        <v>0.67800000000000005</v>
      </c>
      <c r="U154" s="39">
        <f>Countries2[[#This Row],[GDP $ per capita]]*Countries2[[#This Row],[Population]]</f>
        <v>245786400000</v>
      </c>
    </row>
    <row r="155" spans="1:21" x14ac:dyDescent="0.3">
      <c r="A155" s="15" t="s">
        <v>555</v>
      </c>
      <c r="B155" s="1" t="s">
        <v>132</v>
      </c>
      <c r="C155" s="1">
        <v>48846823</v>
      </c>
      <c r="D155" s="1">
        <v>98480</v>
      </c>
      <c r="E155" s="19">
        <v>496.01</v>
      </c>
      <c r="F155" s="20">
        <v>2.4500000000000002</v>
      </c>
      <c r="G155" s="21">
        <v>0</v>
      </c>
      <c r="H155" s="22">
        <v>17800</v>
      </c>
      <c r="I155" s="1">
        <v>7.05</v>
      </c>
      <c r="J155" s="19">
        <v>97.9</v>
      </c>
      <c r="K155" s="19">
        <v>486.11</v>
      </c>
      <c r="L155" s="1">
        <v>17.18</v>
      </c>
      <c r="M155" s="1">
        <v>1.95</v>
      </c>
      <c r="N155" s="1">
        <v>80.87</v>
      </c>
      <c r="O155" s="1">
        <v>3</v>
      </c>
      <c r="P155" s="1">
        <v>10</v>
      </c>
      <c r="Q155" s="1">
        <v>5.85</v>
      </c>
      <c r="R155" s="1">
        <v>3.3000000000000002E-2</v>
      </c>
      <c r="S155" s="1">
        <v>0.40300000000000002</v>
      </c>
      <c r="T155" s="1">
        <v>0.56299999999999994</v>
      </c>
      <c r="U155" s="39">
        <f>Countries2[[#This Row],[GDP $ per capita]]*Countries2[[#This Row],[Population]]</f>
        <v>869473449400</v>
      </c>
    </row>
    <row r="156" spans="1:21" x14ac:dyDescent="0.3">
      <c r="A156" s="15" t="s">
        <v>554</v>
      </c>
      <c r="B156" s="1" t="s">
        <v>68</v>
      </c>
      <c r="C156" s="1">
        <v>21388</v>
      </c>
      <c r="D156" s="1">
        <v>240</v>
      </c>
      <c r="E156" s="19">
        <v>89.12</v>
      </c>
      <c r="F156" s="20">
        <v>50</v>
      </c>
      <c r="G156" s="1"/>
      <c r="H156" s="22">
        <v>5000</v>
      </c>
      <c r="I156" s="1"/>
      <c r="J156" s="19">
        <v>95</v>
      </c>
      <c r="K156" s="19">
        <v>289.88</v>
      </c>
      <c r="L156" s="1">
        <v>17.39</v>
      </c>
      <c r="M156" s="1">
        <v>13.04</v>
      </c>
      <c r="N156" s="1">
        <v>69.569999999999993</v>
      </c>
      <c r="O156" s="1">
        <v>2</v>
      </c>
      <c r="P156" s="1">
        <v>21</v>
      </c>
      <c r="Q156" s="1"/>
      <c r="R156" s="1">
        <v>0.151</v>
      </c>
      <c r="S156" s="1">
        <v>9.6000000000000002E-2</v>
      </c>
      <c r="T156" s="1">
        <v>0.753</v>
      </c>
      <c r="U156" s="39">
        <f>Countries2[[#This Row],[GDP $ per capita]]*Countries2[[#This Row],[Population]]</f>
        <v>106940000</v>
      </c>
    </row>
    <row r="157" spans="1:21" x14ac:dyDescent="0.3">
      <c r="A157" s="15" t="s">
        <v>558</v>
      </c>
      <c r="B157" s="1" t="s">
        <v>29</v>
      </c>
      <c r="C157" s="1">
        <v>2976372</v>
      </c>
      <c r="D157" s="1">
        <v>29800</v>
      </c>
      <c r="E157" s="19">
        <v>99.88</v>
      </c>
      <c r="F157" s="20">
        <v>0</v>
      </c>
      <c r="G157" s="21">
        <v>-6.47</v>
      </c>
      <c r="H157" s="22">
        <v>3500</v>
      </c>
      <c r="I157" s="1">
        <v>23.28</v>
      </c>
      <c r="J157" s="19">
        <v>98.6</v>
      </c>
      <c r="K157" s="19">
        <v>195.71</v>
      </c>
      <c r="L157" s="1">
        <v>17.55</v>
      </c>
      <c r="M157" s="1">
        <v>2.2999999999999998</v>
      </c>
      <c r="N157" s="1">
        <v>80.150000000000006</v>
      </c>
      <c r="O157" s="1">
        <v>4</v>
      </c>
      <c r="P157" s="1">
        <v>12.07</v>
      </c>
      <c r="Q157" s="1">
        <v>8.23</v>
      </c>
      <c r="R157" s="1">
        <v>0.23899999999999999</v>
      </c>
      <c r="S157" s="1">
        <v>0.34300000000000003</v>
      </c>
      <c r="T157" s="1">
        <v>0.41799999999999998</v>
      </c>
      <c r="U157" s="39">
        <f>Countries2[[#This Row],[GDP $ per capita]]*Countries2[[#This Row],[Population]]</f>
        <v>10417302000</v>
      </c>
    </row>
    <row r="158" spans="1:21" x14ac:dyDescent="0.3">
      <c r="A158" s="15" t="s">
        <v>557</v>
      </c>
      <c r="B158" s="1" t="s">
        <v>227</v>
      </c>
      <c r="C158" s="1">
        <v>10175014</v>
      </c>
      <c r="D158" s="1">
        <v>163610</v>
      </c>
      <c r="E158" s="19">
        <v>62.19</v>
      </c>
      <c r="F158" s="20">
        <v>0.7</v>
      </c>
      <c r="G158" s="21">
        <v>-0.56999999999999995</v>
      </c>
      <c r="H158" s="22">
        <v>6900</v>
      </c>
      <c r="I158" s="1">
        <v>24.77</v>
      </c>
      <c r="J158" s="19">
        <v>74.2</v>
      </c>
      <c r="K158" s="19">
        <v>123.59</v>
      </c>
      <c r="L158" s="1">
        <v>17.86</v>
      </c>
      <c r="M158" s="1">
        <v>13.74</v>
      </c>
      <c r="N158" s="1">
        <v>68.400000000000006</v>
      </c>
      <c r="O158" s="1">
        <v>3</v>
      </c>
      <c r="P158" s="1">
        <v>15.52</v>
      </c>
      <c r="Q158" s="1">
        <v>5.13</v>
      </c>
      <c r="R158" s="1">
        <v>0.13200000000000001</v>
      </c>
      <c r="S158" s="1">
        <v>0.318</v>
      </c>
      <c r="T158" s="1">
        <v>0.55000000000000004</v>
      </c>
      <c r="U158" s="39">
        <f>Countries2[[#This Row],[GDP $ per capita]]*Countries2[[#This Row],[Population]]</f>
        <v>70207596600</v>
      </c>
    </row>
    <row r="159" spans="1:21" x14ac:dyDescent="0.3">
      <c r="A159" s="15" t="s">
        <v>552</v>
      </c>
      <c r="B159" s="1" t="s">
        <v>197</v>
      </c>
      <c r="C159" s="1">
        <v>117848</v>
      </c>
      <c r="D159" s="1">
        <v>389</v>
      </c>
      <c r="E159" s="19">
        <v>302.95</v>
      </c>
      <c r="F159" s="20">
        <v>21.59</v>
      </c>
      <c r="G159" s="21">
        <v>-7.64</v>
      </c>
      <c r="H159" s="22">
        <v>2900</v>
      </c>
      <c r="I159" s="1">
        <v>14.78</v>
      </c>
      <c r="J159" s="19">
        <v>96</v>
      </c>
      <c r="K159" s="19">
        <v>190.92</v>
      </c>
      <c r="L159" s="1">
        <v>17.95</v>
      </c>
      <c r="M159" s="1">
        <v>17.95</v>
      </c>
      <c r="N159" s="1">
        <v>64.099999999999994</v>
      </c>
      <c r="O159" s="1">
        <v>2</v>
      </c>
      <c r="P159" s="1">
        <v>16.18</v>
      </c>
      <c r="Q159" s="1">
        <v>5.98</v>
      </c>
      <c r="R159" s="1">
        <v>0.1</v>
      </c>
      <c r="S159" s="1">
        <v>0.26</v>
      </c>
      <c r="T159" s="1">
        <v>0.64</v>
      </c>
      <c r="U159" s="39">
        <f>Countries2[[#This Row],[GDP $ per capita]]*Countries2[[#This Row],[Population]]</f>
        <v>341759200</v>
      </c>
    </row>
    <row r="160" spans="1:21" x14ac:dyDescent="0.3">
      <c r="A160" s="15" t="s">
        <v>556</v>
      </c>
      <c r="B160" s="1" t="s">
        <v>42</v>
      </c>
      <c r="C160" s="1">
        <v>7862944</v>
      </c>
      <c r="D160" s="1">
        <v>112620</v>
      </c>
      <c r="E160" s="19">
        <v>69.819999999999993</v>
      </c>
      <c r="F160" s="20">
        <v>0.11</v>
      </c>
      <c r="G160" s="21">
        <v>0</v>
      </c>
      <c r="H160" s="22">
        <v>1100</v>
      </c>
      <c r="I160" s="1">
        <v>85</v>
      </c>
      <c r="J160" s="19">
        <v>40.9</v>
      </c>
      <c r="K160" s="19">
        <v>9.6999999999999993</v>
      </c>
      <c r="L160" s="1">
        <v>18.079999999999998</v>
      </c>
      <c r="M160" s="1">
        <v>2.4</v>
      </c>
      <c r="N160" s="1">
        <v>79.52</v>
      </c>
      <c r="O160" s="1">
        <v>2</v>
      </c>
      <c r="P160" s="1">
        <v>38.85</v>
      </c>
      <c r="Q160" s="1">
        <v>12.22</v>
      </c>
      <c r="R160" s="1">
        <v>0.316</v>
      </c>
      <c r="S160" s="1">
        <v>0.13800000000000001</v>
      </c>
      <c r="T160" s="1">
        <v>0.54600000000000004</v>
      </c>
      <c r="U160" s="39">
        <f>Countries2[[#This Row],[GDP $ per capita]]*Countries2[[#This Row],[Population]]</f>
        <v>8649238400</v>
      </c>
    </row>
    <row r="161" spans="1:21" x14ac:dyDescent="0.3">
      <c r="A161" s="15" t="s">
        <v>552</v>
      </c>
      <c r="B161" s="1" t="s">
        <v>27</v>
      </c>
      <c r="C161" s="1">
        <v>69108</v>
      </c>
      <c r="D161" s="1">
        <v>443</v>
      </c>
      <c r="E161" s="19">
        <v>156</v>
      </c>
      <c r="F161" s="20">
        <v>34.54</v>
      </c>
      <c r="G161" s="21">
        <v>-6.15</v>
      </c>
      <c r="H161" s="22">
        <v>11000</v>
      </c>
      <c r="I161" s="1">
        <v>19.46</v>
      </c>
      <c r="J161" s="19">
        <v>89</v>
      </c>
      <c r="K161" s="19">
        <v>549.86</v>
      </c>
      <c r="L161" s="1">
        <v>18.18</v>
      </c>
      <c r="M161" s="1">
        <v>4.55</v>
      </c>
      <c r="N161" s="1">
        <v>77.27</v>
      </c>
      <c r="O161" s="1">
        <v>2</v>
      </c>
      <c r="P161" s="1">
        <v>16.93</v>
      </c>
      <c r="Q161" s="1">
        <v>5.37</v>
      </c>
      <c r="R161" s="1">
        <v>3.7999999999999999E-2</v>
      </c>
      <c r="S161" s="1">
        <v>0.22</v>
      </c>
      <c r="T161" s="1">
        <v>0.74299999999999999</v>
      </c>
      <c r="U161" s="39">
        <f>Countries2[[#This Row],[GDP $ per capita]]*Countries2[[#This Row],[Population]]</f>
        <v>760188000</v>
      </c>
    </row>
    <row r="162" spans="1:21" x14ac:dyDescent="0.3">
      <c r="A162" s="15" t="s">
        <v>555</v>
      </c>
      <c r="B162" s="1" t="s">
        <v>184</v>
      </c>
      <c r="C162" s="1">
        <v>89468677</v>
      </c>
      <c r="D162" s="1">
        <v>300000</v>
      </c>
      <c r="E162" s="19">
        <v>298.23</v>
      </c>
      <c r="F162" s="20">
        <v>12.1</v>
      </c>
      <c r="G162" s="21">
        <v>-1.5</v>
      </c>
      <c r="H162" s="22">
        <v>4600</v>
      </c>
      <c r="I162" s="1">
        <v>23.51</v>
      </c>
      <c r="J162" s="19">
        <v>92.6</v>
      </c>
      <c r="K162" s="19">
        <v>38.42</v>
      </c>
      <c r="L162" s="1">
        <v>18.95</v>
      </c>
      <c r="M162" s="1">
        <v>16.77</v>
      </c>
      <c r="N162" s="1">
        <v>64.28</v>
      </c>
      <c r="O162" s="1">
        <v>2</v>
      </c>
      <c r="P162" s="1">
        <v>24.89</v>
      </c>
      <c r="Q162" s="1">
        <v>5.41</v>
      </c>
      <c r="R162" s="1">
        <v>0.14399999999999999</v>
      </c>
      <c r="S162" s="1">
        <v>0.32600000000000001</v>
      </c>
      <c r="T162" s="1">
        <v>0.53</v>
      </c>
      <c r="U162" s="39">
        <f>Countries2[[#This Row],[GDP $ per capita]]*Countries2[[#This Row],[Population]]</f>
        <v>411555914200</v>
      </c>
    </row>
    <row r="163" spans="1:21" x14ac:dyDescent="0.3">
      <c r="A163" s="15" t="s">
        <v>551</v>
      </c>
      <c r="B163" s="1" t="s">
        <v>236</v>
      </c>
      <c r="C163" s="1">
        <v>298444215</v>
      </c>
      <c r="D163" s="1">
        <v>9631420</v>
      </c>
      <c r="E163" s="19">
        <v>30.99</v>
      </c>
      <c r="F163" s="20">
        <v>0.21</v>
      </c>
      <c r="G163" s="21">
        <v>3.41</v>
      </c>
      <c r="H163" s="22">
        <v>37800</v>
      </c>
      <c r="I163" s="1">
        <v>6.5</v>
      </c>
      <c r="J163" s="19">
        <v>97</v>
      </c>
      <c r="K163" s="19">
        <v>897.99</v>
      </c>
      <c r="L163" s="1">
        <v>19.13</v>
      </c>
      <c r="M163" s="1">
        <v>0.22</v>
      </c>
      <c r="N163" s="1">
        <v>80.650000000000006</v>
      </c>
      <c r="O163" s="1">
        <v>3</v>
      </c>
      <c r="P163" s="1">
        <v>14.14</v>
      </c>
      <c r="Q163" s="1">
        <v>8.26</v>
      </c>
      <c r="R163" s="1">
        <v>0.01</v>
      </c>
      <c r="S163" s="1">
        <v>0.20399999999999999</v>
      </c>
      <c r="T163" s="1">
        <v>0.78700000000000003</v>
      </c>
      <c r="U163" s="39">
        <f>Countries2[[#This Row],[GDP $ per capita]]*Countries2[[#This Row],[Population]]</f>
        <v>11281191327000</v>
      </c>
    </row>
    <row r="164" spans="1:21" x14ac:dyDescent="0.3">
      <c r="A164" s="15" t="s">
        <v>552</v>
      </c>
      <c r="B164" s="1" t="s">
        <v>194</v>
      </c>
      <c r="C164" s="1">
        <v>39129</v>
      </c>
      <c r="D164" s="1">
        <v>261</v>
      </c>
      <c r="E164" s="19">
        <v>149.91999999999999</v>
      </c>
      <c r="F164" s="20">
        <v>51.72</v>
      </c>
      <c r="G164" s="21">
        <v>-7.11</v>
      </c>
      <c r="H164" s="22">
        <v>8800</v>
      </c>
      <c r="I164" s="1">
        <v>14.49</v>
      </c>
      <c r="J164" s="19">
        <v>97</v>
      </c>
      <c r="K164" s="19">
        <v>638.91</v>
      </c>
      <c r="L164" s="1">
        <v>19.440000000000001</v>
      </c>
      <c r="M164" s="1">
        <v>2.78</v>
      </c>
      <c r="N164" s="1">
        <v>77.78</v>
      </c>
      <c r="O164" s="1">
        <v>2</v>
      </c>
      <c r="P164" s="1">
        <v>18.02</v>
      </c>
      <c r="Q164" s="1">
        <v>8.33</v>
      </c>
      <c r="R164" s="1">
        <v>3.5000000000000003E-2</v>
      </c>
      <c r="S164" s="1">
        <v>0.25800000000000001</v>
      </c>
      <c r="T164" s="1">
        <v>0.70699999999999996</v>
      </c>
      <c r="U164" s="39">
        <f>Countries2[[#This Row],[GDP $ per capita]]*Countries2[[#This Row],[Population]]</f>
        <v>344335200</v>
      </c>
    </row>
    <row r="165" spans="1:21" x14ac:dyDescent="0.3">
      <c r="A165" s="15" t="s">
        <v>557</v>
      </c>
      <c r="B165" s="1" t="s">
        <v>163</v>
      </c>
      <c r="C165" s="1">
        <v>33241259</v>
      </c>
      <c r="D165" s="1">
        <v>446550</v>
      </c>
      <c r="E165" s="19">
        <v>74.44</v>
      </c>
      <c r="F165" s="20">
        <v>0.41</v>
      </c>
      <c r="G165" s="21">
        <v>-0.98</v>
      </c>
      <c r="H165" s="22">
        <v>4000</v>
      </c>
      <c r="I165" s="1">
        <v>41.62</v>
      </c>
      <c r="J165" s="19">
        <v>51.7</v>
      </c>
      <c r="K165" s="19">
        <v>40.35</v>
      </c>
      <c r="L165" s="1">
        <v>19.61</v>
      </c>
      <c r="M165" s="1">
        <v>2.17</v>
      </c>
      <c r="N165" s="1">
        <v>78.22</v>
      </c>
      <c r="O165" s="1"/>
      <c r="P165" s="1">
        <v>21.98</v>
      </c>
      <c r="Q165" s="1">
        <v>5.58</v>
      </c>
      <c r="R165" s="1">
        <v>0.217</v>
      </c>
      <c r="S165" s="1">
        <v>0.35699999999999998</v>
      </c>
      <c r="T165" s="1">
        <v>0.42599999999999999</v>
      </c>
      <c r="U165" s="39">
        <f>Countries2[[#This Row],[GDP $ per capita]]*Countries2[[#This Row],[Population]]</f>
        <v>132965036000</v>
      </c>
    </row>
    <row r="166" spans="1:21" x14ac:dyDescent="0.3">
      <c r="A166" s="15" t="s">
        <v>558</v>
      </c>
      <c r="B166" s="1" t="s">
        <v>34</v>
      </c>
      <c r="C166" s="1">
        <v>7961619</v>
      </c>
      <c r="D166" s="1">
        <v>86600</v>
      </c>
      <c r="E166" s="19">
        <v>91.94</v>
      </c>
      <c r="F166" s="20">
        <v>0</v>
      </c>
      <c r="G166" s="21">
        <v>-4.9000000000000004</v>
      </c>
      <c r="H166" s="22">
        <v>3400</v>
      </c>
      <c r="I166" s="1">
        <v>81.739999999999995</v>
      </c>
      <c r="J166" s="19">
        <v>97</v>
      </c>
      <c r="K166" s="19">
        <v>137.08000000000001</v>
      </c>
      <c r="L166" s="1">
        <v>19.63</v>
      </c>
      <c r="M166" s="1">
        <v>2.71</v>
      </c>
      <c r="N166" s="1">
        <v>77.66</v>
      </c>
      <c r="O166" s="1">
        <v>1</v>
      </c>
      <c r="P166" s="1">
        <v>20.74</v>
      </c>
      <c r="Q166" s="1">
        <v>9.75</v>
      </c>
      <c r="R166" s="1">
        <v>0.14099999999999999</v>
      </c>
      <c r="S166" s="1">
        <v>0.45700000000000002</v>
      </c>
      <c r="T166" s="1">
        <v>0.40200000000000002</v>
      </c>
      <c r="U166" s="39">
        <f>Countries2[[#This Row],[GDP $ per capita]]*Countries2[[#This Row],[Population]]</f>
        <v>27069504600</v>
      </c>
    </row>
    <row r="167" spans="1:21" x14ac:dyDescent="0.3">
      <c r="A167" s="15" t="s">
        <v>555</v>
      </c>
      <c r="B167" s="1" t="s">
        <v>241</v>
      </c>
      <c r="C167" s="1">
        <v>84402966</v>
      </c>
      <c r="D167" s="1">
        <v>329560</v>
      </c>
      <c r="E167" s="19">
        <v>256.11</v>
      </c>
      <c r="F167" s="20">
        <v>1.05</v>
      </c>
      <c r="G167" s="21">
        <v>-0.45</v>
      </c>
      <c r="H167" s="22">
        <v>2500</v>
      </c>
      <c r="I167" s="1">
        <v>25.95</v>
      </c>
      <c r="J167" s="19">
        <v>90.3</v>
      </c>
      <c r="K167" s="19">
        <v>187.73</v>
      </c>
      <c r="L167" s="1">
        <v>19.97</v>
      </c>
      <c r="M167" s="1">
        <v>5.95</v>
      </c>
      <c r="N167" s="1">
        <v>74.08</v>
      </c>
      <c r="O167" s="1">
        <v>2</v>
      </c>
      <c r="P167" s="1">
        <v>16.86</v>
      </c>
      <c r="Q167" s="1">
        <v>6.22</v>
      </c>
      <c r="R167" s="1">
        <v>0.20899999999999999</v>
      </c>
      <c r="S167" s="1">
        <v>0.41</v>
      </c>
      <c r="T167" s="1">
        <v>0.38100000000000001</v>
      </c>
      <c r="U167" s="39">
        <f>Countries2[[#This Row],[GDP $ per capita]]*Countries2[[#This Row],[Population]]</f>
        <v>211007415000</v>
      </c>
    </row>
    <row r="168" spans="1:21" x14ac:dyDescent="0.3">
      <c r="A168" s="15" t="s">
        <v>552</v>
      </c>
      <c r="B168" s="1" t="s">
        <v>162</v>
      </c>
      <c r="C168" s="1">
        <v>9439</v>
      </c>
      <c r="D168" s="1">
        <v>102</v>
      </c>
      <c r="E168" s="19">
        <v>92.54</v>
      </c>
      <c r="F168" s="20">
        <v>39.22</v>
      </c>
      <c r="G168" s="21">
        <v>0</v>
      </c>
      <c r="H168" s="22">
        <v>3400</v>
      </c>
      <c r="I168" s="1">
        <v>7.35</v>
      </c>
      <c r="J168" s="19">
        <v>97</v>
      </c>
      <c r="K168" s="19"/>
      <c r="L168" s="1">
        <v>20</v>
      </c>
      <c r="M168" s="1">
        <v>0</v>
      </c>
      <c r="N168" s="1">
        <v>80</v>
      </c>
      <c r="O168" s="1">
        <v>2</v>
      </c>
      <c r="P168" s="1">
        <v>17.59</v>
      </c>
      <c r="Q168" s="1">
        <v>7.1</v>
      </c>
      <c r="R168" s="1"/>
      <c r="S168" s="1"/>
      <c r="T168" s="1"/>
      <c r="U168" s="39">
        <f>Countries2[[#This Row],[GDP $ per capita]]*Countries2[[#This Row],[Population]]</f>
        <v>32092600</v>
      </c>
    </row>
    <row r="169" spans="1:21" x14ac:dyDescent="0.3">
      <c r="A169" s="15" t="s">
        <v>552</v>
      </c>
      <c r="B169" s="1" t="s">
        <v>49</v>
      </c>
      <c r="C169" s="1">
        <v>23098</v>
      </c>
      <c r="D169" s="1">
        <v>153</v>
      </c>
      <c r="E169" s="19">
        <v>150.97</v>
      </c>
      <c r="F169" s="20">
        <v>52.29</v>
      </c>
      <c r="G169" s="21">
        <v>10.01</v>
      </c>
      <c r="H169" s="22">
        <v>16000</v>
      </c>
      <c r="I169" s="1">
        <v>18.05</v>
      </c>
      <c r="J169" s="19">
        <v>97.8</v>
      </c>
      <c r="K169" s="19">
        <v>506.54</v>
      </c>
      <c r="L169" s="1">
        <v>20</v>
      </c>
      <c r="M169" s="1">
        <v>6.67</v>
      </c>
      <c r="N169" s="1">
        <v>73.33</v>
      </c>
      <c r="O169" s="1">
        <v>2</v>
      </c>
      <c r="P169" s="1">
        <v>14.89</v>
      </c>
      <c r="Q169" s="1">
        <v>4.42</v>
      </c>
      <c r="R169" s="1">
        <v>1.7999999999999999E-2</v>
      </c>
      <c r="S169" s="1">
        <v>6.2E-2</v>
      </c>
      <c r="T169" s="1">
        <v>0.92</v>
      </c>
      <c r="U169" s="39">
        <f>Countries2[[#This Row],[GDP $ per capita]]*Countries2[[#This Row],[Population]]</f>
        <v>369568000</v>
      </c>
    </row>
    <row r="170" spans="1:21" x14ac:dyDescent="0.3">
      <c r="A170" s="15" t="s">
        <v>551</v>
      </c>
      <c r="B170" s="1" t="s">
        <v>43</v>
      </c>
      <c r="C170" s="1">
        <v>65773</v>
      </c>
      <c r="D170" s="1">
        <v>53</v>
      </c>
      <c r="E170" s="19">
        <v>1241</v>
      </c>
      <c r="F170" s="20">
        <v>194.34</v>
      </c>
      <c r="G170" s="21">
        <v>2.4900000000000002</v>
      </c>
      <c r="H170" s="22">
        <v>36000</v>
      </c>
      <c r="I170" s="1">
        <v>8.5299999999999994</v>
      </c>
      <c r="J170" s="19">
        <v>98</v>
      </c>
      <c r="K170" s="19">
        <v>851.41</v>
      </c>
      <c r="L170" s="1">
        <v>20</v>
      </c>
      <c r="M170" s="1">
        <v>0</v>
      </c>
      <c r="N170" s="1">
        <v>80</v>
      </c>
      <c r="O170" s="1">
        <v>2</v>
      </c>
      <c r="P170" s="1">
        <v>11.4</v>
      </c>
      <c r="Q170" s="1">
        <v>7.74</v>
      </c>
      <c r="R170" s="1">
        <v>0.01</v>
      </c>
      <c r="S170" s="1">
        <v>0.1</v>
      </c>
      <c r="T170" s="1">
        <v>0.89</v>
      </c>
      <c r="U170" s="39">
        <f>Countries2[[#This Row],[GDP $ per capita]]*Countries2[[#This Row],[Population]]</f>
        <v>2367828000</v>
      </c>
    </row>
    <row r="171" spans="1:21" x14ac:dyDescent="0.3">
      <c r="A171" s="15" t="s">
        <v>555</v>
      </c>
      <c r="B171" s="1" t="s">
        <v>131</v>
      </c>
      <c r="C171" s="1">
        <v>23113019</v>
      </c>
      <c r="D171" s="1">
        <v>120540</v>
      </c>
      <c r="E171" s="19">
        <v>191.75</v>
      </c>
      <c r="F171" s="20">
        <v>2.0699999999999998</v>
      </c>
      <c r="G171" s="21">
        <v>0</v>
      </c>
      <c r="H171" s="22">
        <v>1300</v>
      </c>
      <c r="I171" s="1">
        <v>24.04</v>
      </c>
      <c r="J171" s="19">
        <v>99</v>
      </c>
      <c r="K171" s="19">
        <v>42.4</v>
      </c>
      <c r="L171" s="1">
        <v>20.76</v>
      </c>
      <c r="M171" s="1">
        <v>2.4900000000000002</v>
      </c>
      <c r="N171" s="1">
        <v>76.75</v>
      </c>
      <c r="O171" s="1">
        <v>3</v>
      </c>
      <c r="P171" s="1">
        <v>15.54</v>
      </c>
      <c r="Q171" s="1">
        <v>7.13</v>
      </c>
      <c r="R171" s="1">
        <v>0.3</v>
      </c>
      <c r="S171" s="1">
        <v>0.34</v>
      </c>
      <c r="T171" s="1">
        <v>0.36</v>
      </c>
      <c r="U171" s="39">
        <f>Countries2[[#This Row],[GDP $ per capita]]*Countries2[[#This Row],[Population]]</f>
        <v>30046924700</v>
      </c>
    </row>
    <row r="172" spans="1:21" x14ac:dyDescent="0.3">
      <c r="A172" s="15" t="s">
        <v>555</v>
      </c>
      <c r="B172" s="1" t="s">
        <v>55</v>
      </c>
      <c r="C172" s="1">
        <v>13881427</v>
      </c>
      <c r="D172" s="1">
        <v>181040</v>
      </c>
      <c r="E172" s="19">
        <v>76.680000000000007</v>
      </c>
      <c r="F172" s="20">
        <v>0.24</v>
      </c>
      <c r="G172" s="21">
        <v>0</v>
      </c>
      <c r="H172" s="22">
        <v>1900</v>
      </c>
      <c r="I172" s="1">
        <v>71.48</v>
      </c>
      <c r="J172" s="19">
        <v>69.400000000000006</v>
      </c>
      <c r="K172" s="19">
        <v>2.62</v>
      </c>
      <c r="L172" s="1">
        <v>20.96</v>
      </c>
      <c r="M172" s="1">
        <v>0.61</v>
      </c>
      <c r="N172" s="1">
        <v>78.430000000000007</v>
      </c>
      <c r="O172" s="1">
        <v>2</v>
      </c>
      <c r="P172" s="1">
        <v>26.9</v>
      </c>
      <c r="Q172" s="1">
        <v>9.06</v>
      </c>
      <c r="R172" s="1">
        <v>0.35</v>
      </c>
      <c r="S172" s="1">
        <v>0.3</v>
      </c>
      <c r="T172" s="1">
        <v>0.35</v>
      </c>
      <c r="U172" s="39">
        <f>Countries2[[#This Row],[GDP $ per capita]]*Countries2[[#This Row],[Population]]</f>
        <v>26374711300</v>
      </c>
    </row>
    <row r="173" spans="1:21" x14ac:dyDescent="0.3">
      <c r="A173" s="15" t="s">
        <v>559</v>
      </c>
      <c r="B173" s="1" t="s">
        <v>21</v>
      </c>
      <c r="C173" s="1">
        <v>3581655</v>
      </c>
      <c r="D173" s="1">
        <v>28748</v>
      </c>
      <c r="E173" s="19">
        <v>124.59</v>
      </c>
      <c r="F173" s="20">
        <v>1.26</v>
      </c>
      <c r="G173" s="21">
        <v>-4.93</v>
      </c>
      <c r="H173" s="22">
        <v>4500</v>
      </c>
      <c r="I173" s="1">
        <v>21.52</v>
      </c>
      <c r="J173" s="19">
        <v>86.5</v>
      </c>
      <c r="K173" s="19">
        <v>71.2</v>
      </c>
      <c r="L173" s="1">
        <v>21.09</v>
      </c>
      <c r="M173" s="1">
        <v>4.42</v>
      </c>
      <c r="N173" s="1">
        <v>74.489999999999995</v>
      </c>
      <c r="O173" s="1">
        <v>3</v>
      </c>
      <c r="P173" s="1">
        <v>15.11</v>
      </c>
      <c r="Q173" s="1">
        <v>5.22</v>
      </c>
      <c r="R173" s="1">
        <v>0.23200000000000001</v>
      </c>
      <c r="S173" s="1">
        <v>0.188</v>
      </c>
      <c r="T173" s="1">
        <v>0.57899999999999996</v>
      </c>
      <c r="U173" s="39">
        <f>Countries2[[#This Row],[GDP $ per capita]]*Countries2[[#This Row],[Population]]</f>
        <v>16117447500</v>
      </c>
    </row>
    <row r="174" spans="1:21" x14ac:dyDescent="0.3">
      <c r="A174" s="15" t="s">
        <v>553</v>
      </c>
      <c r="B174" s="1" t="s">
        <v>101</v>
      </c>
      <c r="C174" s="1">
        <v>10688058</v>
      </c>
      <c r="D174" s="1">
        <v>131940</v>
      </c>
      <c r="E174" s="19">
        <v>81.010000000000005</v>
      </c>
      <c r="F174" s="20">
        <v>10.37</v>
      </c>
      <c r="G174" s="21">
        <v>2.35</v>
      </c>
      <c r="H174" s="22">
        <v>20000</v>
      </c>
      <c r="I174" s="1">
        <v>5.53</v>
      </c>
      <c r="J174" s="19">
        <v>97.5</v>
      </c>
      <c r="K174" s="19">
        <v>589.72</v>
      </c>
      <c r="L174" s="1">
        <v>21.1</v>
      </c>
      <c r="M174" s="1">
        <v>8.7799999999999994</v>
      </c>
      <c r="N174" s="1">
        <v>70.12</v>
      </c>
      <c r="O174" s="1">
        <v>3</v>
      </c>
      <c r="P174" s="1">
        <v>9.68</v>
      </c>
      <c r="Q174" s="1">
        <v>10.24</v>
      </c>
      <c r="R174" s="1">
        <v>5.3999999999999999E-2</v>
      </c>
      <c r="S174" s="1">
        <v>0.21299999999999999</v>
      </c>
      <c r="T174" s="1">
        <v>0.73299999999999998</v>
      </c>
      <c r="U174" s="39">
        <f>Countries2[[#This Row],[GDP $ per capita]]*Countries2[[#This Row],[Population]]</f>
        <v>213761160000</v>
      </c>
    </row>
    <row r="175" spans="1:21" x14ac:dyDescent="0.3">
      <c r="A175" s="15" t="s">
        <v>554</v>
      </c>
      <c r="B175" s="1" t="s">
        <v>198</v>
      </c>
      <c r="C175" s="1">
        <v>176908</v>
      </c>
      <c r="D175" s="1">
        <v>2944</v>
      </c>
      <c r="E175" s="19">
        <v>60.09</v>
      </c>
      <c r="F175" s="20">
        <v>13.69</v>
      </c>
      <c r="G175" s="21">
        <v>-11.7</v>
      </c>
      <c r="H175" s="22">
        <v>5600</v>
      </c>
      <c r="I175" s="1">
        <v>27.71</v>
      </c>
      <c r="J175" s="19">
        <v>99.7</v>
      </c>
      <c r="K175" s="19">
        <v>75.180000000000007</v>
      </c>
      <c r="L175" s="1">
        <v>21.2</v>
      </c>
      <c r="M175" s="1">
        <v>24.38</v>
      </c>
      <c r="N175" s="1">
        <v>54.42</v>
      </c>
      <c r="O175" s="1">
        <v>2</v>
      </c>
      <c r="P175" s="1">
        <v>16.43</v>
      </c>
      <c r="Q175" s="1">
        <v>6.62</v>
      </c>
      <c r="R175" s="1">
        <v>0.114</v>
      </c>
      <c r="S175" s="1">
        <v>0.58399999999999996</v>
      </c>
      <c r="T175" s="1">
        <v>0.30199999999999999</v>
      </c>
      <c r="U175" s="39">
        <f>Countries2[[#This Row],[GDP $ per capita]]*Countries2[[#This Row],[Population]]</f>
        <v>990684800</v>
      </c>
    </row>
    <row r="176" spans="1:21" x14ac:dyDescent="0.3">
      <c r="A176" s="15" t="s">
        <v>555</v>
      </c>
      <c r="B176" s="1" t="s">
        <v>167</v>
      </c>
      <c r="C176" s="1">
        <v>28287147</v>
      </c>
      <c r="D176" s="1">
        <v>147181</v>
      </c>
      <c r="E176" s="19">
        <v>192.19</v>
      </c>
      <c r="F176" s="20">
        <v>0</v>
      </c>
      <c r="G176" s="21">
        <v>0</v>
      </c>
      <c r="H176" s="22">
        <v>1400</v>
      </c>
      <c r="I176" s="1">
        <v>66.98</v>
      </c>
      <c r="J176" s="19">
        <v>45.2</v>
      </c>
      <c r="K176" s="19">
        <v>15.86</v>
      </c>
      <c r="L176" s="1">
        <v>21.68</v>
      </c>
      <c r="M176" s="1">
        <v>0.64</v>
      </c>
      <c r="N176" s="1">
        <v>77.680000000000007</v>
      </c>
      <c r="O176" s="1"/>
      <c r="P176" s="1">
        <v>30.98</v>
      </c>
      <c r="Q176" s="1">
        <v>9.31</v>
      </c>
      <c r="R176" s="1">
        <v>0.38</v>
      </c>
      <c r="S176" s="1">
        <v>0.21</v>
      </c>
      <c r="T176" s="1">
        <v>0.41</v>
      </c>
      <c r="U176" s="39">
        <f>Countries2[[#This Row],[GDP $ per capita]]*Countries2[[#This Row],[Population]]</f>
        <v>39602005800</v>
      </c>
    </row>
    <row r="177" spans="1:21" x14ac:dyDescent="0.3">
      <c r="A177" s="15" t="s">
        <v>553</v>
      </c>
      <c r="B177" s="1" t="s">
        <v>186</v>
      </c>
      <c r="C177" s="1">
        <v>10605870</v>
      </c>
      <c r="D177" s="1">
        <v>92391</v>
      </c>
      <c r="E177" s="19">
        <v>114.79</v>
      </c>
      <c r="F177" s="20">
        <v>1.94</v>
      </c>
      <c r="G177" s="21">
        <v>3.57</v>
      </c>
      <c r="H177" s="22">
        <v>18000</v>
      </c>
      <c r="I177" s="1">
        <v>5.05</v>
      </c>
      <c r="J177" s="19">
        <v>93.3</v>
      </c>
      <c r="K177" s="19">
        <v>399.21</v>
      </c>
      <c r="L177" s="1">
        <v>21.75</v>
      </c>
      <c r="M177" s="1">
        <v>7.81</v>
      </c>
      <c r="N177" s="1">
        <v>70.44</v>
      </c>
      <c r="O177" s="1">
        <v>3</v>
      </c>
      <c r="P177" s="1">
        <v>10.72</v>
      </c>
      <c r="Q177" s="1">
        <v>10.5</v>
      </c>
      <c r="R177" s="1">
        <v>5.2999999999999999E-2</v>
      </c>
      <c r="S177" s="1">
        <v>0.27400000000000002</v>
      </c>
      <c r="T177" s="1">
        <v>0.67300000000000004</v>
      </c>
      <c r="U177" s="39">
        <f>Countries2[[#This Row],[GDP $ per capita]]*Countries2[[#This Row],[Population]]</f>
        <v>190905660000</v>
      </c>
    </row>
    <row r="178" spans="1:21" x14ac:dyDescent="0.3">
      <c r="A178" s="15" t="s">
        <v>559</v>
      </c>
      <c r="B178" s="1" t="s">
        <v>145</v>
      </c>
      <c r="C178" s="1">
        <v>2050554</v>
      </c>
      <c r="D178" s="1">
        <v>25333</v>
      </c>
      <c r="E178" s="19">
        <v>80.94</v>
      </c>
      <c r="F178" s="20">
        <v>0</v>
      </c>
      <c r="G178" s="21">
        <v>-1.45</v>
      </c>
      <c r="H178" s="22">
        <v>6700</v>
      </c>
      <c r="I178" s="1">
        <v>10.09</v>
      </c>
      <c r="J178" s="19"/>
      <c r="K178" s="19">
        <v>260.02999999999997</v>
      </c>
      <c r="L178" s="1">
        <v>22.26</v>
      </c>
      <c r="M178" s="1">
        <v>1.81</v>
      </c>
      <c r="N178" s="1">
        <v>75.930000000000007</v>
      </c>
      <c r="O178" s="1">
        <v>3</v>
      </c>
      <c r="P178" s="1">
        <v>12.02</v>
      </c>
      <c r="Q178" s="1">
        <v>8.77</v>
      </c>
      <c r="R178" s="1">
        <v>0.11799999999999999</v>
      </c>
      <c r="S178" s="1">
        <v>0.31900000000000001</v>
      </c>
      <c r="T178" s="1">
        <v>0.56299999999999994</v>
      </c>
      <c r="U178" s="39">
        <f>Countries2[[#This Row],[GDP $ per capita]]*Countries2[[#This Row],[Population]]</f>
        <v>13738711800</v>
      </c>
    </row>
    <row r="179" spans="1:21" x14ac:dyDescent="0.3">
      <c r="A179" s="15" t="s">
        <v>552</v>
      </c>
      <c r="B179" s="1" t="s">
        <v>78</v>
      </c>
      <c r="C179" s="1">
        <v>9183984</v>
      </c>
      <c r="D179" s="1">
        <v>48730</v>
      </c>
      <c r="E179" s="19">
        <v>188.47</v>
      </c>
      <c r="F179" s="20">
        <v>2.64</v>
      </c>
      <c r="G179" s="21">
        <v>-3.22</v>
      </c>
      <c r="H179" s="22">
        <v>6000</v>
      </c>
      <c r="I179" s="1">
        <v>32.380000000000003</v>
      </c>
      <c r="J179" s="19">
        <v>84.7</v>
      </c>
      <c r="K179" s="19">
        <v>97.4</v>
      </c>
      <c r="L179" s="1">
        <v>22.65</v>
      </c>
      <c r="M179" s="1">
        <v>10.33</v>
      </c>
      <c r="N179" s="1">
        <v>67.02</v>
      </c>
      <c r="O179" s="1">
        <v>2</v>
      </c>
      <c r="P179" s="1">
        <v>23.22</v>
      </c>
      <c r="Q179" s="1">
        <v>5.73</v>
      </c>
      <c r="R179" s="1">
        <v>0.112</v>
      </c>
      <c r="S179" s="1">
        <v>0.30599999999999999</v>
      </c>
      <c r="T179" s="1">
        <v>0.58199999999999996</v>
      </c>
      <c r="U179" s="39">
        <f>Countries2[[#This Row],[GDP $ per capita]]*Countries2[[#This Row],[Population]]</f>
        <v>55103904000</v>
      </c>
    </row>
    <row r="180" spans="1:21" x14ac:dyDescent="0.3">
      <c r="A180" s="15" t="s">
        <v>553</v>
      </c>
      <c r="B180" s="1" t="s">
        <v>143</v>
      </c>
      <c r="C180" s="1">
        <v>474413</v>
      </c>
      <c r="D180" s="1">
        <v>2586</v>
      </c>
      <c r="E180" s="19">
        <v>183.45</v>
      </c>
      <c r="F180" s="20">
        <v>0</v>
      </c>
      <c r="G180" s="21">
        <v>8.9700000000000006</v>
      </c>
      <c r="H180" s="22">
        <v>55100</v>
      </c>
      <c r="I180" s="1">
        <v>4.8099999999999996</v>
      </c>
      <c r="J180" s="19">
        <v>100</v>
      </c>
      <c r="K180" s="19">
        <v>515.37</v>
      </c>
      <c r="L180" s="1">
        <v>23.28</v>
      </c>
      <c r="M180" s="1">
        <v>0.4</v>
      </c>
      <c r="N180" s="1">
        <v>76.319999999999993</v>
      </c>
      <c r="O180" s="1"/>
      <c r="P180" s="1">
        <v>11.94</v>
      </c>
      <c r="Q180" s="1">
        <v>8.41</v>
      </c>
      <c r="R180" s="1">
        <v>0.01</v>
      </c>
      <c r="S180" s="1">
        <v>0.13</v>
      </c>
      <c r="T180" s="1">
        <v>0.86</v>
      </c>
      <c r="U180" s="39">
        <f>Countries2[[#This Row],[GDP $ per capita]]*Countries2[[#This Row],[Population]]</f>
        <v>26140156300</v>
      </c>
    </row>
    <row r="181" spans="1:21" x14ac:dyDescent="0.3">
      <c r="A181" s="15" t="s">
        <v>553</v>
      </c>
      <c r="B181" s="1" t="s">
        <v>40</v>
      </c>
      <c r="C181" s="1">
        <v>10379067</v>
      </c>
      <c r="D181" s="1">
        <v>30528</v>
      </c>
      <c r="E181" s="19">
        <v>339.99</v>
      </c>
      <c r="F181" s="20">
        <v>0.22</v>
      </c>
      <c r="G181" s="21">
        <v>1.23</v>
      </c>
      <c r="H181" s="22">
        <v>29100</v>
      </c>
      <c r="I181" s="1">
        <v>4.68</v>
      </c>
      <c r="J181" s="19">
        <v>98</v>
      </c>
      <c r="K181" s="19">
        <v>462.57</v>
      </c>
      <c r="L181" s="1">
        <v>23.28</v>
      </c>
      <c r="M181" s="1">
        <v>0.4</v>
      </c>
      <c r="N181" s="1">
        <v>76.319999999999993</v>
      </c>
      <c r="O181" s="1">
        <v>3</v>
      </c>
      <c r="P181" s="1">
        <v>10.38</v>
      </c>
      <c r="Q181" s="1">
        <v>10.27</v>
      </c>
      <c r="R181" s="1">
        <v>0.01</v>
      </c>
      <c r="S181" s="1">
        <v>0.24</v>
      </c>
      <c r="T181" s="1">
        <v>0.749</v>
      </c>
      <c r="U181" s="39">
        <f>Countries2[[#This Row],[GDP $ per capita]]*Countries2[[#This Row],[Population]]</f>
        <v>302030849700</v>
      </c>
    </row>
    <row r="182" spans="1:21" x14ac:dyDescent="0.3">
      <c r="A182" s="15" t="s">
        <v>556</v>
      </c>
      <c r="B182" s="1" t="s">
        <v>147</v>
      </c>
      <c r="C182" s="1">
        <v>13013926</v>
      </c>
      <c r="D182" s="1">
        <v>118480</v>
      </c>
      <c r="E182" s="19">
        <v>109.84</v>
      </c>
      <c r="F182" s="20">
        <v>0</v>
      </c>
      <c r="G182" s="21">
        <v>0</v>
      </c>
      <c r="H182" s="22">
        <v>600</v>
      </c>
      <c r="I182" s="1">
        <v>103.32</v>
      </c>
      <c r="J182" s="19">
        <v>62.7</v>
      </c>
      <c r="K182" s="19">
        <v>7.89</v>
      </c>
      <c r="L182" s="1">
        <v>23.38</v>
      </c>
      <c r="M182" s="1">
        <v>1.49</v>
      </c>
      <c r="N182" s="1">
        <v>75.13</v>
      </c>
      <c r="O182" s="1">
        <v>2</v>
      </c>
      <c r="P182" s="1">
        <v>43.13</v>
      </c>
      <c r="Q182" s="1">
        <v>19.329999999999998</v>
      </c>
      <c r="R182" s="1">
        <v>0.34200000000000003</v>
      </c>
      <c r="S182" s="1">
        <v>0.158</v>
      </c>
      <c r="T182" s="1">
        <v>0.499</v>
      </c>
      <c r="U182" s="39">
        <f>Countries2[[#This Row],[GDP $ per capita]]*Countries2[[#This Row],[Population]]</f>
        <v>7808355600</v>
      </c>
    </row>
    <row r="183" spans="1:21" x14ac:dyDescent="0.3">
      <c r="A183" s="15" t="s">
        <v>553</v>
      </c>
      <c r="B183" s="1" t="s">
        <v>235</v>
      </c>
      <c r="C183" s="1">
        <v>60609153</v>
      </c>
      <c r="D183" s="1">
        <v>244820</v>
      </c>
      <c r="E183" s="19">
        <v>247.57</v>
      </c>
      <c r="F183" s="20">
        <v>5.08</v>
      </c>
      <c r="G183" s="21">
        <v>2.19</v>
      </c>
      <c r="H183" s="22">
        <v>27700</v>
      </c>
      <c r="I183" s="1">
        <v>5.16</v>
      </c>
      <c r="J183" s="19">
        <v>99</v>
      </c>
      <c r="K183" s="19">
        <v>543.53</v>
      </c>
      <c r="L183" s="1">
        <v>23.46</v>
      </c>
      <c r="M183" s="1">
        <v>0.21</v>
      </c>
      <c r="N183" s="1">
        <v>76.33</v>
      </c>
      <c r="O183" s="1">
        <v>3</v>
      </c>
      <c r="P183" s="1">
        <v>10.71</v>
      </c>
      <c r="Q183" s="1">
        <v>10.130000000000001</v>
      </c>
      <c r="R183" s="1">
        <v>5.0000000000000001E-3</v>
      </c>
      <c r="S183" s="1">
        <v>0.23699999999999999</v>
      </c>
      <c r="T183" s="1">
        <v>0.75800000000000001</v>
      </c>
      <c r="U183" s="39">
        <f>Countries2[[#This Row],[GDP $ per capita]]*Countries2[[#This Row],[Population]]</f>
        <v>1678873538100</v>
      </c>
    </row>
    <row r="184" spans="1:21" x14ac:dyDescent="0.3">
      <c r="A184" s="15" t="s">
        <v>554</v>
      </c>
      <c r="B184" s="1" t="s">
        <v>225</v>
      </c>
      <c r="C184" s="1">
        <v>114689</v>
      </c>
      <c r="D184" s="1">
        <v>748</v>
      </c>
      <c r="E184" s="19">
        <v>153.33000000000001</v>
      </c>
      <c r="F184" s="20">
        <v>56.02</v>
      </c>
      <c r="G184" s="21">
        <v>0</v>
      </c>
      <c r="H184" s="22">
        <v>2200</v>
      </c>
      <c r="I184" s="1">
        <v>12.62</v>
      </c>
      <c r="J184" s="19">
        <v>98.5</v>
      </c>
      <c r="K184" s="19">
        <v>97.66</v>
      </c>
      <c r="L184" s="1">
        <v>23.61</v>
      </c>
      <c r="M184" s="1">
        <v>43.06</v>
      </c>
      <c r="N184" s="1">
        <v>33.33</v>
      </c>
      <c r="O184" s="1">
        <v>2</v>
      </c>
      <c r="P184" s="1">
        <v>25.37</v>
      </c>
      <c r="Q184" s="1">
        <v>5.28</v>
      </c>
      <c r="R184" s="1">
        <v>0.23</v>
      </c>
      <c r="S184" s="1">
        <v>0.27</v>
      </c>
      <c r="T184" s="1">
        <v>0.5</v>
      </c>
      <c r="U184" s="39">
        <f>Countries2[[#This Row],[GDP $ per capita]]*Countries2[[#This Row],[Population]]</f>
        <v>252315800</v>
      </c>
    </row>
    <row r="185" spans="1:21" x14ac:dyDescent="0.3">
      <c r="A185" s="15" t="s">
        <v>555</v>
      </c>
      <c r="B185" s="1" t="s">
        <v>220</v>
      </c>
      <c r="C185" s="1">
        <v>23036087</v>
      </c>
      <c r="D185" s="1">
        <v>35980</v>
      </c>
      <c r="E185" s="19">
        <v>640.25</v>
      </c>
      <c r="F185" s="20">
        <v>4.3499999999999996</v>
      </c>
      <c r="G185" s="21">
        <v>0</v>
      </c>
      <c r="H185" s="22">
        <v>23400</v>
      </c>
      <c r="I185" s="1">
        <v>6.4</v>
      </c>
      <c r="J185" s="19">
        <v>96.1</v>
      </c>
      <c r="K185" s="19">
        <v>591.03</v>
      </c>
      <c r="L185" s="1">
        <v>24</v>
      </c>
      <c r="M185" s="1">
        <v>1</v>
      </c>
      <c r="N185" s="1">
        <v>75</v>
      </c>
      <c r="O185" s="1">
        <v>2</v>
      </c>
      <c r="P185" s="1">
        <v>12.56</v>
      </c>
      <c r="Q185" s="1">
        <v>6.48</v>
      </c>
      <c r="R185" s="1">
        <v>1.7999999999999999E-2</v>
      </c>
      <c r="S185" s="1">
        <v>0.25900000000000001</v>
      </c>
      <c r="T185" s="1">
        <v>0.72299999999999998</v>
      </c>
      <c r="U185" s="39">
        <f>Countries2[[#This Row],[GDP $ per capita]]*Countries2[[#This Row],[Population]]</f>
        <v>539044435800</v>
      </c>
    </row>
    <row r="186" spans="1:21" x14ac:dyDescent="0.3">
      <c r="A186" s="15" t="s">
        <v>553</v>
      </c>
      <c r="B186" s="1" t="s">
        <v>141</v>
      </c>
      <c r="C186" s="1">
        <v>33987</v>
      </c>
      <c r="D186" s="1">
        <v>160</v>
      </c>
      <c r="E186" s="19">
        <v>212.42</v>
      </c>
      <c r="F186" s="20">
        <v>0</v>
      </c>
      <c r="G186" s="21">
        <v>4.8499999999999996</v>
      </c>
      <c r="H186" s="22">
        <v>25000</v>
      </c>
      <c r="I186" s="1">
        <v>4.7</v>
      </c>
      <c r="J186" s="19">
        <v>100</v>
      </c>
      <c r="K186" s="19">
        <v>585.52</v>
      </c>
      <c r="L186" s="1">
        <v>25</v>
      </c>
      <c r="M186" s="1">
        <v>0</v>
      </c>
      <c r="N186" s="1">
        <v>75</v>
      </c>
      <c r="O186" s="1">
        <v>4</v>
      </c>
      <c r="P186" s="1">
        <v>10.210000000000001</v>
      </c>
      <c r="Q186" s="1">
        <v>7.18</v>
      </c>
      <c r="R186" s="1">
        <v>0.06</v>
      </c>
      <c r="S186" s="1">
        <v>0.39</v>
      </c>
      <c r="T186" s="1">
        <v>0.55000000000000004</v>
      </c>
      <c r="U186" s="39">
        <f>Countries2[[#This Row],[GDP $ per capita]]*Countries2[[#This Row],[Population]]</f>
        <v>849675000</v>
      </c>
    </row>
    <row r="187" spans="1:21" x14ac:dyDescent="0.3">
      <c r="A187" s="15" t="s">
        <v>556</v>
      </c>
      <c r="B187" s="1" t="s">
        <v>95</v>
      </c>
      <c r="C187" s="1">
        <v>1641564</v>
      </c>
      <c r="D187" s="1">
        <v>11300</v>
      </c>
      <c r="E187" s="19">
        <v>145.27000000000001</v>
      </c>
      <c r="F187" s="20">
        <v>0.71</v>
      </c>
      <c r="G187" s="21">
        <v>1.57</v>
      </c>
      <c r="H187" s="22">
        <v>1700</v>
      </c>
      <c r="I187" s="1">
        <v>72.02</v>
      </c>
      <c r="J187" s="19">
        <v>40.1</v>
      </c>
      <c r="K187" s="19">
        <v>26.8</v>
      </c>
      <c r="L187" s="1">
        <v>25</v>
      </c>
      <c r="M187" s="1">
        <v>0.5</v>
      </c>
      <c r="N187" s="1">
        <v>74.5</v>
      </c>
      <c r="O187" s="1">
        <v>2</v>
      </c>
      <c r="P187" s="1">
        <v>39.369999999999997</v>
      </c>
      <c r="Q187" s="1">
        <v>12.25</v>
      </c>
      <c r="R187" s="1">
        <v>0.308</v>
      </c>
      <c r="S187" s="1">
        <v>0.14199999999999999</v>
      </c>
      <c r="T187" s="1">
        <v>0.54900000000000004</v>
      </c>
      <c r="U187" s="39">
        <f>Countries2[[#This Row],[GDP $ per capita]]*Countries2[[#This Row],[Population]]</f>
        <v>2790658800</v>
      </c>
    </row>
    <row r="188" spans="1:21" x14ac:dyDescent="0.3">
      <c r="A188" s="15" t="s">
        <v>550</v>
      </c>
      <c r="B188" s="1" t="s">
        <v>219</v>
      </c>
      <c r="C188" s="1">
        <v>18881361</v>
      </c>
      <c r="D188" s="1">
        <v>185180</v>
      </c>
      <c r="E188" s="19">
        <v>101.96</v>
      </c>
      <c r="F188" s="20">
        <v>0.1</v>
      </c>
      <c r="G188" s="21">
        <v>0</v>
      </c>
      <c r="H188" s="22">
        <v>3300</v>
      </c>
      <c r="I188" s="1">
        <v>29.53</v>
      </c>
      <c r="J188" s="19">
        <v>76.900000000000006</v>
      </c>
      <c r="K188" s="19">
        <v>153.75</v>
      </c>
      <c r="L188" s="1">
        <v>25.22</v>
      </c>
      <c r="M188" s="1">
        <v>4.43</v>
      </c>
      <c r="N188" s="1">
        <v>70.349999999999994</v>
      </c>
      <c r="O188" s="1">
        <v>1</v>
      </c>
      <c r="P188" s="1">
        <v>27.76</v>
      </c>
      <c r="Q188" s="1">
        <v>4.8099999999999996</v>
      </c>
      <c r="R188" s="1">
        <v>0.249</v>
      </c>
      <c r="S188" s="1">
        <v>0.23</v>
      </c>
      <c r="T188" s="1">
        <v>0.51900000000000002</v>
      </c>
      <c r="U188" s="39">
        <f>Countries2[[#This Row],[GDP $ per capita]]*Countries2[[#This Row],[Population]]</f>
        <v>62308491300</v>
      </c>
    </row>
    <row r="189" spans="1:21" x14ac:dyDescent="0.3">
      <c r="A189" s="15" t="s">
        <v>556</v>
      </c>
      <c r="B189" s="1" t="s">
        <v>232</v>
      </c>
      <c r="C189" s="1">
        <v>28195754</v>
      </c>
      <c r="D189" s="1">
        <v>236040</v>
      </c>
      <c r="E189" s="19">
        <v>119.45</v>
      </c>
      <c r="F189" s="20">
        <v>0</v>
      </c>
      <c r="G189" s="21">
        <v>0</v>
      </c>
      <c r="H189" s="22">
        <v>1400</v>
      </c>
      <c r="I189" s="1">
        <v>67.83</v>
      </c>
      <c r="J189" s="19">
        <v>69.900000000000006</v>
      </c>
      <c r="K189" s="19">
        <v>3.58</v>
      </c>
      <c r="L189" s="1">
        <v>25.88</v>
      </c>
      <c r="M189" s="1">
        <v>10.65</v>
      </c>
      <c r="N189" s="1">
        <v>63.47</v>
      </c>
      <c r="O189" s="1">
        <v>2</v>
      </c>
      <c r="P189" s="1">
        <v>47.35</v>
      </c>
      <c r="Q189" s="1">
        <v>12.24</v>
      </c>
      <c r="R189" s="1">
        <v>0.311</v>
      </c>
      <c r="S189" s="1">
        <v>0.222</v>
      </c>
      <c r="T189" s="1">
        <v>0.46899999999999997</v>
      </c>
      <c r="U189" s="39">
        <f>Countries2[[#This Row],[GDP $ per capita]]*Countries2[[#This Row],[Population]]</f>
        <v>39474055600</v>
      </c>
    </row>
    <row r="190" spans="1:21" x14ac:dyDescent="0.3">
      <c r="A190" s="15" t="s">
        <v>553</v>
      </c>
      <c r="B190" s="1" t="s">
        <v>212</v>
      </c>
      <c r="C190" s="1">
        <v>40397842</v>
      </c>
      <c r="D190" s="1">
        <v>504782</v>
      </c>
      <c r="E190" s="19">
        <v>80.03</v>
      </c>
      <c r="F190" s="20">
        <v>0.98</v>
      </c>
      <c r="G190" s="21">
        <v>0.99</v>
      </c>
      <c r="H190" s="22">
        <v>22000</v>
      </c>
      <c r="I190" s="1">
        <v>4.42</v>
      </c>
      <c r="J190" s="19">
        <v>97.9</v>
      </c>
      <c r="K190" s="19">
        <v>453.54</v>
      </c>
      <c r="L190" s="1">
        <v>26.07</v>
      </c>
      <c r="M190" s="1">
        <v>9.8699999999999992</v>
      </c>
      <c r="N190" s="1">
        <v>64.06</v>
      </c>
      <c r="O190" s="1">
        <v>3</v>
      </c>
      <c r="P190" s="1">
        <v>10.06</v>
      </c>
      <c r="Q190" s="1">
        <v>9.7200000000000006</v>
      </c>
      <c r="R190" s="1">
        <v>0.04</v>
      </c>
      <c r="S190" s="1">
        <v>0.29499999999999998</v>
      </c>
      <c r="T190" s="1">
        <v>0.66500000000000004</v>
      </c>
      <c r="U190" s="39">
        <f>Countries2[[#This Row],[GDP $ per capita]]*Countries2[[#This Row],[Population]]</f>
        <v>888752524000</v>
      </c>
    </row>
    <row r="191" spans="1:21" x14ac:dyDescent="0.3">
      <c r="A191" s="15" t="s">
        <v>559</v>
      </c>
      <c r="B191" s="1" t="s">
        <v>71</v>
      </c>
      <c r="C191" s="1">
        <v>4494749</v>
      </c>
      <c r="D191" s="1">
        <v>56542</v>
      </c>
      <c r="E191" s="19">
        <v>79.489999999999995</v>
      </c>
      <c r="F191" s="20">
        <v>10.32</v>
      </c>
      <c r="G191" s="21">
        <v>1.58</v>
      </c>
      <c r="H191" s="22">
        <v>10600</v>
      </c>
      <c r="I191" s="1">
        <v>6.84</v>
      </c>
      <c r="J191" s="19">
        <v>98.5</v>
      </c>
      <c r="K191" s="19">
        <v>420.38</v>
      </c>
      <c r="L191" s="1">
        <v>26.09</v>
      </c>
      <c r="M191" s="1">
        <v>2.27</v>
      </c>
      <c r="N191" s="1">
        <v>71.650000000000006</v>
      </c>
      <c r="O191" s="1"/>
      <c r="P191" s="1">
        <v>9.61</v>
      </c>
      <c r="Q191" s="1">
        <v>11.48</v>
      </c>
      <c r="R191" s="1">
        <v>7.0000000000000007E-2</v>
      </c>
      <c r="S191" s="1">
        <v>0.308</v>
      </c>
      <c r="T191" s="1">
        <v>0.622</v>
      </c>
      <c r="U191" s="39">
        <f>Countries2[[#This Row],[GDP $ per capita]]*Countries2[[#This Row],[Population]]</f>
        <v>47644339400</v>
      </c>
    </row>
    <row r="192" spans="1:21" x14ac:dyDescent="0.3">
      <c r="A192" s="15" t="s">
        <v>553</v>
      </c>
      <c r="B192" s="1" t="s">
        <v>168</v>
      </c>
      <c r="C192" s="1">
        <v>16491461</v>
      </c>
      <c r="D192" s="1">
        <v>41526</v>
      </c>
      <c r="E192" s="19">
        <v>397.14</v>
      </c>
      <c r="F192" s="20">
        <v>1.0900000000000001</v>
      </c>
      <c r="G192" s="21">
        <v>2.91</v>
      </c>
      <c r="H192" s="22">
        <v>28600</v>
      </c>
      <c r="I192" s="1">
        <v>5.04</v>
      </c>
      <c r="J192" s="19">
        <v>99</v>
      </c>
      <c r="K192" s="19">
        <v>460.84</v>
      </c>
      <c r="L192" s="1">
        <v>26.71</v>
      </c>
      <c r="M192" s="1">
        <v>0.97</v>
      </c>
      <c r="N192" s="1">
        <v>72.319999999999993</v>
      </c>
      <c r="O192" s="1">
        <v>3</v>
      </c>
      <c r="P192" s="1">
        <v>10.9</v>
      </c>
      <c r="Q192" s="1">
        <v>8.68</v>
      </c>
      <c r="R192" s="1">
        <v>2.1000000000000001E-2</v>
      </c>
      <c r="S192" s="1">
        <v>0.24399999999999999</v>
      </c>
      <c r="T192" s="1">
        <v>0.73599999999999999</v>
      </c>
      <c r="U192" s="39">
        <f>Countries2[[#This Row],[GDP $ per capita]]*Countries2[[#This Row],[Population]]</f>
        <v>471655784600</v>
      </c>
    </row>
    <row r="193" spans="1:21" x14ac:dyDescent="0.3">
      <c r="A193" s="15" t="s">
        <v>553</v>
      </c>
      <c r="B193" s="1" t="s">
        <v>123</v>
      </c>
      <c r="C193" s="1">
        <v>58133509</v>
      </c>
      <c r="D193" s="1">
        <v>301230</v>
      </c>
      <c r="E193" s="19">
        <v>192.99</v>
      </c>
      <c r="F193" s="20">
        <v>2.52</v>
      </c>
      <c r="G193" s="21">
        <v>2.0699999999999998</v>
      </c>
      <c r="H193" s="22">
        <v>26700</v>
      </c>
      <c r="I193" s="1">
        <v>5.94</v>
      </c>
      <c r="J193" s="19">
        <v>98.6</v>
      </c>
      <c r="K193" s="19">
        <v>430.89</v>
      </c>
      <c r="L193" s="1">
        <v>27.79</v>
      </c>
      <c r="M193" s="1">
        <v>9.5299999999999994</v>
      </c>
      <c r="N193" s="1">
        <v>62.68</v>
      </c>
      <c r="O193" s="1"/>
      <c r="P193" s="1">
        <v>8.7200000000000006</v>
      </c>
      <c r="Q193" s="1">
        <v>10.4</v>
      </c>
      <c r="R193" s="1">
        <v>2.1000000000000001E-2</v>
      </c>
      <c r="S193" s="1">
        <v>0.29099999999999998</v>
      </c>
      <c r="T193" s="1">
        <v>0.68799999999999994</v>
      </c>
      <c r="U193" s="39">
        <f>Countries2[[#This Row],[GDP $ per capita]]*Countries2[[#This Row],[Population]]</f>
        <v>1552164690300</v>
      </c>
    </row>
    <row r="194" spans="1:21" x14ac:dyDescent="0.3">
      <c r="A194" s="15" t="s">
        <v>555</v>
      </c>
      <c r="B194" s="1" t="s">
        <v>178</v>
      </c>
      <c r="C194" s="1">
        <v>165803560</v>
      </c>
      <c r="D194" s="1">
        <v>803940</v>
      </c>
      <c r="E194" s="19">
        <v>206.24</v>
      </c>
      <c r="F194" s="20">
        <v>0.13</v>
      </c>
      <c r="G194" s="21">
        <v>-2.77</v>
      </c>
      <c r="H194" s="22">
        <v>2100</v>
      </c>
      <c r="I194" s="1">
        <v>72.44</v>
      </c>
      <c r="J194" s="19">
        <v>45.7</v>
      </c>
      <c r="K194" s="19">
        <v>31.83</v>
      </c>
      <c r="L194" s="1">
        <v>27.87</v>
      </c>
      <c r="M194" s="1">
        <v>0.87</v>
      </c>
      <c r="N194" s="1">
        <v>71.260000000000005</v>
      </c>
      <c r="O194" s="1">
        <v>1</v>
      </c>
      <c r="P194" s="1">
        <v>29.74</v>
      </c>
      <c r="Q194" s="1">
        <v>8.23</v>
      </c>
      <c r="R194" s="1">
        <v>0.216</v>
      </c>
      <c r="S194" s="1">
        <v>0.251</v>
      </c>
      <c r="T194" s="1">
        <v>0.53300000000000003</v>
      </c>
      <c r="U194" s="39">
        <f>Countries2[[#This Row],[GDP $ per capita]]*Countries2[[#This Row],[Population]]</f>
        <v>348187476000</v>
      </c>
    </row>
    <row r="195" spans="1:21" x14ac:dyDescent="0.3">
      <c r="A195" s="15" t="s">
        <v>553</v>
      </c>
      <c r="B195" s="1" t="s">
        <v>151</v>
      </c>
      <c r="C195" s="1">
        <v>400214</v>
      </c>
      <c r="D195" s="1">
        <v>316</v>
      </c>
      <c r="E195" s="19">
        <v>1266.5</v>
      </c>
      <c r="F195" s="20">
        <v>62.28</v>
      </c>
      <c r="G195" s="21">
        <v>2.0699999999999998</v>
      </c>
      <c r="H195" s="22">
        <v>17700</v>
      </c>
      <c r="I195" s="1">
        <v>3.89</v>
      </c>
      <c r="J195" s="19">
        <v>92.8</v>
      </c>
      <c r="K195" s="19">
        <v>504.98</v>
      </c>
      <c r="L195" s="1">
        <v>28.13</v>
      </c>
      <c r="M195" s="1">
        <v>3.13</v>
      </c>
      <c r="N195" s="1">
        <v>68.739999999999995</v>
      </c>
      <c r="O195" s="1"/>
      <c r="P195" s="1">
        <v>10.220000000000001</v>
      </c>
      <c r="Q195" s="1">
        <v>8.1</v>
      </c>
      <c r="R195" s="1">
        <v>0.03</v>
      </c>
      <c r="S195" s="1">
        <v>0.23</v>
      </c>
      <c r="T195" s="1">
        <v>0.74</v>
      </c>
      <c r="U195" s="39">
        <f>Countries2[[#This Row],[GDP $ per capita]]*Countries2[[#This Row],[Population]]</f>
        <v>7083787800</v>
      </c>
    </row>
    <row r="196" spans="1:21" x14ac:dyDescent="0.3">
      <c r="A196" s="15" t="s">
        <v>552</v>
      </c>
      <c r="B196" s="1" t="s">
        <v>111</v>
      </c>
      <c r="C196" s="1">
        <v>8308504</v>
      </c>
      <c r="D196" s="1">
        <v>27750</v>
      </c>
      <c r="E196" s="19">
        <v>299.41000000000003</v>
      </c>
      <c r="F196" s="20">
        <v>6.38</v>
      </c>
      <c r="G196" s="21">
        <v>-3.4</v>
      </c>
      <c r="H196" s="22">
        <v>1600</v>
      </c>
      <c r="I196" s="1">
        <v>73.45</v>
      </c>
      <c r="J196" s="19">
        <v>52.9</v>
      </c>
      <c r="K196" s="19">
        <v>16.850000000000001</v>
      </c>
      <c r="L196" s="1">
        <v>28.3</v>
      </c>
      <c r="M196" s="1">
        <v>11.61</v>
      </c>
      <c r="N196" s="1">
        <v>60.09</v>
      </c>
      <c r="O196" s="1">
        <v>2</v>
      </c>
      <c r="P196" s="1">
        <v>36.44</v>
      </c>
      <c r="Q196" s="1">
        <v>12.17</v>
      </c>
      <c r="R196" s="1">
        <v>0.28000000000000003</v>
      </c>
      <c r="S196" s="1">
        <v>0.2</v>
      </c>
      <c r="T196" s="1">
        <v>0.52</v>
      </c>
      <c r="U196" s="39">
        <f>Countries2[[#This Row],[GDP $ per capita]]*Countries2[[#This Row],[Population]]</f>
        <v>13293606400</v>
      </c>
    </row>
    <row r="197" spans="1:21" x14ac:dyDescent="0.3">
      <c r="A197" s="15" t="s">
        <v>550</v>
      </c>
      <c r="B197" s="1" t="s">
        <v>96</v>
      </c>
      <c r="C197" s="1">
        <v>1428757</v>
      </c>
      <c r="D197" s="1">
        <v>360</v>
      </c>
      <c r="E197" s="19">
        <v>3968.77</v>
      </c>
      <c r="F197" s="20">
        <v>11.11</v>
      </c>
      <c r="G197" s="21">
        <v>1.6</v>
      </c>
      <c r="H197" s="22">
        <v>600</v>
      </c>
      <c r="I197" s="1">
        <v>22.93</v>
      </c>
      <c r="J197" s="19"/>
      <c r="K197" s="19">
        <v>244.27</v>
      </c>
      <c r="L197" s="1">
        <v>28.95</v>
      </c>
      <c r="M197" s="1">
        <v>21.05</v>
      </c>
      <c r="N197" s="1">
        <v>50</v>
      </c>
      <c r="O197" s="1">
        <v>3</v>
      </c>
      <c r="P197" s="1">
        <v>39.450000000000003</v>
      </c>
      <c r="Q197" s="1">
        <v>3.8</v>
      </c>
      <c r="R197" s="1">
        <v>0.03</v>
      </c>
      <c r="S197" s="1">
        <v>0.28299999999999997</v>
      </c>
      <c r="T197" s="1">
        <v>0.68700000000000006</v>
      </c>
      <c r="U197" s="39">
        <f>Countries2[[#This Row],[GDP $ per capita]]*Countries2[[#This Row],[Population]]</f>
        <v>857254200</v>
      </c>
    </row>
    <row r="198" spans="1:21" x14ac:dyDescent="0.3">
      <c r="A198" s="15" t="s">
        <v>555</v>
      </c>
      <c r="B198" s="1" t="s">
        <v>223</v>
      </c>
      <c r="C198" s="1">
        <v>64631595</v>
      </c>
      <c r="D198" s="1">
        <v>514000</v>
      </c>
      <c r="E198" s="19">
        <v>125.74</v>
      </c>
      <c r="F198" s="20">
        <v>0.63</v>
      </c>
      <c r="G198" s="21">
        <v>0</v>
      </c>
      <c r="H198" s="22">
        <v>7400</v>
      </c>
      <c r="I198" s="1">
        <v>20.48</v>
      </c>
      <c r="J198" s="19">
        <v>92.6</v>
      </c>
      <c r="K198" s="19">
        <v>108.85</v>
      </c>
      <c r="L198" s="1">
        <v>29.36</v>
      </c>
      <c r="M198" s="1">
        <v>6.46</v>
      </c>
      <c r="N198" s="1">
        <v>64.180000000000007</v>
      </c>
      <c r="O198" s="1">
        <v>2</v>
      </c>
      <c r="P198" s="1">
        <v>13.87</v>
      </c>
      <c r="Q198" s="1">
        <v>7.04</v>
      </c>
      <c r="R198" s="1">
        <v>9.9000000000000005E-2</v>
      </c>
      <c r="S198" s="1">
        <v>0.441</v>
      </c>
      <c r="T198" s="1">
        <v>0.46</v>
      </c>
      <c r="U198" s="39">
        <f>Countries2[[#This Row],[GDP $ per capita]]*Countries2[[#This Row],[Population]]</f>
        <v>478273803000</v>
      </c>
    </row>
    <row r="199" spans="1:21" x14ac:dyDescent="0.3">
      <c r="A199" s="15" t="s">
        <v>558</v>
      </c>
      <c r="B199" s="1" t="s">
        <v>39</v>
      </c>
      <c r="C199" s="1">
        <v>10293011</v>
      </c>
      <c r="D199" s="1">
        <v>207600</v>
      </c>
      <c r="E199" s="19">
        <v>49.58</v>
      </c>
      <c r="F199" s="20">
        <v>0</v>
      </c>
      <c r="G199" s="21">
        <v>2.54</v>
      </c>
      <c r="H199" s="22">
        <v>6100</v>
      </c>
      <c r="I199" s="1">
        <v>13.37</v>
      </c>
      <c r="J199" s="19">
        <v>99.6</v>
      </c>
      <c r="K199" s="19">
        <v>319.08</v>
      </c>
      <c r="L199" s="1">
        <v>29.55</v>
      </c>
      <c r="M199" s="1">
        <v>0.6</v>
      </c>
      <c r="N199" s="1">
        <v>69.849999999999994</v>
      </c>
      <c r="O199" s="1">
        <v>4</v>
      </c>
      <c r="P199" s="1">
        <v>11.16</v>
      </c>
      <c r="Q199" s="1">
        <v>14.02</v>
      </c>
      <c r="R199" s="1">
        <v>9.2999999999999999E-2</v>
      </c>
      <c r="S199" s="1">
        <v>0.316</v>
      </c>
      <c r="T199" s="1">
        <v>0.59099999999999997</v>
      </c>
      <c r="U199" s="39">
        <f>Countries2[[#This Row],[GDP $ per capita]]*Countries2[[#This Row],[Population]]</f>
        <v>62787367100</v>
      </c>
    </row>
    <row r="200" spans="1:21" x14ac:dyDescent="0.3">
      <c r="A200" s="15" t="s">
        <v>549</v>
      </c>
      <c r="B200" s="1" t="s">
        <v>136</v>
      </c>
      <c r="C200" s="1">
        <v>2274735</v>
      </c>
      <c r="D200" s="1">
        <v>64589</v>
      </c>
      <c r="E200" s="19">
        <v>35.22</v>
      </c>
      <c r="F200" s="20">
        <v>0.82</v>
      </c>
      <c r="G200" s="21">
        <v>-2.23</v>
      </c>
      <c r="H200" s="22">
        <v>10200</v>
      </c>
      <c r="I200" s="1">
        <v>9.5500000000000007</v>
      </c>
      <c r="J200" s="19">
        <v>99.8</v>
      </c>
      <c r="K200" s="19">
        <v>321.36</v>
      </c>
      <c r="L200" s="1">
        <v>29.67</v>
      </c>
      <c r="M200" s="1">
        <v>0.47</v>
      </c>
      <c r="N200" s="1">
        <v>69.86</v>
      </c>
      <c r="O200" s="1">
        <v>3</v>
      </c>
      <c r="P200" s="1">
        <v>9.24</v>
      </c>
      <c r="Q200" s="1">
        <v>13.66</v>
      </c>
      <c r="R200" s="1">
        <v>0.04</v>
      </c>
      <c r="S200" s="1">
        <v>0.26100000000000001</v>
      </c>
      <c r="T200" s="1">
        <v>0.69899999999999995</v>
      </c>
      <c r="U200" s="39">
        <f>Countries2[[#This Row],[GDP $ per capita]]*Countries2[[#This Row],[Population]]</f>
        <v>23202297000</v>
      </c>
    </row>
    <row r="201" spans="1:21" x14ac:dyDescent="0.3">
      <c r="A201" s="15" t="s">
        <v>559</v>
      </c>
      <c r="B201" s="1" t="s">
        <v>207</v>
      </c>
      <c r="C201" s="1">
        <v>5439448</v>
      </c>
      <c r="D201" s="1">
        <v>48845</v>
      </c>
      <c r="E201" s="19">
        <v>111.36</v>
      </c>
      <c r="F201" s="20">
        <v>0</v>
      </c>
      <c r="G201" s="21">
        <v>0.3</v>
      </c>
      <c r="H201" s="22">
        <v>13300</v>
      </c>
      <c r="I201" s="1">
        <v>7.41</v>
      </c>
      <c r="J201" s="19"/>
      <c r="K201" s="19">
        <v>220.06</v>
      </c>
      <c r="L201" s="1">
        <v>30.16</v>
      </c>
      <c r="M201" s="1">
        <v>2.62</v>
      </c>
      <c r="N201" s="1">
        <v>67.22</v>
      </c>
      <c r="O201" s="1">
        <v>3</v>
      </c>
      <c r="P201" s="1">
        <v>10.65</v>
      </c>
      <c r="Q201" s="1">
        <v>9.4499999999999993</v>
      </c>
      <c r="R201" s="1">
        <v>3.5000000000000003E-2</v>
      </c>
      <c r="S201" s="1">
        <v>0.29399999999999998</v>
      </c>
      <c r="T201" s="1">
        <v>0.67200000000000004</v>
      </c>
      <c r="U201" s="39">
        <f>Countries2[[#This Row],[GDP $ per capita]]*Countries2[[#This Row],[Population]]</f>
        <v>72344658400</v>
      </c>
    </row>
    <row r="202" spans="1:21" x14ac:dyDescent="0.3">
      <c r="A202" s="15" t="s">
        <v>550</v>
      </c>
      <c r="B202" s="1" t="s">
        <v>228</v>
      </c>
      <c r="C202" s="1">
        <v>70413958</v>
      </c>
      <c r="D202" s="1">
        <v>780580</v>
      </c>
      <c r="E202" s="19">
        <v>90.21</v>
      </c>
      <c r="F202" s="20">
        <v>0.92</v>
      </c>
      <c r="G202" s="21">
        <v>0</v>
      </c>
      <c r="H202" s="22">
        <v>6700</v>
      </c>
      <c r="I202" s="1">
        <v>41.04</v>
      </c>
      <c r="J202" s="19">
        <v>86.5</v>
      </c>
      <c r="K202" s="19">
        <v>269.52</v>
      </c>
      <c r="L202" s="1">
        <v>30.93</v>
      </c>
      <c r="M202" s="1">
        <v>3.31</v>
      </c>
      <c r="N202" s="1">
        <v>65.760000000000005</v>
      </c>
      <c r="O202" s="1">
        <v>3</v>
      </c>
      <c r="P202" s="1">
        <v>16.62</v>
      </c>
      <c r="Q202" s="1">
        <v>5.97</v>
      </c>
      <c r="R202" s="1">
        <v>0.11700000000000001</v>
      </c>
      <c r="S202" s="1">
        <v>0.29799999999999999</v>
      </c>
      <c r="T202" s="1">
        <v>0.58499999999999996</v>
      </c>
      <c r="U202" s="39">
        <f>Countries2[[#This Row],[GDP $ per capita]]*Countries2[[#This Row],[Population]]</f>
        <v>471773518600</v>
      </c>
    </row>
    <row r="203" spans="1:21" x14ac:dyDescent="0.3">
      <c r="A203" s="15" t="s">
        <v>556</v>
      </c>
      <c r="B203" s="1" t="s">
        <v>174</v>
      </c>
      <c r="C203" s="1">
        <v>131859731</v>
      </c>
      <c r="D203" s="1">
        <v>923768</v>
      </c>
      <c r="E203" s="19">
        <v>142.74</v>
      </c>
      <c r="F203" s="20">
        <v>0.09</v>
      </c>
      <c r="G203" s="21">
        <v>0.26</v>
      </c>
      <c r="H203" s="22">
        <v>900</v>
      </c>
      <c r="I203" s="1">
        <v>98.8</v>
      </c>
      <c r="J203" s="19">
        <v>68</v>
      </c>
      <c r="K203" s="19">
        <v>9.2799999999999994</v>
      </c>
      <c r="L203" s="1">
        <v>31.29</v>
      </c>
      <c r="M203" s="1">
        <v>2.96</v>
      </c>
      <c r="N203" s="1">
        <v>65.75</v>
      </c>
      <c r="O203" s="1">
        <v>1.5</v>
      </c>
      <c r="P203" s="1">
        <v>40.43</v>
      </c>
      <c r="Q203" s="1">
        <v>16.940000000000001</v>
      </c>
      <c r="R203" s="1">
        <v>0.26900000000000002</v>
      </c>
      <c r="S203" s="1">
        <v>0.48699999999999999</v>
      </c>
      <c r="T203" s="1">
        <v>0.24399999999999999</v>
      </c>
      <c r="U203" s="39">
        <f>Countries2[[#This Row],[GDP $ per capita]]*Countries2[[#This Row],[Population]]</f>
        <v>118673757900</v>
      </c>
    </row>
    <row r="204" spans="1:21" x14ac:dyDescent="0.3">
      <c r="A204" s="15" t="s">
        <v>552</v>
      </c>
      <c r="B204" s="1" t="s">
        <v>82</v>
      </c>
      <c r="C204" s="1">
        <v>6822378</v>
      </c>
      <c r="D204" s="1">
        <v>21040</v>
      </c>
      <c r="E204" s="19">
        <v>324.26</v>
      </c>
      <c r="F204" s="20">
        <v>1.46</v>
      </c>
      <c r="G204" s="21">
        <v>-3.74</v>
      </c>
      <c r="H204" s="22">
        <v>4800</v>
      </c>
      <c r="I204" s="1">
        <v>25.1</v>
      </c>
      <c r="J204" s="19">
        <v>80.2</v>
      </c>
      <c r="K204" s="19">
        <v>142.4</v>
      </c>
      <c r="L204" s="1">
        <v>31.85</v>
      </c>
      <c r="M204" s="1">
        <v>12.07</v>
      </c>
      <c r="N204" s="1">
        <v>56.08</v>
      </c>
      <c r="O204" s="1">
        <v>2</v>
      </c>
      <c r="P204" s="1">
        <v>26.61</v>
      </c>
      <c r="Q204" s="1">
        <v>5.78</v>
      </c>
      <c r="R204" s="1">
        <v>9.9000000000000005E-2</v>
      </c>
      <c r="S204" s="1">
        <v>0.30199999999999999</v>
      </c>
      <c r="T204" s="1">
        <v>0.59899999999999998</v>
      </c>
      <c r="U204" s="39">
        <f>Countries2[[#This Row],[GDP $ per capita]]*Countries2[[#This Row],[Population]]</f>
        <v>32747414400</v>
      </c>
    </row>
    <row r="205" spans="1:21" x14ac:dyDescent="0.3">
      <c r="A205" s="15" t="s">
        <v>552</v>
      </c>
      <c r="B205" s="1" t="s">
        <v>72</v>
      </c>
      <c r="C205" s="1">
        <v>11382820</v>
      </c>
      <c r="D205" s="1">
        <v>110860</v>
      </c>
      <c r="E205" s="19">
        <v>102.68</v>
      </c>
      <c r="F205" s="20">
        <v>3.37</v>
      </c>
      <c r="G205" s="21">
        <v>-1.58</v>
      </c>
      <c r="H205" s="22">
        <v>2900</v>
      </c>
      <c r="I205" s="1">
        <v>6.33</v>
      </c>
      <c r="J205" s="19">
        <v>97</v>
      </c>
      <c r="K205" s="19">
        <v>74.67</v>
      </c>
      <c r="L205" s="1">
        <v>33.049999999999997</v>
      </c>
      <c r="M205" s="1">
        <v>7.6</v>
      </c>
      <c r="N205" s="1">
        <v>59.35</v>
      </c>
      <c r="O205" s="1">
        <v>2</v>
      </c>
      <c r="P205" s="1">
        <v>11.89</v>
      </c>
      <c r="Q205" s="1">
        <v>7.22</v>
      </c>
      <c r="R205" s="1">
        <v>5.5E-2</v>
      </c>
      <c r="S205" s="1">
        <v>0.26100000000000001</v>
      </c>
      <c r="T205" s="1">
        <v>0.68400000000000005</v>
      </c>
      <c r="U205" s="39">
        <f>Countries2[[#This Row],[GDP $ per capita]]*Countries2[[#This Row],[Population]]</f>
        <v>33010178000</v>
      </c>
    </row>
    <row r="206" spans="1:21" x14ac:dyDescent="0.3">
      <c r="A206" s="15" t="s">
        <v>559</v>
      </c>
      <c r="B206" s="1" t="s">
        <v>203</v>
      </c>
      <c r="C206" s="1">
        <v>9396411</v>
      </c>
      <c r="D206" s="1">
        <v>88361</v>
      </c>
      <c r="E206" s="19">
        <v>106.34</v>
      </c>
      <c r="F206" s="20">
        <v>0</v>
      </c>
      <c r="G206" s="21">
        <v>-1.33</v>
      </c>
      <c r="H206" s="22">
        <v>2200</v>
      </c>
      <c r="I206" s="1">
        <v>12.89</v>
      </c>
      <c r="J206" s="19">
        <v>93</v>
      </c>
      <c r="K206" s="19">
        <v>285.79000000000002</v>
      </c>
      <c r="L206" s="1">
        <v>33.35</v>
      </c>
      <c r="M206" s="1">
        <v>3.2</v>
      </c>
      <c r="N206" s="1">
        <v>63.45</v>
      </c>
      <c r="O206" s="1"/>
      <c r="P206" s="1"/>
      <c r="Q206" s="1"/>
      <c r="R206" s="1">
        <v>0.16600000000000001</v>
      </c>
      <c r="S206" s="1">
        <v>0.255</v>
      </c>
      <c r="T206" s="1">
        <v>0.57899999999999996</v>
      </c>
      <c r="U206" s="39">
        <f>Countries2[[#This Row],[GDP $ per capita]]*Countries2[[#This Row],[Population]]</f>
        <v>20672104200</v>
      </c>
    </row>
    <row r="207" spans="1:21" x14ac:dyDescent="0.3">
      <c r="A207" s="15" t="s">
        <v>553</v>
      </c>
      <c r="B207" s="1" t="s">
        <v>91</v>
      </c>
      <c r="C207" s="1">
        <v>60876136</v>
      </c>
      <c r="D207" s="1">
        <v>547030</v>
      </c>
      <c r="E207" s="19">
        <v>111.28</v>
      </c>
      <c r="F207" s="20">
        <v>0.63</v>
      </c>
      <c r="G207" s="21">
        <v>0.66</v>
      </c>
      <c r="H207" s="22">
        <v>27600</v>
      </c>
      <c r="I207" s="1">
        <v>4.26</v>
      </c>
      <c r="J207" s="19">
        <v>99</v>
      </c>
      <c r="K207" s="19">
        <v>586.44000000000005</v>
      </c>
      <c r="L207" s="1">
        <v>33.53</v>
      </c>
      <c r="M207" s="1">
        <v>2.0699999999999998</v>
      </c>
      <c r="N207" s="1">
        <v>64.400000000000006</v>
      </c>
      <c r="O207" s="1">
        <v>4</v>
      </c>
      <c r="P207" s="1">
        <v>11.99</v>
      </c>
      <c r="Q207" s="1">
        <v>9.14</v>
      </c>
      <c r="R207" s="1">
        <v>2.1999999999999999E-2</v>
      </c>
      <c r="S207" s="1">
        <v>0.214</v>
      </c>
      <c r="T207" s="1">
        <v>0.76400000000000001</v>
      </c>
      <c r="U207" s="39">
        <f>Countries2[[#This Row],[GDP $ per capita]]*Countries2[[#This Row],[Population]]</f>
        <v>1680181353600</v>
      </c>
    </row>
    <row r="208" spans="1:21" x14ac:dyDescent="0.3">
      <c r="A208" s="15" t="s">
        <v>553</v>
      </c>
      <c r="B208" s="1" t="s">
        <v>98</v>
      </c>
      <c r="C208" s="1">
        <v>82422299</v>
      </c>
      <c r="D208" s="1">
        <v>357021</v>
      </c>
      <c r="E208" s="19">
        <v>230.86</v>
      </c>
      <c r="F208" s="20">
        <v>0.67</v>
      </c>
      <c r="G208" s="21">
        <v>2.1800000000000002</v>
      </c>
      <c r="H208" s="22">
        <v>27600</v>
      </c>
      <c r="I208" s="1">
        <v>4.16</v>
      </c>
      <c r="J208" s="19">
        <v>99</v>
      </c>
      <c r="K208" s="19">
        <v>667.85</v>
      </c>
      <c r="L208" s="1">
        <v>33.85</v>
      </c>
      <c r="M208" s="1">
        <v>0.59</v>
      </c>
      <c r="N208" s="1">
        <v>65.56</v>
      </c>
      <c r="O208" s="1">
        <v>3</v>
      </c>
      <c r="P208" s="1">
        <v>8.25</v>
      </c>
      <c r="Q208" s="1">
        <v>10.62</v>
      </c>
      <c r="R208" s="1">
        <v>8.9999999999999993E-3</v>
      </c>
      <c r="S208" s="1">
        <v>0.29599999999999999</v>
      </c>
      <c r="T208" s="1">
        <v>0.69499999999999995</v>
      </c>
      <c r="U208" s="39">
        <f>Countries2[[#This Row],[GDP $ per capita]]*Countries2[[#This Row],[Population]]</f>
        <v>2274855452400</v>
      </c>
    </row>
    <row r="209" spans="1:21" x14ac:dyDescent="0.3">
      <c r="A209" s="15" t="s">
        <v>556</v>
      </c>
      <c r="B209" s="1" t="s">
        <v>54</v>
      </c>
      <c r="C209" s="1">
        <v>8090068</v>
      </c>
      <c r="D209" s="1">
        <v>27830</v>
      </c>
      <c r="E209" s="19">
        <v>290.7</v>
      </c>
      <c r="F209" s="20">
        <v>0</v>
      </c>
      <c r="G209" s="21">
        <v>-0.06</v>
      </c>
      <c r="H209" s="22">
        <v>600</v>
      </c>
      <c r="I209" s="1">
        <v>69.290000000000006</v>
      </c>
      <c r="J209" s="19">
        <v>51.6</v>
      </c>
      <c r="K209" s="19">
        <v>3.42</v>
      </c>
      <c r="L209" s="1">
        <v>35.049999999999997</v>
      </c>
      <c r="M209" s="1">
        <v>14.02</v>
      </c>
      <c r="N209" s="1">
        <v>50.93</v>
      </c>
      <c r="O209" s="1">
        <v>2</v>
      </c>
      <c r="P209" s="1">
        <v>42.22</v>
      </c>
      <c r="Q209" s="1">
        <v>13.46</v>
      </c>
      <c r="R209" s="1">
        <v>0.46300000000000002</v>
      </c>
      <c r="S209" s="1">
        <v>0.20300000000000001</v>
      </c>
      <c r="T209" s="1">
        <v>0.33400000000000002</v>
      </c>
      <c r="U209" s="39">
        <f>Countries2[[#This Row],[GDP $ per capita]]*Countries2[[#This Row],[Population]]</f>
        <v>4854040800</v>
      </c>
    </row>
    <row r="210" spans="1:21" x14ac:dyDescent="0.3">
      <c r="A210" s="15" t="s">
        <v>556</v>
      </c>
      <c r="B210" s="1" t="s">
        <v>65</v>
      </c>
      <c r="C210" s="1">
        <v>690948</v>
      </c>
      <c r="D210" s="1">
        <v>2170</v>
      </c>
      <c r="E210" s="19">
        <v>318.41000000000003</v>
      </c>
      <c r="F210" s="20">
        <v>15.67</v>
      </c>
      <c r="G210" s="21">
        <v>0</v>
      </c>
      <c r="H210" s="22">
        <v>700</v>
      </c>
      <c r="I210" s="1">
        <v>74.930000000000007</v>
      </c>
      <c r="J210" s="19">
        <v>56.5</v>
      </c>
      <c r="K210" s="19">
        <v>24.46</v>
      </c>
      <c r="L210" s="1">
        <v>35.869999999999997</v>
      </c>
      <c r="M210" s="1">
        <v>23.32</v>
      </c>
      <c r="N210" s="1">
        <v>40.81</v>
      </c>
      <c r="O210" s="1">
        <v>2</v>
      </c>
      <c r="P210" s="1">
        <v>36.93</v>
      </c>
      <c r="Q210" s="1">
        <v>8.1999999999999993</v>
      </c>
      <c r="R210" s="1">
        <v>0.4</v>
      </c>
      <c r="S210" s="1">
        <v>0.04</v>
      </c>
      <c r="T210" s="1">
        <v>0.56000000000000005</v>
      </c>
      <c r="U210" s="39">
        <f>Countries2[[#This Row],[GDP $ per capita]]*Countries2[[#This Row],[Population]]</f>
        <v>483663600</v>
      </c>
    </row>
    <row r="211" spans="1:21" x14ac:dyDescent="0.3">
      <c r="A211" s="15" t="s">
        <v>552</v>
      </c>
      <c r="B211" s="1" t="s">
        <v>38</v>
      </c>
      <c r="C211" s="1">
        <v>279912</v>
      </c>
      <c r="D211" s="1">
        <v>431</v>
      </c>
      <c r="E211" s="19">
        <v>649.45000000000005</v>
      </c>
      <c r="F211" s="20">
        <v>22.51</v>
      </c>
      <c r="G211" s="21">
        <v>-0.31</v>
      </c>
      <c r="H211" s="22">
        <v>15700</v>
      </c>
      <c r="I211" s="1">
        <v>12.5</v>
      </c>
      <c r="J211" s="19">
        <v>97.4</v>
      </c>
      <c r="K211" s="19">
        <v>481.94</v>
      </c>
      <c r="L211" s="1">
        <v>37.21</v>
      </c>
      <c r="M211" s="1">
        <v>2.33</v>
      </c>
      <c r="N211" s="1">
        <v>60.46</v>
      </c>
      <c r="O211" s="1">
        <v>2</v>
      </c>
      <c r="P211" s="1">
        <v>12.71</v>
      </c>
      <c r="Q211" s="1">
        <v>8.67</v>
      </c>
      <c r="R211" s="1">
        <v>0.06</v>
      </c>
      <c r="S211" s="1">
        <v>0.16</v>
      </c>
      <c r="T211" s="1">
        <v>0.78</v>
      </c>
      <c r="U211" s="39">
        <f>Countries2[[#This Row],[GDP $ per capita]]*Countries2[[#This Row],[Population]]</f>
        <v>4394618400</v>
      </c>
    </row>
    <row r="212" spans="1:21" x14ac:dyDescent="0.3">
      <c r="A212" s="15" t="s">
        <v>559</v>
      </c>
      <c r="B212" s="1" t="s">
        <v>74</v>
      </c>
      <c r="C212" s="1">
        <v>10235455</v>
      </c>
      <c r="D212" s="1">
        <v>78866</v>
      </c>
      <c r="E212" s="19">
        <v>129.78</v>
      </c>
      <c r="F212" s="20">
        <v>0</v>
      </c>
      <c r="G212" s="21">
        <v>0.97</v>
      </c>
      <c r="H212" s="22">
        <v>15700</v>
      </c>
      <c r="I212" s="1">
        <v>3.93</v>
      </c>
      <c r="J212" s="19">
        <v>99.9</v>
      </c>
      <c r="K212" s="19">
        <v>314.33</v>
      </c>
      <c r="L212" s="1">
        <v>39.799999999999997</v>
      </c>
      <c r="M212" s="1">
        <v>3.05</v>
      </c>
      <c r="N212" s="1">
        <v>57.15</v>
      </c>
      <c r="O212" s="1">
        <v>3</v>
      </c>
      <c r="P212" s="1">
        <v>9.02</v>
      </c>
      <c r="Q212" s="1">
        <v>10.59</v>
      </c>
      <c r="R212" s="1">
        <v>3.4000000000000002E-2</v>
      </c>
      <c r="S212" s="1">
        <v>0.39300000000000002</v>
      </c>
      <c r="T212" s="1">
        <v>0.57299999999999995</v>
      </c>
      <c r="U212" s="39">
        <f>Countries2[[#This Row],[GDP $ per capita]]*Countries2[[#This Row],[Population]]</f>
        <v>160696643500</v>
      </c>
    </row>
    <row r="213" spans="1:21" x14ac:dyDescent="0.3">
      <c r="A213" s="15" t="s">
        <v>559</v>
      </c>
      <c r="B213" s="1" t="s">
        <v>51</v>
      </c>
      <c r="C213" s="1">
        <v>7385367</v>
      </c>
      <c r="D213" s="1">
        <v>110910</v>
      </c>
      <c r="E213" s="19">
        <v>66.59</v>
      </c>
      <c r="F213" s="20">
        <v>0.32</v>
      </c>
      <c r="G213" s="21">
        <v>-4.58</v>
      </c>
      <c r="H213" s="22">
        <v>7600</v>
      </c>
      <c r="I213" s="1">
        <v>20.55</v>
      </c>
      <c r="J213" s="19">
        <v>98.6</v>
      </c>
      <c r="K213" s="19">
        <v>336.27</v>
      </c>
      <c r="L213" s="1">
        <v>40.020000000000003</v>
      </c>
      <c r="M213" s="1">
        <v>1.92</v>
      </c>
      <c r="N213" s="1">
        <v>58.06</v>
      </c>
      <c r="O213" s="1">
        <v>3</v>
      </c>
      <c r="P213" s="1">
        <v>9.65</v>
      </c>
      <c r="Q213" s="1">
        <v>14.27</v>
      </c>
      <c r="R213" s="1">
        <v>9.2999999999999999E-2</v>
      </c>
      <c r="S213" s="1">
        <v>0.30399999999999999</v>
      </c>
      <c r="T213" s="1">
        <v>0.60299999999999998</v>
      </c>
      <c r="U213" s="39">
        <f>Countries2[[#This Row],[GDP $ per capita]]*Countries2[[#This Row],[Population]]</f>
        <v>56128789200</v>
      </c>
    </row>
    <row r="214" spans="1:21" x14ac:dyDescent="0.3">
      <c r="A214" s="15" t="s">
        <v>556</v>
      </c>
      <c r="B214" s="1" t="s">
        <v>192</v>
      </c>
      <c r="C214" s="1">
        <v>8648248</v>
      </c>
      <c r="D214" s="1">
        <v>26338</v>
      </c>
      <c r="E214" s="19">
        <v>328.36</v>
      </c>
      <c r="F214" s="20">
        <v>0</v>
      </c>
      <c r="G214" s="21">
        <v>0</v>
      </c>
      <c r="H214" s="22">
        <v>1300</v>
      </c>
      <c r="I214" s="1">
        <v>91.23</v>
      </c>
      <c r="J214" s="19">
        <v>70.400000000000006</v>
      </c>
      <c r="K214" s="19">
        <v>2.66</v>
      </c>
      <c r="L214" s="1">
        <v>40.54</v>
      </c>
      <c r="M214" s="1">
        <v>12.16</v>
      </c>
      <c r="N214" s="1">
        <v>47.3</v>
      </c>
      <c r="O214" s="1">
        <v>3</v>
      </c>
      <c r="P214" s="1">
        <v>40.369999999999997</v>
      </c>
      <c r="Q214" s="1">
        <v>16.09</v>
      </c>
      <c r="R214" s="1">
        <v>0.40100000000000002</v>
      </c>
      <c r="S214" s="1">
        <v>0.22900000000000001</v>
      </c>
      <c r="T214" s="1">
        <v>0.37</v>
      </c>
      <c r="U214" s="39">
        <f>Countries2[[#This Row],[GDP $ per capita]]*Countries2[[#This Row],[Population]]</f>
        <v>11242722400</v>
      </c>
    </row>
    <row r="215" spans="1:21" x14ac:dyDescent="0.3">
      <c r="A215" s="15" t="s">
        <v>559</v>
      </c>
      <c r="B215" s="1" t="s">
        <v>190</v>
      </c>
      <c r="C215" s="1">
        <v>22303552</v>
      </c>
      <c r="D215" s="1">
        <v>237500</v>
      </c>
      <c r="E215" s="19">
        <v>93.91</v>
      </c>
      <c r="F215" s="20">
        <v>0.09</v>
      </c>
      <c r="G215" s="21">
        <v>-0.13</v>
      </c>
      <c r="H215" s="22">
        <v>7000</v>
      </c>
      <c r="I215" s="1">
        <v>26.43</v>
      </c>
      <c r="J215" s="19">
        <v>98.4</v>
      </c>
      <c r="K215" s="19">
        <v>196.87</v>
      </c>
      <c r="L215" s="1">
        <v>40.82</v>
      </c>
      <c r="M215" s="1">
        <v>2.25</v>
      </c>
      <c r="N215" s="1">
        <v>56.93</v>
      </c>
      <c r="O215" s="1">
        <v>3</v>
      </c>
      <c r="P215" s="1">
        <v>10.7</v>
      </c>
      <c r="Q215" s="1">
        <v>11.77</v>
      </c>
      <c r="R215" s="1">
        <v>0.10100000000000001</v>
      </c>
      <c r="S215" s="1">
        <v>0.35</v>
      </c>
      <c r="T215" s="1">
        <v>0.54900000000000004</v>
      </c>
      <c r="U215" s="39">
        <f>Countries2[[#This Row],[GDP $ per capita]]*Countries2[[#This Row],[Population]]</f>
        <v>156124864000</v>
      </c>
    </row>
    <row r="216" spans="1:21" x14ac:dyDescent="0.3">
      <c r="A216" s="15" t="s">
        <v>549</v>
      </c>
      <c r="B216" s="1" t="s">
        <v>142</v>
      </c>
      <c r="C216" s="1">
        <v>3585906</v>
      </c>
      <c r="D216" s="1">
        <v>65200</v>
      </c>
      <c r="E216" s="19">
        <v>55</v>
      </c>
      <c r="F216" s="20">
        <v>0.14000000000000001</v>
      </c>
      <c r="G216" s="21">
        <v>-0.71</v>
      </c>
      <c r="H216" s="22">
        <v>11400</v>
      </c>
      <c r="I216" s="1">
        <v>6.89</v>
      </c>
      <c r="J216" s="19">
        <v>99.6</v>
      </c>
      <c r="K216" s="19">
        <v>223.4</v>
      </c>
      <c r="L216" s="1">
        <v>45.22</v>
      </c>
      <c r="M216" s="1">
        <v>0.91</v>
      </c>
      <c r="N216" s="1">
        <v>53.87</v>
      </c>
      <c r="O216" s="1"/>
      <c r="P216" s="1">
        <v>8.75</v>
      </c>
      <c r="Q216" s="1">
        <v>10.98</v>
      </c>
      <c r="R216" s="1">
        <v>5.5E-2</v>
      </c>
      <c r="S216" s="1">
        <v>0.32500000000000001</v>
      </c>
      <c r="T216" s="1">
        <v>0.62</v>
      </c>
      <c r="U216" s="39">
        <f>Countries2[[#This Row],[GDP $ per capita]]*Countries2[[#This Row],[Population]]</f>
        <v>40879328400</v>
      </c>
    </row>
    <row r="217" spans="1:21" x14ac:dyDescent="0.3">
      <c r="A217" s="15" t="s">
        <v>559</v>
      </c>
      <c r="B217" s="1" t="s">
        <v>185</v>
      </c>
      <c r="C217" s="1">
        <v>38536869</v>
      </c>
      <c r="D217" s="1">
        <v>312685</v>
      </c>
      <c r="E217" s="19">
        <v>123.25</v>
      </c>
      <c r="F217" s="20">
        <v>0.16</v>
      </c>
      <c r="G217" s="21">
        <v>-0.49</v>
      </c>
      <c r="H217" s="22">
        <v>11100</v>
      </c>
      <c r="I217" s="1">
        <v>8.51</v>
      </c>
      <c r="J217" s="19">
        <v>99.8</v>
      </c>
      <c r="K217" s="19">
        <v>306.27999999999997</v>
      </c>
      <c r="L217" s="1">
        <v>45.91</v>
      </c>
      <c r="M217" s="1">
        <v>1.1200000000000001</v>
      </c>
      <c r="N217" s="1">
        <v>52.97</v>
      </c>
      <c r="O217" s="1">
        <v>3</v>
      </c>
      <c r="P217" s="1">
        <v>9.85</v>
      </c>
      <c r="Q217" s="1">
        <v>9.89</v>
      </c>
      <c r="R217" s="1">
        <v>0.05</v>
      </c>
      <c r="S217" s="1">
        <v>0.311</v>
      </c>
      <c r="T217" s="1">
        <v>0.64</v>
      </c>
      <c r="U217" s="39">
        <f>Countries2[[#This Row],[GDP $ per capita]]*Countries2[[#This Row],[Population]]</f>
        <v>427759245900</v>
      </c>
    </row>
    <row r="218" spans="1:21" x14ac:dyDescent="0.3">
      <c r="A218" s="15" t="s">
        <v>556</v>
      </c>
      <c r="B218" s="1" t="s">
        <v>224</v>
      </c>
      <c r="C218" s="1">
        <v>5548702</v>
      </c>
      <c r="D218" s="1">
        <v>56785</v>
      </c>
      <c r="E218" s="19">
        <v>97.71</v>
      </c>
      <c r="F218" s="20">
        <v>0.1</v>
      </c>
      <c r="G218" s="21">
        <v>0</v>
      </c>
      <c r="H218" s="22">
        <v>1500</v>
      </c>
      <c r="I218" s="1">
        <v>66.61</v>
      </c>
      <c r="J218" s="19">
        <v>60.9</v>
      </c>
      <c r="K218" s="19">
        <v>10.56</v>
      </c>
      <c r="L218" s="1">
        <v>46.15</v>
      </c>
      <c r="M218" s="1">
        <v>2.21</v>
      </c>
      <c r="N218" s="1">
        <v>51.64</v>
      </c>
      <c r="O218" s="1">
        <v>2</v>
      </c>
      <c r="P218" s="1">
        <v>37.01</v>
      </c>
      <c r="Q218" s="1">
        <v>9.83</v>
      </c>
      <c r="R218" s="1">
        <v>0.39500000000000002</v>
      </c>
      <c r="S218" s="1">
        <v>0.20399999999999999</v>
      </c>
      <c r="T218" s="1">
        <v>0.40100000000000002</v>
      </c>
      <c r="U218" s="39">
        <f>Countries2[[#This Row],[GDP $ per capita]]*Countries2[[#This Row],[Population]]</f>
        <v>8323053000</v>
      </c>
    </row>
    <row r="219" spans="1:21" x14ac:dyDescent="0.3">
      <c r="A219" s="15" t="s">
        <v>556</v>
      </c>
      <c r="B219" s="1" t="s">
        <v>155</v>
      </c>
      <c r="C219" s="1">
        <v>1240827</v>
      </c>
      <c r="D219" s="1">
        <v>2040</v>
      </c>
      <c r="E219" s="19">
        <v>608.25</v>
      </c>
      <c r="F219" s="20">
        <v>8.68</v>
      </c>
      <c r="G219" s="21">
        <v>-0.9</v>
      </c>
      <c r="H219" s="22">
        <v>11400</v>
      </c>
      <c r="I219" s="1">
        <v>15.03</v>
      </c>
      <c r="J219" s="19">
        <v>85.6</v>
      </c>
      <c r="K219" s="19">
        <v>289.32</v>
      </c>
      <c r="L219" s="1">
        <v>49.26</v>
      </c>
      <c r="M219" s="1">
        <v>2.96</v>
      </c>
      <c r="N219" s="1">
        <v>47.78</v>
      </c>
      <c r="O219" s="1">
        <v>2</v>
      </c>
      <c r="P219" s="1">
        <v>15.43</v>
      </c>
      <c r="Q219" s="1">
        <v>6.86</v>
      </c>
      <c r="R219" s="1">
        <v>5.8999999999999997E-2</v>
      </c>
      <c r="S219" s="1">
        <v>0.29799999999999999</v>
      </c>
      <c r="T219" s="1">
        <v>0.64300000000000002</v>
      </c>
      <c r="U219" s="39">
        <f>Countries2[[#This Row],[GDP $ per capita]]*Countries2[[#This Row],[Population]]</f>
        <v>14145427800</v>
      </c>
    </row>
    <row r="220" spans="1:21" x14ac:dyDescent="0.3">
      <c r="A220" s="15" t="s">
        <v>559</v>
      </c>
      <c r="B220" s="1" t="s">
        <v>114</v>
      </c>
      <c r="C220" s="1">
        <v>9981334</v>
      </c>
      <c r="D220" s="1">
        <v>93030</v>
      </c>
      <c r="E220" s="19">
        <v>107.29</v>
      </c>
      <c r="F220" s="20">
        <v>0</v>
      </c>
      <c r="G220" s="21">
        <v>0.86</v>
      </c>
      <c r="H220" s="22">
        <v>13900</v>
      </c>
      <c r="I220" s="1">
        <v>8.57</v>
      </c>
      <c r="J220" s="19">
        <v>99.4</v>
      </c>
      <c r="K220" s="19">
        <v>336.23</v>
      </c>
      <c r="L220" s="1">
        <v>50.09</v>
      </c>
      <c r="M220" s="1">
        <v>2.06</v>
      </c>
      <c r="N220" s="1">
        <v>47.85</v>
      </c>
      <c r="O220" s="1">
        <v>3</v>
      </c>
      <c r="P220" s="1">
        <v>9.7200000000000006</v>
      </c>
      <c r="Q220" s="1">
        <v>13.11</v>
      </c>
      <c r="R220" s="1">
        <v>3.6999999999999998E-2</v>
      </c>
      <c r="S220" s="1">
        <v>0.312</v>
      </c>
      <c r="T220" s="1">
        <v>0.65100000000000002</v>
      </c>
      <c r="U220" s="39">
        <f>Countries2[[#This Row],[GDP $ per capita]]*Countries2[[#This Row],[Population]]</f>
        <v>138740542600</v>
      </c>
    </row>
    <row r="221" spans="1:21" x14ac:dyDescent="0.3">
      <c r="A221" s="15" t="s">
        <v>553</v>
      </c>
      <c r="B221" s="1" t="s">
        <v>75</v>
      </c>
      <c r="C221" s="1">
        <v>5450661</v>
      </c>
      <c r="D221" s="1">
        <v>43094</v>
      </c>
      <c r="E221" s="19">
        <v>126.48</v>
      </c>
      <c r="F221" s="20">
        <v>16.97</v>
      </c>
      <c r="G221" s="21">
        <v>2.48</v>
      </c>
      <c r="H221" s="22">
        <v>31100</v>
      </c>
      <c r="I221" s="1">
        <v>4.5599999999999996</v>
      </c>
      <c r="J221" s="19">
        <v>100</v>
      </c>
      <c r="K221" s="19">
        <v>614.6</v>
      </c>
      <c r="L221" s="1">
        <v>54.02</v>
      </c>
      <c r="M221" s="1">
        <v>0.19</v>
      </c>
      <c r="N221" s="1">
        <v>45.79</v>
      </c>
      <c r="O221" s="1">
        <v>3</v>
      </c>
      <c r="P221" s="1">
        <v>11.13</v>
      </c>
      <c r="Q221" s="1">
        <v>10.36</v>
      </c>
      <c r="R221" s="1">
        <v>1.7999999999999999E-2</v>
      </c>
      <c r="S221" s="1">
        <v>0.246</v>
      </c>
      <c r="T221" s="1">
        <v>0.73499999999999999</v>
      </c>
      <c r="U221" s="39">
        <f>Countries2[[#This Row],[GDP $ per capita]]*Countries2[[#This Row],[Population]]</f>
        <v>169515557100</v>
      </c>
    </row>
    <row r="222" spans="1:21" x14ac:dyDescent="0.3">
      <c r="A222" s="15" t="s">
        <v>555</v>
      </c>
      <c r="B222" s="1" t="s">
        <v>116</v>
      </c>
      <c r="C222" s="1">
        <v>1095351995</v>
      </c>
      <c r="D222" s="1">
        <v>3287590</v>
      </c>
      <c r="E222" s="19">
        <v>333.18</v>
      </c>
      <c r="F222" s="20">
        <v>0.21</v>
      </c>
      <c r="G222" s="21">
        <v>-7.0000000000000007E-2</v>
      </c>
      <c r="H222" s="22">
        <v>2900</v>
      </c>
      <c r="I222" s="1">
        <v>56.29</v>
      </c>
      <c r="J222" s="19">
        <v>59.5</v>
      </c>
      <c r="K222" s="19">
        <v>45.42</v>
      </c>
      <c r="L222" s="1">
        <v>54.4</v>
      </c>
      <c r="M222" s="1">
        <v>2.74</v>
      </c>
      <c r="N222" s="1">
        <v>42.86</v>
      </c>
      <c r="O222" s="1">
        <v>2.5</v>
      </c>
      <c r="P222" s="1">
        <v>22.01</v>
      </c>
      <c r="Q222" s="1">
        <v>8.18</v>
      </c>
      <c r="R222" s="1">
        <v>0.186</v>
      </c>
      <c r="S222" s="1">
        <v>0.27600000000000002</v>
      </c>
      <c r="T222" s="1">
        <v>0.53800000000000003</v>
      </c>
      <c r="U222" s="39">
        <f>Countries2[[#This Row],[GDP $ per capita]]*Countries2[[#This Row],[Population]]</f>
        <v>3176520785500</v>
      </c>
    </row>
    <row r="223" spans="1:21" x14ac:dyDescent="0.3">
      <c r="A223" s="15" t="s">
        <v>558</v>
      </c>
      <c r="B223" s="1" t="s">
        <v>159</v>
      </c>
      <c r="C223" s="1">
        <v>4466706</v>
      </c>
      <c r="D223" s="1">
        <v>33843</v>
      </c>
      <c r="E223" s="19">
        <v>131.97999999999999</v>
      </c>
      <c r="F223" s="20">
        <v>0</v>
      </c>
      <c r="G223" s="21">
        <v>-0.26</v>
      </c>
      <c r="H223" s="22">
        <v>1800</v>
      </c>
      <c r="I223" s="1">
        <v>40.42</v>
      </c>
      <c r="J223" s="19">
        <v>99.1</v>
      </c>
      <c r="K223" s="19">
        <v>208.07</v>
      </c>
      <c r="L223" s="1">
        <v>55.3</v>
      </c>
      <c r="M223" s="1">
        <v>10.79</v>
      </c>
      <c r="N223" s="1">
        <v>33.909999999999997</v>
      </c>
      <c r="O223" s="1"/>
      <c r="P223" s="1">
        <v>15.7</v>
      </c>
      <c r="Q223" s="1">
        <v>12.64</v>
      </c>
      <c r="R223" s="1">
        <v>0.21299999999999999</v>
      </c>
      <c r="S223" s="1">
        <v>0.23300000000000001</v>
      </c>
      <c r="T223" s="1">
        <v>0.55500000000000005</v>
      </c>
      <c r="U223" s="39">
        <f>Countries2[[#This Row],[GDP $ per capita]]*Countries2[[#This Row],[Population]]</f>
        <v>8040070800</v>
      </c>
    </row>
    <row r="224" spans="1:21" x14ac:dyDescent="0.3">
      <c r="A224" s="15" t="s">
        <v>558</v>
      </c>
      <c r="B224" s="1" t="s">
        <v>233</v>
      </c>
      <c r="C224" s="1">
        <v>46710816</v>
      </c>
      <c r="D224" s="1">
        <v>603700</v>
      </c>
      <c r="E224" s="19">
        <v>77.37</v>
      </c>
      <c r="F224" s="20">
        <v>0.46</v>
      </c>
      <c r="G224" s="21">
        <v>-0.39</v>
      </c>
      <c r="H224" s="22">
        <v>5400</v>
      </c>
      <c r="I224" s="1">
        <v>20.34</v>
      </c>
      <c r="J224" s="19">
        <v>99.7</v>
      </c>
      <c r="K224" s="19">
        <v>259.94</v>
      </c>
      <c r="L224" s="1">
        <v>56.21</v>
      </c>
      <c r="M224" s="1">
        <v>1.61</v>
      </c>
      <c r="N224" s="1">
        <v>42.18</v>
      </c>
      <c r="O224" s="1">
        <v>3</v>
      </c>
      <c r="P224" s="1">
        <v>8.82</v>
      </c>
      <c r="Q224" s="1">
        <v>14.39</v>
      </c>
      <c r="R224" s="1">
        <v>0.187</v>
      </c>
      <c r="S224" s="1">
        <v>0.45200000000000001</v>
      </c>
      <c r="T224" s="1">
        <v>0.36099999999999999</v>
      </c>
      <c r="U224" s="39">
        <f>Countries2[[#This Row],[GDP $ per capita]]*Countries2[[#This Row],[Population]]</f>
        <v>252238406400</v>
      </c>
    </row>
    <row r="225" spans="1:21" x14ac:dyDescent="0.3">
      <c r="A225" s="15" t="s">
        <v>555</v>
      </c>
      <c r="B225" s="1" t="s">
        <v>37</v>
      </c>
      <c r="C225" s="1">
        <v>147365352</v>
      </c>
      <c r="D225" s="1">
        <v>144000</v>
      </c>
      <c r="E225" s="19">
        <v>1023.37</v>
      </c>
      <c r="F225" s="20">
        <v>0.4</v>
      </c>
      <c r="G225" s="21">
        <v>-0.71</v>
      </c>
      <c r="H225" s="22">
        <v>1900</v>
      </c>
      <c r="I225" s="1">
        <v>62.6</v>
      </c>
      <c r="J225" s="19">
        <v>43.1</v>
      </c>
      <c r="K225" s="19">
        <v>7.26</v>
      </c>
      <c r="L225" s="1">
        <v>62.11</v>
      </c>
      <c r="M225" s="1">
        <v>3.07</v>
      </c>
      <c r="N225" s="1">
        <v>34.82</v>
      </c>
      <c r="O225" s="1">
        <v>2</v>
      </c>
      <c r="P225" s="1">
        <v>29.8</v>
      </c>
      <c r="Q225" s="1">
        <v>8.27</v>
      </c>
      <c r="R225" s="1">
        <v>0.19900000000000001</v>
      </c>
      <c r="S225" s="1">
        <v>0.19800000000000001</v>
      </c>
      <c r="T225" s="1">
        <v>0.60299999999999998</v>
      </c>
      <c r="U225" s="39">
        <f>Countries2[[#This Row],[GDP $ per capita]]*Countries2[[#This Row],[Population]]</f>
        <v>279994168800</v>
      </c>
    </row>
    <row r="226" spans="1:21" x14ac:dyDescent="0.3">
      <c r="A226" s="15" t="s">
        <v>556</v>
      </c>
      <c r="B226" s="1" t="s">
        <v>156</v>
      </c>
      <c r="C226" s="1">
        <v>201234</v>
      </c>
      <c r="D226" s="1">
        <v>374</v>
      </c>
      <c r="E226" s="19">
        <v>538.05999999999995</v>
      </c>
      <c r="F226" s="20">
        <v>49.52</v>
      </c>
      <c r="G226" s="21">
        <v>6.78</v>
      </c>
      <c r="H226" s="22">
        <v>2600</v>
      </c>
      <c r="I226" s="1">
        <v>62.4</v>
      </c>
      <c r="J226" s="19"/>
      <c r="K226" s="19">
        <v>49.69</v>
      </c>
      <c r="L226" s="1"/>
      <c r="M226" s="1"/>
      <c r="N226" s="1"/>
      <c r="O226" s="1">
        <v>2</v>
      </c>
      <c r="P226" s="1">
        <v>40.950000000000003</v>
      </c>
      <c r="Q226" s="1">
        <v>7.7</v>
      </c>
      <c r="R226" s="1"/>
      <c r="S226" s="1"/>
      <c r="T226" s="1"/>
      <c r="U226" s="39">
        <f>Countries2[[#This Row],[GDP $ per capita]]*Countries2[[#This Row],[Population]]</f>
        <v>523208400</v>
      </c>
    </row>
    <row r="227" spans="1:21" x14ac:dyDescent="0.3">
      <c r="A227" s="15" t="s">
        <v>553</v>
      </c>
      <c r="B227" s="23" t="s">
        <v>107</v>
      </c>
      <c r="C227" s="1">
        <v>65409</v>
      </c>
      <c r="D227" s="1">
        <v>78</v>
      </c>
      <c r="E227" s="19">
        <v>838.58</v>
      </c>
      <c r="F227" s="20">
        <v>64.099999999999994</v>
      </c>
      <c r="G227" s="21">
        <v>3.84</v>
      </c>
      <c r="H227" s="22">
        <v>20000</v>
      </c>
      <c r="I227" s="1">
        <v>4.71</v>
      </c>
      <c r="J227" s="19"/>
      <c r="K227" s="19">
        <v>842.39</v>
      </c>
      <c r="L227" s="1"/>
      <c r="M227" s="1"/>
      <c r="N227" s="1"/>
      <c r="O227" s="1">
        <v>3</v>
      </c>
      <c r="P227" s="1">
        <v>8.81</v>
      </c>
      <c r="Q227" s="1">
        <v>10.01</v>
      </c>
      <c r="R227" s="1">
        <v>0.03</v>
      </c>
      <c r="S227" s="1">
        <v>0.1</v>
      </c>
      <c r="T227" s="1">
        <v>0.87</v>
      </c>
      <c r="U227" s="39">
        <f>Countries2[[#This Row],[GDP $ per capita]]*Countries2[[#This Row],[Population]]</f>
        <v>1308180000</v>
      </c>
    </row>
    <row r="231" spans="1:21" x14ac:dyDescent="0.3">
      <c r="K231" s="27"/>
    </row>
    <row r="232" spans="1:21" x14ac:dyDescent="0.3">
      <c r="H232" s="28"/>
      <c r="J232" s="29"/>
    </row>
    <row r="233" spans="1:21" x14ac:dyDescent="0.3">
      <c r="H233" s="28"/>
      <c r="J233" s="29"/>
    </row>
    <row r="234" spans="1:21" x14ac:dyDescent="0.3">
      <c r="H234" s="28"/>
      <c r="J234" s="29"/>
    </row>
    <row r="235" spans="1:21" x14ac:dyDescent="0.3">
      <c r="H235" s="28"/>
      <c r="J235" s="29"/>
    </row>
    <row r="236" spans="1:21" x14ac:dyDescent="0.3">
      <c r="H236" s="28"/>
      <c r="J236" s="29"/>
    </row>
    <row r="237" spans="1:21" x14ac:dyDescent="0.3">
      <c r="H237" s="28"/>
      <c r="J237" s="29"/>
    </row>
    <row r="238" spans="1:21" x14ac:dyDescent="0.3">
      <c r="H238" s="28"/>
      <c r="J238" s="29"/>
    </row>
    <row r="239" spans="1:21" x14ac:dyDescent="0.3">
      <c r="H239" s="28"/>
      <c r="J239" s="29"/>
    </row>
    <row r="240" spans="1:21" x14ac:dyDescent="0.3">
      <c r="H240" s="28"/>
      <c r="J240" s="29"/>
    </row>
    <row r="241" spans="8:10" x14ac:dyDescent="0.3">
      <c r="H241" s="28"/>
      <c r="J241" s="29"/>
    </row>
    <row r="242" spans="8:10" x14ac:dyDescent="0.3">
      <c r="H242" s="28"/>
      <c r="J242" s="29"/>
    </row>
    <row r="243" spans="8:10" x14ac:dyDescent="0.3">
      <c r="H243" s="28"/>
      <c r="J243" s="29"/>
    </row>
    <row r="244" spans="8:10" x14ac:dyDescent="0.3">
      <c r="H244" s="28"/>
      <c r="J244" s="29"/>
    </row>
    <row r="245" spans="8:10" x14ac:dyDescent="0.3">
      <c r="H245" s="28"/>
      <c r="J245" s="29"/>
    </row>
    <row r="246" spans="8:10" x14ac:dyDescent="0.3">
      <c r="H246" s="28"/>
      <c r="J246" s="29"/>
    </row>
    <row r="247" spans="8:10" x14ac:dyDescent="0.3">
      <c r="H247" s="28"/>
      <c r="J247" s="29"/>
    </row>
    <row r="248" spans="8:10" x14ac:dyDescent="0.3">
      <c r="H248" s="28"/>
      <c r="J248" s="29"/>
    </row>
    <row r="249" spans="8:10" x14ac:dyDescent="0.3">
      <c r="H249" s="28"/>
      <c r="J249" s="29"/>
    </row>
    <row r="250" spans="8:10" x14ac:dyDescent="0.3">
      <c r="H250" s="28"/>
      <c r="J250" s="29"/>
    </row>
    <row r="251" spans="8:10" x14ac:dyDescent="0.3">
      <c r="H251" s="28"/>
      <c r="J251" s="29"/>
    </row>
    <row r="252" spans="8:10" x14ac:dyDescent="0.3">
      <c r="H252" s="28"/>
      <c r="J252" s="29"/>
    </row>
    <row r="253" spans="8:10" x14ac:dyDescent="0.3">
      <c r="H253" s="28"/>
      <c r="J253" s="29"/>
    </row>
    <row r="254" spans="8:10" x14ac:dyDescent="0.3">
      <c r="H254" s="28"/>
      <c r="J254" s="29"/>
    </row>
    <row r="255" spans="8:10" x14ac:dyDescent="0.3">
      <c r="H255" s="28"/>
      <c r="J255" s="29"/>
    </row>
    <row r="256" spans="8:10" x14ac:dyDescent="0.3">
      <c r="H256" s="28"/>
      <c r="J256" s="29"/>
    </row>
    <row r="257" spans="8:10" x14ac:dyDescent="0.3">
      <c r="H257" s="28"/>
      <c r="J257" s="29"/>
    </row>
    <row r="258" spans="8:10" x14ac:dyDescent="0.3">
      <c r="H258" s="28"/>
      <c r="J258" s="29"/>
    </row>
    <row r="259" spans="8:10" x14ac:dyDescent="0.3">
      <c r="H259" s="28"/>
      <c r="J259" s="29"/>
    </row>
    <row r="260" spans="8:10" x14ac:dyDescent="0.3">
      <c r="H260" s="28"/>
      <c r="J260" s="29"/>
    </row>
    <row r="261" spans="8:10" x14ac:dyDescent="0.3">
      <c r="H261" s="28"/>
      <c r="J261" s="2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7DC8A-B817-4CDF-A360-D669D47AB925}">
  <sheetPr codeName="Sheet4"/>
  <dimension ref="A1:E227"/>
  <sheetViews>
    <sheetView workbookViewId="0">
      <selection activeCell="E24" sqref="E24"/>
    </sheetView>
  </sheetViews>
  <sheetFormatPr defaultRowHeight="15.6" x14ac:dyDescent="0.3"/>
  <cols>
    <col min="1" max="1" width="17.796875" customWidth="1"/>
    <col min="2" max="2" width="17.296875" customWidth="1"/>
    <col min="3" max="3" width="16.69921875" customWidth="1"/>
  </cols>
  <sheetData>
    <row r="1" spans="1:3" x14ac:dyDescent="0.3">
      <c r="A1" s="1" t="s">
        <v>1</v>
      </c>
      <c r="B1" s="1" t="s">
        <v>0</v>
      </c>
      <c r="C1" s="39" t="s">
        <v>575</v>
      </c>
    </row>
    <row r="2" spans="1:3" x14ac:dyDescent="0.3">
      <c r="A2" s="15" t="s">
        <v>550</v>
      </c>
      <c r="B2" s="1" t="s">
        <v>177</v>
      </c>
      <c r="C2" s="39">
        <v>40639199900</v>
      </c>
    </row>
    <row r="3" spans="1:3" x14ac:dyDescent="0.3">
      <c r="A3" s="15" t="s">
        <v>551</v>
      </c>
      <c r="B3" s="1" t="s">
        <v>102</v>
      </c>
      <c r="C3" s="39">
        <v>1127220000</v>
      </c>
    </row>
    <row r="4" spans="1:3" x14ac:dyDescent="0.3">
      <c r="A4" s="15" t="s">
        <v>552</v>
      </c>
      <c r="B4" s="1" t="s">
        <v>26</v>
      </c>
      <c r="C4" s="39">
        <v>115902200</v>
      </c>
    </row>
    <row r="5" spans="1:3" x14ac:dyDescent="0.3">
      <c r="A5" s="15" t="s">
        <v>553</v>
      </c>
      <c r="B5" s="1" t="s">
        <v>126</v>
      </c>
      <c r="C5" s="39">
        <v>2258883200</v>
      </c>
    </row>
    <row r="6" spans="1:3" x14ac:dyDescent="0.3">
      <c r="A6" s="15" t="s">
        <v>554</v>
      </c>
      <c r="B6" s="1" t="s">
        <v>231</v>
      </c>
      <c r="C6" s="39">
        <v>12991000</v>
      </c>
    </row>
    <row r="7" spans="1:3" x14ac:dyDescent="0.3">
      <c r="A7" s="15" t="s">
        <v>554</v>
      </c>
      <c r="B7" s="1" t="s">
        <v>166</v>
      </c>
      <c r="C7" s="39">
        <v>66435000</v>
      </c>
    </row>
    <row r="8" spans="1:3" x14ac:dyDescent="0.3">
      <c r="A8" s="15" t="s">
        <v>555</v>
      </c>
      <c r="B8" s="1" t="s">
        <v>144</v>
      </c>
      <c r="C8" s="39">
        <v>8790625000</v>
      </c>
    </row>
    <row r="9" spans="1:3" x14ac:dyDescent="0.3">
      <c r="A9" s="15" t="s">
        <v>553</v>
      </c>
      <c r="B9" s="1" t="s">
        <v>100</v>
      </c>
      <c r="C9" s="39">
        <v>488740000</v>
      </c>
    </row>
    <row r="10" spans="1:3" x14ac:dyDescent="0.3">
      <c r="A10" s="15" t="s">
        <v>553</v>
      </c>
      <c r="B10" s="1" t="s">
        <v>160</v>
      </c>
      <c r="C10" s="39">
        <v>878661000</v>
      </c>
    </row>
    <row r="11" spans="1:3" x14ac:dyDescent="0.3">
      <c r="A11" s="15" t="s">
        <v>556</v>
      </c>
      <c r="B11" s="1" t="s">
        <v>76</v>
      </c>
      <c r="C11" s="39">
        <v>632489000</v>
      </c>
    </row>
    <row r="12" spans="1:3" x14ac:dyDescent="0.3">
      <c r="A12" s="15" t="s">
        <v>553</v>
      </c>
      <c r="B12" s="1" t="s">
        <v>115</v>
      </c>
      <c r="C12" s="39">
        <v>9251089200</v>
      </c>
    </row>
    <row r="13" spans="1:3" x14ac:dyDescent="0.3">
      <c r="A13" s="15" t="s">
        <v>552</v>
      </c>
      <c r="B13" s="1" t="s">
        <v>92</v>
      </c>
      <c r="C13" s="39">
        <v>1655924700</v>
      </c>
    </row>
    <row r="14" spans="1:3" x14ac:dyDescent="0.3">
      <c r="A14" s="15" t="s">
        <v>552</v>
      </c>
      <c r="B14" s="1" t="s">
        <v>215</v>
      </c>
      <c r="C14" s="39">
        <v>1756468000</v>
      </c>
    </row>
    <row r="15" spans="1:3" x14ac:dyDescent="0.3">
      <c r="A15" s="15" t="s">
        <v>554</v>
      </c>
      <c r="B15" s="1" t="s">
        <v>170</v>
      </c>
      <c r="C15" s="39">
        <v>3288690000</v>
      </c>
    </row>
    <row r="16" spans="1:3" x14ac:dyDescent="0.3">
      <c r="A16" s="15" t="s">
        <v>554</v>
      </c>
      <c r="B16" s="1" t="s">
        <v>181</v>
      </c>
      <c r="C16" s="39">
        <v>12475196800</v>
      </c>
    </row>
    <row r="17" spans="1:5" x14ac:dyDescent="0.3">
      <c r="A17" s="15" t="s">
        <v>556</v>
      </c>
      <c r="B17" s="1" t="s">
        <v>154</v>
      </c>
      <c r="C17" s="39">
        <v>5719298400</v>
      </c>
    </row>
    <row r="18" spans="1:5" x14ac:dyDescent="0.3">
      <c r="A18" s="15" t="s">
        <v>556</v>
      </c>
      <c r="B18" s="1" t="s">
        <v>67</v>
      </c>
      <c r="C18" s="39">
        <v>2591619800</v>
      </c>
    </row>
    <row r="19" spans="1:5" x14ac:dyDescent="0.3">
      <c r="A19" s="15" t="s">
        <v>555</v>
      </c>
      <c r="B19" s="1" t="s">
        <v>50</v>
      </c>
      <c r="C19" s="39">
        <v>7057658400</v>
      </c>
    </row>
    <row r="20" spans="1:5" x14ac:dyDescent="0.3">
      <c r="A20" s="15" t="s">
        <v>550</v>
      </c>
      <c r="B20" s="1" t="s">
        <v>234</v>
      </c>
      <c r="C20" s="39">
        <v>60382941600</v>
      </c>
    </row>
    <row r="21" spans="1:5" x14ac:dyDescent="0.3">
      <c r="A21" s="15" t="s">
        <v>554</v>
      </c>
      <c r="B21" s="1" t="s">
        <v>209</v>
      </c>
      <c r="C21" s="39">
        <v>939144600</v>
      </c>
    </row>
    <row r="22" spans="1:5" x14ac:dyDescent="0.3">
      <c r="A22" s="15" t="s">
        <v>556</v>
      </c>
      <c r="B22" s="1" t="s">
        <v>47</v>
      </c>
      <c r="C22" s="39">
        <v>14758497000</v>
      </c>
    </row>
    <row r="23" spans="1:5" x14ac:dyDescent="0.3">
      <c r="A23" s="15" t="s">
        <v>550</v>
      </c>
      <c r="B23" s="1" t="s">
        <v>133</v>
      </c>
      <c r="C23" s="39">
        <v>45949467000</v>
      </c>
      <c r="E23" t="s">
        <v>577</v>
      </c>
    </row>
    <row r="24" spans="1:5" x14ac:dyDescent="0.3">
      <c r="A24" s="15" t="s">
        <v>555</v>
      </c>
      <c r="B24" s="1" t="s">
        <v>161</v>
      </c>
      <c r="C24" s="39">
        <v>5098003200</v>
      </c>
      <c r="E24" t="s">
        <v>578</v>
      </c>
    </row>
    <row r="25" spans="1:5" x14ac:dyDescent="0.3">
      <c r="A25" s="15" t="s">
        <v>552</v>
      </c>
      <c r="B25" s="1" t="s">
        <v>35</v>
      </c>
      <c r="C25" s="39">
        <v>5072959000</v>
      </c>
    </row>
    <row r="26" spans="1:5" x14ac:dyDescent="0.3">
      <c r="A26" s="15" t="s">
        <v>554</v>
      </c>
      <c r="B26" s="1" t="s">
        <v>93</v>
      </c>
      <c r="C26" s="39">
        <v>4805115000</v>
      </c>
    </row>
    <row r="27" spans="1:5" x14ac:dyDescent="0.3">
      <c r="A27" s="15" t="s">
        <v>556</v>
      </c>
      <c r="B27" s="1" t="s">
        <v>165</v>
      </c>
      <c r="C27" s="39">
        <v>14717858400</v>
      </c>
    </row>
    <row r="28" spans="1:5" x14ac:dyDescent="0.3">
      <c r="A28" s="15" t="s">
        <v>557</v>
      </c>
      <c r="B28" s="1" t="s">
        <v>140</v>
      </c>
      <c r="C28" s="39">
        <v>37764825600</v>
      </c>
    </row>
    <row r="29" spans="1:5" x14ac:dyDescent="0.3">
      <c r="A29" s="15" t="s">
        <v>556</v>
      </c>
      <c r="B29" s="1" t="s">
        <v>94</v>
      </c>
      <c r="C29" s="39">
        <v>7836983000</v>
      </c>
    </row>
    <row r="30" spans="1:5" x14ac:dyDescent="0.3">
      <c r="A30" s="15" t="s">
        <v>550</v>
      </c>
      <c r="B30" s="1" t="s">
        <v>188</v>
      </c>
      <c r="C30" s="39">
        <v>19035218500</v>
      </c>
    </row>
    <row r="31" spans="1:5" x14ac:dyDescent="0.3">
      <c r="A31" s="15" t="s">
        <v>555</v>
      </c>
      <c r="B31" s="1" t="s">
        <v>206</v>
      </c>
      <c r="C31" s="39">
        <v>106463955000</v>
      </c>
    </row>
    <row r="32" spans="1:5" x14ac:dyDescent="0.3">
      <c r="A32" s="15" t="s">
        <v>550</v>
      </c>
      <c r="B32" s="1" t="s">
        <v>201</v>
      </c>
      <c r="C32" s="39">
        <v>318832825800</v>
      </c>
    </row>
    <row r="33" spans="1:3" x14ac:dyDescent="0.3">
      <c r="A33" s="15" t="s">
        <v>556</v>
      </c>
      <c r="B33" s="1" t="s">
        <v>210</v>
      </c>
      <c r="C33" s="39">
        <v>4431669000</v>
      </c>
    </row>
    <row r="34" spans="1:3" x14ac:dyDescent="0.3">
      <c r="A34" s="15" t="s">
        <v>553</v>
      </c>
      <c r="B34" s="1" t="s">
        <v>88</v>
      </c>
      <c r="C34" s="39">
        <v>1039412000</v>
      </c>
    </row>
    <row r="35" spans="1:3" x14ac:dyDescent="0.3">
      <c r="A35" s="15" t="s">
        <v>553</v>
      </c>
      <c r="B35" s="1" t="s">
        <v>24</v>
      </c>
      <c r="C35" s="39">
        <v>1352819000</v>
      </c>
    </row>
    <row r="36" spans="1:3" x14ac:dyDescent="0.3">
      <c r="A36" s="15" t="s">
        <v>556</v>
      </c>
      <c r="B36" s="1" t="s">
        <v>204</v>
      </c>
      <c r="C36" s="39">
        <v>636019800</v>
      </c>
    </row>
    <row r="37" spans="1:3" x14ac:dyDescent="0.3">
      <c r="A37" s="15" t="s">
        <v>552</v>
      </c>
      <c r="B37" s="1" t="s">
        <v>230</v>
      </c>
      <c r="C37" s="39">
        <v>203059200</v>
      </c>
    </row>
    <row r="38" spans="1:3" x14ac:dyDescent="0.3">
      <c r="A38" s="15" t="s">
        <v>556</v>
      </c>
      <c r="B38" s="1" t="s">
        <v>25</v>
      </c>
      <c r="C38" s="39">
        <v>23041434900</v>
      </c>
    </row>
    <row r="39" spans="1:3" x14ac:dyDescent="0.3">
      <c r="A39" s="15" t="s">
        <v>552</v>
      </c>
      <c r="B39" s="1" t="s">
        <v>64</v>
      </c>
      <c r="C39" s="39">
        <v>274636120500</v>
      </c>
    </row>
    <row r="40" spans="1:3" x14ac:dyDescent="0.3">
      <c r="A40" s="15" t="s">
        <v>552</v>
      </c>
      <c r="B40" s="1" t="s">
        <v>110</v>
      </c>
      <c r="C40" s="39">
        <v>3068980000</v>
      </c>
    </row>
    <row r="41" spans="1:3" x14ac:dyDescent="0.3">
      <c r="A41" s="15" t="s">
        <v>554</v>
      </c>
      <c r="B41" s="1" t="s">
        <v>239</v>
      </c>
      <c r="C41" s="39">
        <v>605720100</v>
      </c>
    </row>
    <row r="42" spans="1:3" x14ac:dyDescent="0.3">
      <c r="A42" s="15" t="s">
        <v>552</v>
      </c>
      <c r="B42" s="1" t="s">
        <v>62</v>
      </c>
      <c r="C42" s="39">
        <v>159728768100</v>
      </c>
    </row>
    <row r="43" spans="1:3" x14ac:dyDescent="0.3">
      <c r="A43" s="15" t="s">
        <v>552</v>
      </c>
      <c r="B43" s="1" t="s">
        <v>45</v>
      </c>
      <c r="C43" s="39">
        <v>21573710400</v>
      </c>
    </row>
    <row r="44" spans="1:3" x14ac:dyDescent="0.3">
      <c r="A44" s="15" t="s">
        <v>550</v>
      </c>
      <c r="B44" s="1" t="s">
        <v>127</v>
      </c>
      <c r="C44" s="39">
        <v>25399068000</v>
      </c>
    </row>
    <row r="45" spans="1:3" x14ac:dyDescent="0.3">
      <c r="A45" s="15" t="s">
        <v>554</v>
      </c>
      <c r="B45" s="1" t="s">
        <v>130</v>
      </c>
      <c r="C45" s="39">
        <v>84345600</v>
      </c>
    </row>
    <row r="46" spans="1:3" x14ac:dyDescent="0.3">
      <c r="A46" s="15" t="s">
        <v>550</v>
      </c>
      <c r="B46" s="1" t="s">
        <v>246</v>
      </c>
      <c r="C46" s="39">
        <v>17164950400</v>
      </c>
    </row>
    <row r="47" spans="1:3" x14ac:dyDescent="0.3">
      <c r="A47" s="15" t="s">
        <v>550</v>
      </c>
      <c r="B47" s="1" t="s">
        <v>36</v>
      </c>
      <c r="C47" s="39">
        <v>11806086500</v>
      </c>
    </row>
    <row r="48" spans="1:3" x14ac:dyDescent="0.3">
      <c r="A48" s="15" t="s">
        <v>552</v>
      </c>
      <c r="B48" s="1" t="s">
        <v>41</v>
      </c>
      <c r="C48" s="39">
        <v>1409877000</v>
      </c>
    </row>
    <row r="49" spans="1:3" x14ac:dyDescent="0.3">
      <c r="A49" s="15" t="s">
        <v>556</v>
      </c>
      <c r="B49" s="1" t="s">
        <v>61</v>
      </c>
      <c r="C49" s="39">
        <v>11933041200</v>
      </c>
    </row>
    <row r="50" spans="1:3" x14ac:dyDescent="0.3">
      <c r="A50" s="15" t="s">
        <v>557</v>
      </c>
      <c r="B50" s="1" t="s">
        <v>81</v>
      </c>
      <c r="C50" s="39">
        <v>315548028000</v>
      </c>
    </row>
    <row r="51" spans="1:3" x14ac:dyDescent="0.3">
      <c r="A51" s="15" t="s">
        <v>553</v>
      </c>
      <c r="B51" s="1" t="s">
        <v>176</v>
      </c>
      <c r="C51" s="39">
        <v>174288996000</v>
      </c>
    </row>
    <row r="52" spans="1:3" x14ac:dyDescent="0.3">
      <c r="A52" s="15" t="s">
        <v>552</v>
      </c>
      <c r="B52" s="1" t="s">
        <v>183</v>
      </c>
      <c r="C52" s="39">
        <v>144343275300</v>
      </c>
    </row>
    <row r="53" spans="1:3" x14ac:dyDescent="0.3">
      <c r="A53" s="15" t="s">
        <v>552</v>
      </c>
      <c r="B53" s="1" t="s">
        <v>240</v>
      </c>
      <c r="C53" s="39">
        <v>123506088000</v>
      </c>
    </row>
    <row r="54" spans="1:3" x14ac:dyDescent="0.3">
      <c r="A54" s="15" t="s">
        <v>556</v>
      </c>
      <c r="B54" s="1" t="s">
        <v>66</v>
      </c>
      <c r="C54" s="39">
        <v>43862385700</v>
      </c>
    </row>
    <row r="55" spans="1:3" x14ac:dyDescent="0.3">
      <c r="A55" s="15" t="s">
        <v>555</v>
      </c>
      <c r="B55" s="1" t="s">
        <v>44</v>
      </c>
      <c r="C55" s="39">
        <v>2963639900</v>
      </c>
    </row>
    <row r="56" spans="1:3" x14ac:dyDescent="0.3">
      <c r="A56" s="15" t="s">
        <v>556</v>
      </c>
      <c r="B56" s="1" t="s">
        <v>60</v>
      </c>
      <c r="C56" s="39">
        <v>4733691600</v>
      </c>
    </row>
    <row r="57" spans="1:3" x14ac:dyDescent="0.3">
      <c r="A57" s="15" t="s">
        <v>557</v>
      </c>
      <c r="B57" s="1" t="s">
        <v>22</v>
      </c>
      <c r="C57" s="39">
        <v>197580546000</v>
      </c>
    </row>
    <row r="58" spans="1:3" x14ac:dyDescent="0.3">
      <c r="A58" s="15" t="s">
        <v>556</v>
      </c>
      <c r="B58" s="1" t="s">
        <v>173</v>
      </c>
      <c r="C58" s="39">
        <v>10020075200</v>
      </c>
    </row>
    <row r="59" spans="1:3" x14ac:dyDescent="0.3">
      <c r="A59" s="15" t="s">
        <v>556</v>
      </c>
      <c r="B59" s="1" t="s">
        <v>108</v>
      </c>
      <c r="C59" s="39">
        <v>20349466200</v>
      </c>
    </row>
    <row r="60" spans="1:3" x14ac:dyDescent="0.3">
      <c r="A60" s="15" t="s">
        <v>558</v>
      </c>
      <c r="B60" s="1" t="s">
        <v>229</v>
      </c>
      <c r="C60" s="39">
        <v>29248936000</v>
      </c>
    </row>
    <row r="61" spans="1:3" x14ac:dyDescent="0.3">
      <c r="A61" s="15" t="s">
        <v>555</v>
      </c>
      <c r="B61" s="1" t="s">
        <v>135</v>
      </c>
      <c r="C61" s="39">
        <v>10826417700</v>
      </c>
    </row>
    <row r="62" spans="1:3" x14ac:dyDescent="0.3">
      <c r="A62" s="15" t="s">
        <v>556</v>
      </c>
      <c r="B62" s="1" t="s">
        <v>150</v>
      </c>
      <c r="C62" s="39">
        <v>10545146100</v>
      </c>
    </row>
    <row r="63" spans="1:3" x14ac:dyDescent="0.3">
      <c r="A63" s="15" t="s">
        <v>552</v>
      </c>
      <c r="B63" s="1" t="s">
        <v>59</v>
      </c>
      <c r="C63" s="39">
        <v>1590260000</v>
      </c>
    </row>
    <row r="64" spans="1:3" x14ac:dyDescent="0.3">
      <c r="A64" s="15" t="s">
        <v>556</v>
      </c>
      <c r="B64" s="1" t="s">
        <v>139</v>
      </c>
      <c r="C64" s="39">
        <v>3042004000</v>
      </c>
    </row>
    <row r="65" spans="1:3" x14ac:dyDescent="0.3">
      <c r="A65" s="15" t="s">
        <v>552</v>
      </c>
      <c r="B65" s="1" t="s">
        <v>187</v>
      </c>
      <c r="C65" s="39">
        <v>65976758400</v>
      </c>
    </row>
    <row r="66" spans="1:3" x14ac:dyDescent="0.3">
      <c r="A66" s="15" t="s">
        <v>552</v>
      </c>
      <c r="B66" s="1" t="s">
        <v>69</v>
      </c>
      <c r="C66" s="39">
        <v>37084875100</v>
      </c>
    </row>
    <row r="67" spans="1:3" x14ac:dyDescent="0.3">
      <c r="A67" s="15" t="s">
        <v>556</v>
      </c>
      <c r="B67" s="1" t="s">
        <v>222</v>
      </c>
      <c r="C67" s="39">
        <v>22467235200</v>
      </c>
    </row>
    <row r="68" spans="1:3" x14ac:dyDescent="0.3">
      <c r="A68" s="15" t="s">
        <v>556</v>
      </c>
      <c r="B68" s="1" t="s">
        <v>83</v>
      </c>
      <c r="C68" s="39">
        <v>1458294300</v>
      </c>
    </row>
    <row r="69" spans="1:3" x14ac:dyDescent="0.3">
      <c r="A69" s="15" t="s">
        <v>555</v>
      </c>
      <c r="B69" s="1" t="s">
        <v>79</v>
      </c>
      <c r="C69" s="39">
        <v>531388500</v>
      </c>
    </row>
    <row r="70" spans="1:3" x14ac:dyDescent="0.3">
      <c r="A70" s="15" t="s">
        <v>556</v>
      </c>
      <c r="B70" s="1" t="s">
        <v>84</v>
      </c>
      <c r="C70" s="39">
        <v>3350895800</v>
      </c>
    </row>
    <row r="71" spans="1:3" x14ac:dyDescent="0.3">
      <c r="A71" s="15" t="s">
        <v>551</v>
      </c>
      <c r="B71" s="1" t="s">
        <v>57</v>
      </c>
      <c r="C71" s="39">
        <v>986348173600</v>
      </c>
    </row>
    <row r="72" spans="1:3" x14ac:dyDescent="0.3">
      <c r="A72" s="15" t="s">
        <v>554</v>
      </c>
      <c r="B72" s="1" t="s">
        <v>243</v>
      </c>
      <c r="C72" s="39">
        <v>59292500</v>
      </c>
    </row>
    <row r="73" spans="1:3" x14ac:dyDescent="0.3">
      <c r="A73" s="15" t="s">
        <v>555</v>
      </c>
      <c r="B73" s="1" t="s">
        <v>113</v>
      </c>
      <c r="C73" s="39">
        <v>199884441600</v>
      </c>
    </row>
    <row r="74" spans="1:3" x14ac:dyDescent="0.3">
      <c r="A74" s="15" t="s">
        <v>556</v>
      </c>
      <c r="B74" s="1" t="s">
        <v>146</v>
      </c>
      <c r="C74" s="39">
        <v>14876375200</v>
      </c>
    </row>
    <row r="75" spans="1:3" x14ac:dyDescent="0.3">
      <c r="A75" s="15" t="s">
        <v>556</v>
      </c>
      <c r="B75" s="1" t="s">
        <v>164</v>
      </c>
      <c r="C75" s="39">
        <v>23623806000</v>
      </c>
    </row>
    <row r="76" spans="1:3" x14ac:dyDescent="0.3">
      <c r="A76" s="15" t="s">
        <v>555</v>
      </c>
      <c r="B76" s="1" t="s">
        <v>148</v>
      </c>
      <c r="C76" s="39">
        <v>219472722000</v>
      </c>
    </row>
    <row r="77" spans="1:3" x14ac:dyDescent="0.3">
      <c r="A77" s="15" t="s">
        <v>554</v>
      </c>
      <c r="B77" s="1" t="s">
        <v>171</v>
      </c>
      <c r="C77" s="39">
        <v>88044624000</v>
      </c>
    </row>
    <row r="78" spans="1:3" x14ac:dyDescent="0.3">
      <c r="A78" s="15" t="s">
        <v>554</v>
      </c>
      <c r="B78" s="1" t="s">
        <v>158</v>
      </c>
      <c r="C78" s="39">
        <v>216008000</v>
      </c>
    </row>
    <row r="79" spans="1:3" x14ac:dyDescent="0.3">
      <c r="A79" s="15" t="s">
        <v>552</v>
      </c>
      <c r="B79" s="1" t="s">
        <v>80</v>
      </c>
      <c r="C79" s="39">
        <v>44706783000</v>
      </c>
    </row>
    <row r="80" spans="1:3" x14ac:dyDescent="0.3">
      <c r="A80" s="15" t="s">
        <v>552</v>
      </c>
      <c r="B80" s="1" t="s">
        <v>103</v>
      </c>
      <c r="C80" s="39">
        <v>448515000</v>
      </c>
    </row>
    <row r="81" spans="1:3" x14ac:dyDescent="0.3">
      <c r="A81" s="15" t="s">
        <v>556</v>
      </c>
      <c r="B81" s="1" t="s">
        <v>200</v>
      </c>
      <c r="C81" s="39">
        <v>232095600</v>
      </c>
    </row>
    <row r="82" spans="1:3" x14ac:dyDescent="0.3">
      <c r="A82" s="15" t="s">
        <v>553</v>
      </c>
      <c r="B82" s="1" t="s">
        <v>217</v>
      </c>
      <c r="C82" s="39">
        <v>241644772800</v>
      </c>
    </row>
    <row r="83" spans="1:3" x14ac:dyDescent="0.3">
      <c r="A83" s="15" t="s">
        <v>554</v>
      </c>
      <c r="B83" s="1" t="s">
        <v>32</v>
      </c>
      <c r="C83" s="39">
        <v>587658378000</v>
      </c>
    </row>
    <row r="84" spans="1:3" x14ac:dyDescent="0.3">
      <c r="A84" s="15" t="s">
        <v>552</v>
      </c>
      <c r="B84" s="1" t="s">
        <v>195</v>
      </c>
      <c r="C84" s="39">
        <v>909673200</v>
      </c>
    </row>
    <row r="85" spans="1:3" x14ac:dyDescent="0.3">
      <c r="A85" s="15" t="s">
        <v>558</v>
      </c>
      <c r="B85" s="1" t="s">
        <v>221</v>
      </c>
      <c r="C85" s="39">
        <v>7320815000</v>
      </c>
    </row>
    <row r="86" spans="1:3" x14ac:dyDescent="0.3">
      <c r="A86" s="15" t="s">
        <v>552</v>
      </c>
      <c r="B86" s="1" t="s">
        <v>77</v>
      </c>
      <c r="C86" s="39">
        <v>372114000</v>
      </c>
    </row>
    <row r="87" spans="1:3" x14ac:dyDescent="0.3">
      <c r="A87" s="15" t="s">
        <v>556</v>
      </c>
      <c r="B87" s="1" t="s">
        <v>214</v>
      </c>
      <c r="C87" s="39">
        <v>78349118200</v>
      </c>
    </row>
    <row r="88" spans="1:3" x14ac:dyDescent="0.3">
      <c r="A88" s="15" t="s">
        <v>552</v>
      </c>
      <c r="B88" s="1" t="s">
        <v>48</v>
      </c>
      <c r="C88" s="39">
        <v>1429394525200</v>
      </c>
    </row>
    <row r="89" spans="1:3" x14ac:dyDescent="0.3">
      <c r="A89" s="15" t="s">
        <v>556</v>
      </c>
      <c r="B89" s="1" t="s">
        <v>205</v>
      </c>
      <c r="C89" s="39">
        <v>3002625000</v>
      </c>
    </row>
    <row r="90" spans="1:3" x14ac:dyDescent="0.3">
      <c r="A90" s="15" t="s">
        <v>556</v>
      </c>
      <c r="B90" s="1" t="s">
        <v>247</v>
      </c>
      <c r="C90" s="39">
        <v>9201608000</v>
      </c>
    </row>
    <row r="91" spans="1:3" x14ac:dyDescent="0.3">
      <c r="A91" s="15" t="s">
        <v>553</v>
      </c>
      <c r="B91" s="1" t="s">
        <v>90</v>
      </c>
      <c r="C91" s="39">
        <v>143339592800</v>
      </c>
    </row>
    <row r="92" spans="1:3" x14ac:dyDescent="0.3">
      <c r="A92" s="15" t="s">
        <v>558</v>
      </c>
      <c r="B92" s="1" t="s">
        <v>134</v>
      </c>
      <c r="C92" s="39">
        <v>8342236800</v>
      </c>
    </row>
    <row r="93" spans="1:3" x14ac:dyDescent="0.3">
      <c r="A93" s="15" t="s">
        <v>558</v>
      </c>
      <c r="B93" s="1" t="s">
        <v>191</v>
      </c>
      <c r="C93" s="39">
        <v>1271752506000</v>
      </c>
    </row>
    <row r="94" spans="1:3" x14ac:dyDescent="0.3">
      <c r="A94" s="15" t="s">
        <v>552</v>
      </c>
      <c r="B94" s="1" t="s">
        <v>180</v>
      </c>
      <c r="C94" s="39">
        <v>20105309700</v>
      </c>
    </row>
    <row r="95" spans="1:3" x14ac:dyDescent="0.3">
      <c r="A95" s="15" t="s">
        <v>552</v>
      </c>
      <c r="B95" s="1" t="s">
        <v>237</v>
      </c>
      <c r="C95" s="39">
        <v>43928729600</v>
      </c>
    </row>
    <row r="96" spans="1:3" x14ac:dyDescent="0.3">
      <c r="A96" s="15" t="s">
        <v>552</v>
      </c>
      <c r="B96" s="1" t="s">
        <v>182</v>
      </c>
      <c r="C96" s="39">
        <v>30580380800</v>
      </c>
    </row>
    <row r="97" spans="1:3" x14ac:dyDescent="0.3">
      <c r="A97" s="15" t="s">
        <v>550</v>
      </c>
      <c r="B97" s="1" t="s">
        <v>73</v>
      </c>
      <c r="C97" s="39">
        <v>15058579200</v>
      </c>
    </row>
    <row r="98" spans="1:3" x14ac:dyDescent="0.3">
      <c r="A98" s="15" t="s">
        <v>558</v>
      </c>
      <c r="B98" s="1" t="s">
        <v>128</v>
      </c>
      <c r="C98" s="39">
        <v>95969437200</v>
      </c>
    </row>
    <row r="99" spans="1:3" x14ac:dyDescent="0.3">
      <c r="A99" s="15" t="s">
        <v>556</v>
      </c>
      <c r="B99" s="1" t="s">
        <v>129</v>
      </c>
      <c r="C99" s="39">
        <v>34707817000</v>
      </c>
    </row>
    <row r="100" spans="1:3" x14ac:dyDescent="0.3">
      <c r="A100" s="15" t="s">
        <v>556</v>
      </c>
      <c r="B100" s="1" t="s">
        <v>248</v>
      </c>
      <c r="C100" s="39">
        <v>23249929500</v>
      </c>
    </row>
    <row r="101" spans="1:3" x14ac:dyDescent="0.3">
      <c r="A101" s="15" t="s">
        <v>559</v>
      </c>
      <c r="B101" s="1" t="s">
        <v>208</v>
      </c>
      <c r="C101" s="39">
        <v>38196593000</v>
      </c>
    </row>
    <row r="102" spans="1:3" x14ac:dyDescent="0.3">
      <c r="A102" s="15" t="s">
        <v>554</v>
      </c>
      <c r="B102" s="1" t="s">
        <v>179</v>
      </c>
      <c r="C102" s="39">
        <v>185211000</v>
      </c>
    </row>
    <row r="103" spans="1:3" x14ac:dyDescent="0.3">
      <c r="A103" s="15" t="s">
        <v>555</v>
      </c>
      <c r="B103" s="1" t="s">
        <v>118</v>
      </c>
      <c r="C103" s="39">
        <v>480819031000</v>
      </c>
    </row>
    <row r="104" spans="1:3" x14ac:dyDescent="0.3">
      <c r="A104" s="15" t="s">
        <v>553</v>
      </c>
      <c r="B104" s="1" t="s">
        <v>121</v>
      </c>
      <c r="C104" s="39">
        <v>1584261000</v>
      </c>
    </row>
    <row r="105" spans="1:3" x14ac:dyDescent="0.3">
      <c r="A105" s="15" t="s">
        <v>554</v>
      </c>
      <c r="B105" s="1" t="s">
        <v>105</v>
      </c>
      <c r="C105" s="39">
        <v>3591399000</v>
      </c>
    </row>
    <row r="106" spans="1:3" x14ac:dyDescent="0.3">
      <c r="A106" s="15" t="s">
        <v>552</v>
      </c>
      <c r="B106" s="1" t="s">
        <v>112</v>
      </c>
      <c r="C106" s="39">
        <v>19048889600</v>
      </c>
    </row>
    <row r="107" spans="1:3" x14ac:dyDescent="0.3">
      <c r="A107" s="15" t="s">
        <v>556</v>
      </c>
      <c r="B107" s="1" t="s">
        <v>58</v>
      </c>
      <c r="C107" s="39">
        <v>589370600</v>
      </c>
    </row>
    <row r="108" spans="1:3" x14ac:dyDescent="0.3">
      <c r="A108" s="15" t="s">
        <v>556</v>
      </c>
      <c r="B108" s="1" t="s">
        <v>70</v>
      </c>
      <c r="C108" s="39">
        <v>24716780200</v>
      </c>
    </row>
    <row r="109" spans="1:3" x14ac:dyDescent="0.3">
      <c r="A109" s="15" t="s">
        <v>552</v>
      </c>
      <c r="B109" s="1" t="s">
        <v>169</v>
      </c>
      <c r="C109" s="39">
        <v>2527790400</v>
      </c>
    </row>
    <row r="110" spans="1:3" x14ac:dyDescent="0.3">
      <c r="A110" s="15" t="s">
        <v>554</v>
      </c>
      <c r="B110" s="1" t="s">
        <v>23</v>
      </c>
      <c r="C110" s="39">
        <v>462352000</v>
      </c>
    </row>
    <row r="111" spans="1:3" x14ac:dyDescent="0.3">
      <c r="A111" s="15" t="s">
        <v>556</v>
      </c>
      <c r="B111" s="1" t="s">
        <v>216</v>
      </c>
      <c r="C111" s="39">
        <v>5568036600</v>
      </c>
    </row>
    <row r="112" spans="1:3" x14ac:dyDescent="0.3">
      <c r="A112" s="15" t="s">
        <v>552</v>
      </c>
      <c r="B112" s="1" t="s">
        <v>153</v>
      </c>
      <c r="C112" s="39">
        <v>6280286400</v>
      </c>
    </row>
    <row r="113" spans="1:3" x14ac:dyDescent="0.3">
      <c r="A113" s="15" t="s">
        <v>553</v>
      </c>
      <c r="B113" s="1" t="s">
        <v>218</v>
      </c>
      <c r="C113" s="39">
        <v>246032641800</v>
      </c>
    </row>
    <row r="114" spans="1:3" x14ac:dyDescent="0.3">
      <c r="A114" s="15" t="s">
        <v>552</v>
      </c>
      <c r="B114" s="1" t="s">
        <v>31</v>
      </c>
      <c r="C114" s="39">
        <v>2012948000</v>
      </c>
    </row>
    <row r="115" spans="1:3" x14ac:dyDescent="0.3">
      <c r="A115" s="15" t="s">
        <v>556</v>
      </c>
      <c r="B115" s="1" t="s">
        <v>109</v>
      </c>
      <c r="C115" s="39">
        <v>1153623200</v>
      </c>
    </row>
    <row r="116" spans="1:3" x14ac:dyDescent="0.3">
      <c r="A116" s="15" t="s">
        <v>556</v>
      </c>
      <c r="B116" s="1" t="s">
        <v>87</v>
      </c>
      <c r="C116" s="39">
        <v>52344586700</v>
      </c>
    </row>
    <row r="117" spans="1:3" x14ac:dyDescent="0.3">
      <c r="A117" s="15" t="s">
        <v>558</v>
      </c>
      <c r="B117" s="1" t="s">
        <v>238</v>
      </c>
      <c r="C117" s="39">
        <v>46422127800</v>
      </c>
    </row>
    <row r="118" spans="1:3" x14ac:dyDescent="0.3">
      <c r="A118" s="15" t="s">
        <v>556</v>
      </c>
      <c r="B118" s="1" t="s">
        <v>138</v>
      </c>
      <c r="C118" s="39">
        <v>6066993000</v>
      </c>
    </row>
    <row r="119" spans="1:3" x14ac:dyDescent="0.3">
      <c r="A119" s="15" t="s">
        <v>554</v>
      </c>
      <c r="B119" s="1" t="s">
        <v>89</v>
      </c>
      <c r="C119" s="39">
        <v>5254504200</v>
      </c>
    </row>
    <row r="120" spans="1:3" x14ac:dyDescent="0.3">
      <c r="A120" s="15" t="s">
        <v>552</v>
      </c>
      <c r="B120" s="1" t="s">
        <v>104</v>
      </c>
      <c r="C120" s="39">
        <v>3622208000</v>
      </c>
    </row>
    <row r="121" spans="1:3" x14ac:dyDescent="0.3">
      <c r="A121" s="15" t="s">
        <v>555</v>
      </c>
      <c r="B121" s="1" t="s">
        <v>117</v>
      </c>
      <c r="C121" s="39">
        <v>785448764800</v>
      </c>
    </row>
    <row r="122" spans="1:3" x14ac:dyDescent="0.3">
      <c r="A122" s="15" t="s">
        <v>558</v>
      </c>
      <c r="B122" s="1" t="s">
        <v>97</v>
      </c>
      <c r="C122" s="39">
        <v>11653682500</v>
      </c>
    </row>
    <row r="123" spans="1:3" x14ac:dyDescent="0.3">
      <c r="A123" s="15" t="s">
        <v>552</v>
      </c>
      <c r="B123" s="1" t="s">
        <v>242</v>
      </c>
      <c r="C123" s="39">
        <v>1868006000</v>
      </c>
    </row>
    <row r="124" spans="1:3" x14ac:dyDescent="0.3">
      <c r="A124" s="15" t="s">
        <v>556</v>
      </c>
      <c r="B124" s="1" t="s">
        <v>211</v>
      </c>
      <c r="C124" s="39">
        <v>472807715900</v>
      </c>
    </row>
    <row r="125" spans="1:3" x14ac:dyDescent="0.3">
      <c r="A125" s="15" t="s">
        <v>555</v>
      </c>
      <c r="B125" s="1" t="s">
        <v>20</v>
      </c>
      <c r="C125" s="39">
        <v>21739897900</v>
      </c>
    </row>
    <row r="126" spans="1:3" x14ac:dyDescent="0.3">
      <c r="A126" s="15" t="s">
        <v>555</v>
      </c>
      <c r="B126" s="1" t="s">
        <v>125</v>
      </c>
      <c r="C126" s="39">
        <v>3594473830200</v>
      </c>
    </row>
    <row r="127" spans="1:3" x14ac:dyDescent="0.3">
      <c r="A127" s="15" t="s">
        <v>552</v>
      </c>
      <c r="B127" s="1" t="s">
        <v>28</v>
      </c>
      <c r="C127" s="39">
        <v>447124529600</v>
      </c>
    </row>
    <row r="128" spans="1:3" x14ac:dyDescent="0.3">
      <c r="A128" s="15" t="s">
        <v>552</v>
      </c>
      <c r="B128" s="1" t="s">
        <v>106</v>
      </c>
      <c r="C128" s="39">
        <v>50403534500</v>
      </c>
    </row>
    <row r="129" spans="1:3" x14ac:dyDescent="0.3">
      <c r="A129" s="15" t="s">
        <v>556</v>
      </c>
      <c r="B129" s="1" t="s">
        <v>202</v>
      </c>
      <c r="C129" s="39">
        <v>19179393600</v>
      </c>
    </row>
    <row r="130" spans="1:3" x14ac:dyDescent="0.3">
      <c r="A130" s="15" t="s">
        <v>556</v>
      </c>
      <c r="B130" s="1" t="s">
        <v>56</v>
      </c>
      <c r="C130" s="39">
        <v>31213263600</v>
      </c>
    </row>
    <row r="131" spans="1:3" x14ac:dyDescent="0.3">
      <c r="A131" s="15" t="s">
        <v>556</v>
      </c>
      <c r="B131" s="1" t="s">
        <v>193</v>
      </c>
      <c r="C131" s="39">
        <v>18755000</v>
      </c>
    </row>
    <row r="132" spans="1:3" x14ac:dyDescent="0.3">
      <c r="A132" s="15" t="s">
        <v>552</v>
      </c>
      <c r="B132" s="1" t="s">
        <v>157</v>
      </c>
      <c r="C132" s="39">
        <v>967045725000</v>
      </c>
    </row>
    <row r="133" spans="1:3" x14ac:dyDescent="0.3">
      <c r="A133" s="15" t="s">
        <v>551</v>
      </c>
      <c r="B133" s="1" t="s">
        <v>196</v>
      </c>
      <c r="C133" s="39">
        <v>48479400</v>
      </c>
    </row>
    <row r="134" spans="1:3" x14ac:dyDescent="0.3">
      <c r="A134" s="15" t="s">
        <v>554</v>
      </c>
      <c r="B134" s="1" t="s">
        <v>175</v>
      </c>
      <c r="C134" s="39">
        <v>1030737500</v>
      </c>
    </row>
    <row r="135" spans="1:3" x14ac:dyDescent="0.3">
      <c r="A135" s="15" t="s">
        <v>550</v>
      </c>
      <c r="B135" s="1" t="s">
        <v>119</v>
      </c>
      <c r="C135" s="39">
        <v>40175074500</v>
      </c>
    </row>
    <row r="136" spans="1:3" x14ac:dyDescent="0.3">
      <c r="A136" s="15" t="s">
        <v>555</v>
      </c>
      <c r="B136" s="1" t="s">
        <v>149</v>
      </c>
      <c r="C136" s="39">
        <v>1400131200</v>
      </c>
    </row>
    <row r="137" spans="1:3" x14ac:dyDescent="0.3">
      <c r="A137" s="15" t="s">
        <v>559</v>
      </c>
      <c r="B137" s="1" t="s">
        <v>46</v>
      </c>
      <c r="C137" s="39">
        <v>27443753600</v>
      </c>
    </row>
    <row r="138" spans="1:3" x14ac:dyDescent="0.3">
      <c r="A138" s="15" t="s">
        <v>556</v>
      </c>
      <c r="B138" s="1" t="s">
        <v>189</v>
      </c>
      <c r="C138" s="39">
        <v>4567987200</v>
      </c>
    </row>
    <row r="139" spans="1:3" x14ac:dyDescent="0.3">
      <c r="A139" s="15" t="s">
        <v>555</v>
      </c>
      <c r="B139" s="1" t="s">
        <v>213</v>
      </c>
      <c r="C139" s="39">
        <v>74822288000</v>
      </c>
    </row>
    <row r="140" spans="1:3" x14ac:dyDescent="0.3">
      <c r="A140" s="15" t="s">
        <v>556</v>
      </c>
      <c r="B140" s="1" t="s">
        <v>52</v>
      </c>
      <c r="C140" s="39">
        <v>15293269200</v>
      </c>
    </row>
    <row r="141" spans="1:3" x14ac:dyDescent="0.3">
      <c r="A141" s="15" t="s">
        <v>552</v>
      </c>
      <c r="B141" s="1" t="s">
        <v>226</v>
      </c>
      <c r="C141" s="39">
        <v>10125499000</v>
      </c>
    </row>
    <row r="142" spans="1:3" x14ac:dyDescent="0.3">
      <c r="A142" s="15" t="s">
        <v>555</v>
      </c>
      <c r="B142" s="1" t="s">
        <v>53</v>
      </c>
      <c r="C142" s="39">
        <v>85288739400</v>
      </c>
    </row>
    <row r="143" spans="1:3" x14ac:dyDescent="0.3">
      <c r="A143" s="15" t="s">
        <v>553</v>
      </c>
      <c r="B143" s="1" t="s">
        <v>120</v>
      </c>
      <c r="C143" s="39">
        <v>120242156000</v>
      </c>
    </row>
    <row r="144" spans="1:3" x14ac:dyDescent="0.3">
      <c r="A144" s="15" t="s">
        <v>555</v>
      </c>
      <c r="B144" s="1" t="s">
        <v>63</v>
      </c>
      <c r="C144" s="39">
        <v>6569868565000</v>
      </c>
    </row>
    <row r="145" spans="1:3" x14ac:dyDescent="0.3">
      <c r="A145" s="15" t="s">
        <v>552</v>
      </c>
      <c r="B145" s="1" t="s">
        <v>172</v>
      </c>
      <c r="C145" s="39">
        <v>12811296700</v>
      </c>
    </row>
    <row r="146" spans="1:3" x14ac:dyDescent="0.3">
      <c r="A146" s="15" t="s">
        <v>549</v>
      </c>
      <c r="B146" s="1" t="s">
        <v>85</v>
      </c>
      <c r="C146" s="39">
        <v>16289295900</v>
      </c>
    </row>
    <row r="147" spans="1:3" x14ac:dyDescent="0.3">
      <c r="A147" s="15" t="s">
        <v>552</v>
      </c>
      <c r="B147" s="1" t="s">
        <v>124</v>
      </c>
      <c r="C147" s="39">
        <v>10756683600</v>
      </c>
    </row>
    <row r="148" spans="1:3" x14ac:dyDescent="0.3">
      <c r="A148" s="15" t="s">
        <v>556</v>
      </c>
      <c r="B148" s="1" t="s">
        <v>99</v>
      </c>
      <c r="C148" s="39">
        <v>49301058400</v>
      </c>
    </row>
    <row r="149" spans="1:3" x14ac:dyDescent="0.3">
      <c r="A149" s="15" t="s">
        <v>550</v>
      </c>
      <c r="B149" s="1" t="s">
        <v>122</v>
      </c>
      <c r="C149" s="39">
        <v>125771916600</v>
      </c>
    </row>
    <row r="150" spans="1:3" x14ac:dyDescent="0.3">
      <c r="A150" s="15" t="s">
        <v>550</v>
      </c>
      <c r="B150" s="1" t="s">
        <v>137</v>
      </c>
      <c r="C150" s="39">
        <v>18595440000</v>
      </c>
    </row>
    <row r="151" spans="1:3" x14ac:dyDescent="0.3">
      <c r="A151" s="15" t="s">
        <v>553</v>
      </c>
      <c r="B151" s="1" t="s">
        <v>199</v>
      </c>
      <c r="C151" s="39">
        <v>1012084600</v>
      </c>
    </row>
    <row r="152" spans="1:3" x14ac:dyDescent="0.3">
      <c r="A152" s="15" t="s">
        <v>554</v>
      </c>
      <c r="B152" s="1" t="s">
        <v>152</v>
      </c>
      <c r="C152" s="39">
        <v>96675200</v>
      </c>
    </row>
    <row r="153" spans="1:3" x14ac:dyDescent="0.3">
      <c r="A153" s="15" t="s">
        <v>550</v>
      </c>
      <c r="B153" s="1" t="s">
        <v>244</v>
      </c>
      <c r="C153" s="39">
        <v>1968393600</v>
      </c>
    </row>
    <row r="154" spans="1:3" x14ac:dyDescent="0.3">
      <c r="A154" s="15" t="s">
        <v>553</v>
      </c>
      <c r="B154" s="1" t="s">
        <v>33</v>
      </c>
      <c r="C154" s="39">
        <v>245786400000</v>
      </c>
    </row>
    <row r="155" spans="1:3" x14ac:dyDescent="0.3">
      <c r="A155" s="15" t="s">
        <v>555</v>
      </c>
      <c r="B155" s="1" t="s">
        <v>132</v>
      </c>
      <c r="C155" s="39">
        <v>869473449400</v>
      </c>
    </row>
    <row r="156" spans="1:3" x14ac:dyDescent="0.3">
      <c r="A156" s="15" t="s">
        <v>554</v>
      </c>
      <c r="B156" s="1" t="s">
        <v>68</v>
      </c>
      <c r="C156" s="39">
        <v>106940000</v>
      </c>
    </row>
    <row r="157" spans="1:3" x14ac:dyDescent="0.3">
      <c r="A157" s="15" t="s">
        <v>558</v>
      </c>
      <c r="B157" s="1" t="s">
        <v>29</v>
      </c>
      <c r="C157" s="39">
        <v>10417302000</v>
      </c>
    </row>
    <row r="158" spans="1:3" x14ac:dyDescent="0.3">
      <c r="A158" s="15" t="s">
        <v>557</v>
      </c>
      <c r="B158" s="1" t="s">
        <v>227</v>
      </c>
      <c r="C158" s="39">
        <v>70207596600</v>
      </c>
    </row>
    <row r="159" spans="1:3" x14ac:dyDescent="0.3">
      <c r="A159" s="15" t="s">
        <v>552</v>
      </c>
      <c r="B159" s="1" t="s">
        <v>197</v>
      </c>
      <c r="C159" s="39">
        <v>341759200</v>
      </c>
    </row>
    <row r="160" spans="1:3" x14ac:dyDescent="0.3">
      <c r="A160" s="15" t="s">
        <v>556</v>
      </c>
      <c r="B160" s="1" t="s">
        <v>42</v>
      </c>
      <c r="C160" s="39">
        <v>8649238400</v>
      </c>
    </row>
    <row r="161" spans="1:3" x14ac:dyDescent="0.3">
      <c r="A161" s="15" t="s">
        <v>552</v>
      </c>
      <c r="B161" s="1" t="s">
        <v>27</v>
      </c>
      <c r="C161" s="39">
        <v>760188000</v>
      </c>
    </row>
    <row r="162" spans="1:3" x14ac:dyDescent="0.3">
      <c r="A162" s="15" t="s">
        <v>555</v>
      </c>
      <c r="B162" s="1" t="s">
        <v>184</v>
      </c>
      <c r="C162" s="39">
        <v>411555914200</v>
      </c>
    </row>
    <row r="163" spans="1:3" x14ac:dyDescent="0.3">
      <c r="A163" s="15" t="s">
        <v>551</v>
      </c>
      <c r="B163" s="1" t="s">
        <v>236</v>
      </c>
      <c r="C163" s="39">
        <v>11281191327000</v>
      </c>
    </row>
    <row r="164" spans="1:3" x14ac:dyDescent="0.3">
      <c r="A164" s="15" t="s">
        <v>552</v>
      </c>
      <c r="B164" s="1" t="s">
        <v>194</v>
      </c>
      <c r="C164" s="39">
        <v>344335200</v>
      </c>
    </row>
    <row r="165" spans="1:3" x14ac:dyDescent="0.3">
      <c r="A165" s="15" t="s">
        <v>557</v>
      </c>
      <c r="B165" s="1" t="s">
        <v>163</v>
      </c>
      <c r="C165" s="39">
        <v>132965036000</v>
      </c>
    </row>
    <row r="166" spans="1:3" x14ac:dyDescent="0.3">
      <c r="A166" s="15" t="s">
        <v>558</v>
      </c>
      <c r="B166" s="1" t="s">
        <v>34</v>
      </c>
      <c r="C166" s="39">
        <v>27069504600</v>
      </c>
    </row>
    <row r="167" spans="1:3" x14ac:dyDescent="0.3">
      <c r="A167" s="15" t="s">
        <v>555</v>
      </c>
      <c r="B167" s="1" t="s">
        <v>241</v>
      </c>
      <c r="C167" s="39">
        <v>211007415000</v>
      </c>
    </row>
    <row r="168" spans="1:3" x14ac:dyDescent="0.3">
      <c r="A168" s="15" t="s">
        <v>552</v>
      </c>
      <c r="B168" s="1" t="s">
        <v>162</v>
      </c>
      <c r="C168" s="39">
        <v>32092600</v>
      </c>
    </row>
    <row r="169" spans="1:3" x14ac:dyDescent="0.3">
      <c r="A169" s="15" t="s">
        <v>552</v>
      </c>
      <c r="B169" s="1" t="s">
        <v>49</v>
      </c>
      <c r="C169" s="39">
        <v>369568000</v>
      </c>
    </row>
    <row r="170" spans="1:3" x14ac:dyDescent="0.3">
      <c r="A170" s="15" t="s">
        <v>551</v>
      </c>
      <c r="B170" s="1" t="s">
        <v>43</v>
      </c>
      <c r="C170" s="39">
        <v>2367828000</v>
      </c>
    </row>
    <row r="171" spans="1:3" x14ac:dyDescent="0.3">
      <c r="A171" s="15" t="s">
        <v>555</v>
      </c>
      <c r="B171" s="1" t="s">
        <v>131</v>
      </c>
      <c r="C171" s="39">
        <v>30046924700</v>
      </c>
    </row>
    <row r="172" spans="1:3" x14ac:dyDescent="0.3">
      <c r="A172" s="15" t="s">
        <v>555</v>
      </c>
      <c r="B172" s="1" t="s">
        <v>55</v>
      </c>
      <c r="C172" s="39">
        <v>26374711300</v>
      </c>
    </row>
    <row r="173" spans="1:3" x14ac:dyDescent="0.3">
      <c r="A173" s="15" t="s">
        <v>559</v>
      </c>
      <c r="B173" s="1" t="s">
        <v>21</v>
      </c>
      <c r="C173" s="39">
        <v>16117447500</v>
      </c>
    </row>
    <row r="174" spans="1:3" x14ac:dyDescent="0.3">
      <c r="A174" s="15" t="s">
        <v>553</v>
      </c>
      <c r="B174" s="1" t="s">
        <v>101</v>
      </c>
      <c r="C174" s="39">
        <v>213761160000</v>
      </c>
    </row>
    <row r="175" spans="1:3" x14ac:dyDescent="0.3">
      <c r="A175" s="15" t="s">
        <v>554</v>
      </c>
      <c r="B175" s="1" t="s">
        <v>198</v>
      </c>
      <c r="C175" s="39">
        <v>990684800</v>
      </c>
    </row>
    <row r="176" spans="1:3" x14ac:dyDescent="0.3">
      <c r="A176" s="15" t="s">
        <v>555</v>
      </c>
      <c r="B176" s="1" t="s">
        <v>167</v>
      </c>
      <c r="C176" s="39">
        <v>39602005800</v>
      </c>
    </row>
    <row r="177" spans="1:3" x14ac:dyDescent="0.3">
      <c r="A177" s="15" t="s">
        <v>553</v>
      </c>
      <c r="B177" s="1" t="s">
        <v>186</v>
      </c>
      <c r="C177" s="39">
        <v>190905660000</v>
      </c>
    </row>
    <row r="178" spans="1:3" x14ac:dyDescent="0.3">
      <c r="A178" s="15" t="s">
        <v>559</v>
      </c>
      <c r="B178" s="1" t="s">
        <v>145</v>
      </c>
      <c r="C178" s="39">
        <v>13738711800</v>
      </c>
    </row>
    <row r="179" spans="1:3" x14ac:dyDescent="0.3">
      <c r="A179" s="15" t="s">
        <v>552</v>
      </c>
      <c r="B179" s="1" t="s">
        <v>78</v>
      </c>
      <c r="C179" s="39">
        <v>55103904000</v>
      </c>
    </row>
    <row r="180" spans="1:3" x14ac:dyDescent="0.3">
      <c r="A180" s="15" t="s">
        <v>553</v>
      </c>
      <c r="B180" s="1" t="s">
        <v>143</v>
      </c>
      <c r="C180" s="39">
        <v>26140156300</v>
      </c>
    </row>
    <row r="181" spans="1:3" x14ac:dyDescent="0.3">
      <c r="A181" s="15" t="s">
        <v>553</v>
      </c>
      <c r="B181" s="1" t="s">
        <v>40</v>
      </c>
      <c r="C181" s="39">
        <v>302030849700</v>
      </c>
    </row>
    <row r="182" spans="1:3" x14ac:dyDescent="0.3">
      <c r="A182" s="15" t="s">
        <v>556</v>
      </c>
      <c r="B182" s="1" t="s">
        <v>147</v>
      </c>
      <c r="C182" s="39">
        <v>7808355600</v>
      </c>
    </row>
    <row r="183" spans="1:3" x14ac:dyDescent="0.3">
      <c r="A183" s="15" t="s">
        <v>553</v>
      </c>
      <c r="B183" s="1" t="s">
        <v>235</v>
      </c>
      <c r="C183" s="39">
        <v>1678873538100</v>
      </c>
    </row>
    <row r="184" spans="1:3" x14ac:dyDescent="0.3">
      <c r="A184" s="15" t="s">
        <v>554</v>
      </c>
      <c r="B184" s="1" t="s">
        <v>225</v>
      </c>
      <c r="C184" s="39">
        <v>252315800</v>
      </c>
    </row>
    <row r="185" spans="1:3" x14ac:dyDescent="0.3">
      <c r="A185" s="15" t="s">
        <v>555</v>
      </c>
      <c r="B185" s="1" t="s">
        <v>220</v>
      </c>
      <c r="C185" s="39">
        <v>539044435800</v>
      </c>
    </row>
    <row r="186" spans="1:3" x14ac:dyDescent="0.3">
      <c r="A186" s="15" t="s">
        <v>553</v>
      </c>
      <c r="B186" s="1" t="s">
        <v>141</v>
      </c>
      <c r="C186" s="39">
        <v>849675000</v>
      </c>
    </row>
    <row r="187" spans="1:3" x14ac:dyDescent="0.3">
      <c r="A187" s="15" t="s">
        <v>556</v>
      </c>
      <c r="B187" s="1" t="s">
        <v>95</v>
      </c>
      <c r="C187" s="39">
        <v>2790658800</v>
      </c>
    </row>
    <row r="188" spans="1:3" x14ac:dyDescent="0.3">
      <c r="A188" s="15" t="s">
        <v>550</v>
      </c>
      <c r="B188" s="1" t="s">
        <v>219</v>
      </c>
      <c r="C188" s="39">
        <v>62308491300</v>
      </c>
    </row>
    <row r="189" spans="1:3" x14ac:dyDescent="0.3">
      <c r="A189" s="15" t="s">
        <v>556</v>
      </c>
      <c r="B189" s="1" t="s">
        <v>232</v>
      </c>
      <c r="C189" s="39">
        <v>39474055600</v>
      </c>
    </row>
    <row r="190" spans="1:3" x14ac:dyDescent="0.3">
      <c r="A190" s="15" t="s">
        <v>553</v>
      </c>
      <c r="B190" s="1" t="s">
        <v>212</v>
      </c>
      <c r="C190" s="39">
        <v>888752524000</v>
      </c>
    </row>
    <row r="191" spans="1:3" x14ac:dyDescent="0.3">
      <c r="A191" s="15" t="s">
        <v>559</v>
      </c>
      <c r="B191" s="1" t="s">
        <v>71</v>
      </c>
      <c r="C191" s="39">
        <v>47644339400</v>
      </c>
    </row>
    <row r="192" spans="1:3" x14ac:dyDescent="0.3">
      <c r="A192" s="15" t="s">
        <v>553</v>
      </c>
      <c r="B192" s="1" t="s">
        <v>168</v>
      </c>
      <c r="C192" s="39">
        <v>471655784600</v>
      </c>
    </row>
    <row r="193" spans="1:3" x14ac:dyDescent="0.3">
      <c r="A193" s="15" t="s">
        <v>553</v>
      </c>
      <c r="B193" s="1" t="s">
        <v>123</v>
      </c>
      <c r="C193" s="39">
        <v>1552164690300</v>
      </c>
    </row>
    <row r="194" spans="1:3" x14ac:dyDescent="0.3">
      <c r="A194" s="15" t="s">
        <v>555</v>
      </c>
      <c r="B194" s="1" t="s">
        <v>178</v>
      </c>
      <c r="C194" s="39">
        <v>348187476000</v>
      </c>
    </row>
    <row r="195" spans="1:3" x14ac:dyDescent="0.3">
      <c r="A195" s="15" t="s">
        <v>553</v>
      </c>
      <c r="B195" s="1" t="s">
        <v>151</v>
      </c>
      <c r="C195" s="39">
        <v>7083787800</v>
      </c>
    </row>
    <row r="196" spans="1:3" x14ac:dyDescent="0.3">
      <c r="A196" s="15" t="s">
        <v>552</v>
      </c>
      <c r="B196" s="1" t="s">
        <v>111</v>
      </c>
      <c r="C196" s="39">
        <v>13293606400</v>
      </c>
    </row>
    <row r="197" spans="1:3" x14ac:dyDescent="0.3">
      <c r="A197" s="15" t="s">
        <v>550</v>
      </c>
      <c r="B197" s="1" t="s">
        <v>96</v>
      </c>
      <c r="C197" s="39">
        <v>857254200</v>
      </c>
    </row>
    <row r="198" spans="1:3" x14ac:dyDescent="0.3">
      <c r="A198" s="15" t="s">
        <v>555</v>
      </c>
      <c r="B198" s="1" t="s">
        <v>223</v>
      </c>
      <c r="C198" s="39">
        <v>478273803000</v>
      </c>
    </row>
    <row r="199" spans="1:3" x14ac:dyDescent="0.3">
      <c r="A199" s="15" t="s">
        <v>558</v>
      </c>
      <c r="B199" s="1" t="s">
        <v>39</v>
      </c>
      <c r="C199" s="39">
        <v>62787367100</v>
      </c>
    </row>
    <row r="200" spans="1:3" x14ac:dyDescent="0.3">
      <c r="A200" s="15" t="s">
        <v>549</v>
      </c>
      <c r="B200" s="1" t="s">
        <v>136</v>
      </c>
      <c r="C200" s="39">
        <v>23202297000</v>
      </c>
    </row>
    <row r="201" spans="1:3" x14ac:dyDescent="0.3">
      <c r="A201" s="15" t="s">
        <v>559</v>
      </c>
      <c r="B201" s="1" t="s">
        <v>207</v>
      </c>
      <c r="C201" s="39">
        <v>72344658400</v>
      </c>
    </row>
    <row r="202" spans="1:3" x14ac:dyDescent="0.3">
      <c r="A202" s="15" t="s">
        <v>550</v>
      </c>
      <c r="B202" s="1" t="s">
        <v>228</v>
      </c>
      <c r="C202" s="39">
        <v>471773518600</v>
      </c>
    </row>
    <row r="203" spans="1:3" x14ac:dyDescent="0.3">
      <c r="A203" s="15" t="s">
        <v>556</v>
      </c>
      <c r="B203" s="1" t="s">
        <v>174</v>
      </c>
      <c r="C203" s="39">
        <v>118673757900</v>
      </c>
    </row>
    <row r="204" spans="1:3" x14ac:dyDescent="0.3">
      <c r="A204" s="15" t="s">
        <v>552</v>
      </c>
      <c r="B204" s="1" t="s">
        <v>82</v>
      </c>
      <c r="C204" s="39">
        <v>32747414400</v>
      </c>
    </row>
    <row r="205" spans="1:3" x14ac:dyDescent="0.3">
      <c r="A205" s="15" t="s">
        <v>552</v>
      </c>
      <c r="B205" s="1" t="s">
        <v>72</v>
      </c>
      <c r="C205" s="39">
        <v>33010178000</v>
      </c>
    </row>
    <row r="206" spans="1:3" x14ac:dyDescent="0.3">
      <c r="A206" s="15" t="s">
        <v>559</v>
      </c>
      <c r="B206" s="1" t="s">
        <v>203</v>
      </c>
      <c r="C206" s="39">
        <v>20672104200</v>
      </c>
    </row>
    <row r="207" spans="1:3" x14ac:dyDescent="0.3">
      <c r="A207" s="15" t="s">
        <v>553</v>
      </c>
      <c r="B207" s="1" t="s">
        <v>91</v>
      </c>
      <c r="C207" s="39">
        <v>1680181353600</v>
      </c>
    </row>
    <row r="208" spans="1:3" x14ac:dyDescent="0.3">
      <c r="A208" s="15" t="s">
        <v>553</v>
      </c>
      <c r="B208" s="1" t="s">
        <v>98</v>
      </c>
      <c r="C208" s="39">
        <v>2274855452400</v>
      </c>
    </row>
    <row r="209" spans="1:3" x14ac:dyDescent="0.3">
      <c r="A209" s="15" t="s">
        <v>556</v>
      </c>
      <c r="B209" s="1" t="s">
        <v>54</v>
      </c>
      <c r="C209" s="39">
        <v>4854040800</v>
      </c>
    </row>
    <row r="210" spans="1:3" x14ac:dyDescent="0.3">
      <c r="A210" s="15" t="s">
        <v>556</v>
      </c>
      <c r="B210" s="1" t="s">
        <v>65</v>
      </c>
      <c r="C210" s="39">
        <v>483663600</v>
      </c>
    </row>
    <row r="211" spans="1:3" x14ac:dyDescent="0.3">
      <c r="A211" s="15" t="s">
        <v>552</v>
      </c>
      <c r="B211" s="1" t="s">
        <v>38</v>
      </c>
      <c r="C211" s="39">
        <v>4394618400</v>
      </c>
    </row>
    <row r="212" spans="1:3" x14ac:dyDescent="0.3">
      <c r="A212" s="15" t="s">
        <v>559</v>
      </c>
      <c r="B212" s="1" t="s">
        <v>74</v>
      </c>
      <c r="C212" s="39">
        <v>160696643500</v>
      </c>
    </row>
    <row r="213" spans="1:3" x14ac:dyDescent="0.3">
      <c r="A213" s="15" t="s">
        <v>559</v>
      </c>
      <c r="B213" s="1" t="s">
        <v>51</v>
      </c>
      <c r="C213" s="39">
        <v>56128789200</v>
      </c>
    </row>
    <row r="214" spans="1:3" x14ac:dyDescent="0.3">
      <c r="A214" s="15" t="s">
        <v>556</v>
      </c>
      <c r="B214" s="1" t="s">
        <v>192</v>
      </c>
      <c r="C214" s="39">
        <v>11242722400</v>
      </c>
    </row>
    <row r="215" spans="1:3" x14ac:dyDescent="0.3">
      <c r="A215" s="15" t="s">
        <v>559</v>
      </c>
      <c r="B215" s="1" t="s">
        <v>190</v>
      </c>
      <c r="C215" s="39">
        <v>156124864000</v>
      </c>
    </row>
    <row r="216" spans="1:3" x14ac:dyDescent="0.3">
      <c r="A216" s="15" t="s">
        <v>549</v>
      </c>
      <c r="B216" s="1" t="s">
        <v>142</v>
      </c>
      <c r="C216" s="39">
        <v>40879328400</v>
      </c>
    </row>
    <row r="217" spans="1:3" x14ac:dyDescent="0.3">
      <c r="A217" s="15" t="s">
        <v>559</v>
      </c>
      <c r="B217" s="1" t="s">
        <v>185</v>
      </c>
      <c r="C217" s="39">
        <v>427759245900</v>
      </c>
    </row>
    <row r="218" spans="1:3" x14ac:dyDescent="0.3">
      <c r="A218" s="15" t="s">
        <v>556</v>
      </c>
      <c r="B218" s="1" t="s">
        <v>224</v>
      </c>
      <c r="C218" s="39">
        <v>8323053000</v>
      </c>
    </row>
    <row r="219" spans="1:3" x14ac:dyDescent="0.3">
      <c r="A219" s="15" t="s">
        <v>556</v>
      </c>
      <c r="B219" s="1" t="s">
        <v>155</v>
      </c>
      <c r="C219" s="39">
        <v>14145427800</v>
      </c>
    </row>
    <row r="220" spans="1:3" x14ac:dyDescent="0.3">
      <c r="A220" s="15" t="s">
        <v>559</v>
      </c>
      <c r="B220" s="1" t="s">
        <v>114</v>
      </c>
      <c r="C220" s="39">
        <v>138740542600</v>
      </c>
    </row>
    <row r="221" spans="1:3" x14ac:dyDescent="0.3">
      <c r="A221" s="15" t="s">
        <v>553</v>
      </c>
      <c r="B221" s="1" t="s">
        <v>75</v>
      </c>
      <c r="C221" s="39">
        <v>169515557100</v>
      </c>
    </row>
    <row r="222" spans="1:3" x14ac:dyDescent="0.3">
      <c r="A222" s="15" t="s">
        <v>555</v>
      </c>
      <c r="B222" s="1" t="s">
        <v>116</v>
      </c>
      <c r="C222" s="39">
        <v>3176520785500</v>
      </c>
    </row>
    <row r="223" spans="1:3" x14ac:dyDescent="0.3">
      <c r="A223" s="15" t="s">
        <v>558</v>
      </c>
      <c r="B223" s="1" t="s">
        <v>159</v>
      </c>
      <c r="C223" s="39">
        <v>8040070800</v>
      </c>
    </row>
    <row r="224" spans="1:3" x14ac:dyDescent="0.3">
      <c r="A224" s="15" t="s">
        <v>558</v>
      </c>
      <c r="B224" s="1" t="s">
        <v>233</v>
      </c>
      <c r="C224" s="39">
        <v>252238406400</v>
      </c>
    </row>
    <row r="225" spans="1:3" x14ac:dyDescent="0.3">
      <c r="A225" s="15" t="s">
        <v>555</v>
      </c>
      <c r="B225" s="1" t="s">
        <v>37</v>
      </c>
      <c r="C225" s="39">
        <v>279994168800</v>
      </c>
    </row>
    <row r="226" spans="1:3" x14ac:dyDescent="0.3">
      <c r="A226" s="15" t="s">
        <v>556</v>
      </c>
      <c r="B226" s="1" t="s">
        <v>156</v>
      </c>
      <c r="C226" s="39">
        <v>523208400</v>
      </c>
    </row>
    <row r="227" spans="1:3" x14ac:dyDescent="0.3">
      <c r="A227" s="15" t="s">
        <v>553</v>
      </c>
      <c r="B227" s="23" t="s">
        <v>107</v>
      </c>
      <c r="C227" s="39">
        <v>1308180000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D7AF8-4C6F-48CD-B14C-BB895C65F90F}">
  <sheetPr codeName="Sheet5"/>
  <dimension ref="A1:F239"/>
  <sheetViews>
    <sheetView workbookViewId="0">
      <selection activeCell="D8" sqref="D8"/>
    </sheetView>
  </sheetViews>
  <sheetFormatPr defaultRowHeight="15.6" x14ac:dyDescent="0.3"/>
  <cols>
    <col min="1" max="1" width="19.796875" customWidth="1"/>
    <col min="2" max="2" width="19" customWidth="1"/>
    <col min="3" max="3" width="17.8984375" customWidth="1"/>
  </cols>
  <sheetData>
    <row r="1" spans="1:3" x14ac:dyDescent="0.3">
      <c r="A1" s="33" t="s">
        <v>1</v>
      </c>
      <c r="B1" s="40" t="s">
        <v>0</v>
      </c>
      <c r="C1" s="33" t="s">
        <v>573</v>
      </c>
    </row>
    <row r="2" spans="1:3" x14ac:dyDescent="0.3">
      <c r="A2" s="34" t="s">
        <v>555</v>
      </c>
      <c r="C2" s="35">
        <v>831639994218000</v>
      </c>
    </row>
    <row r="3" spans="1:3" x14ac:dyDescent="0.3">
      <c r="A3" s="31"/>
      <c r="B3" s="31" t="s">
        <v>20</v>
      </c>
      <c r="C3" s="32">
        <v>21739897900</v>
      </c>
    </row>
    <row r="4" spans="1:3" x14ac:dyDescent="0.3">
      <c r="A4" s="31"/>
      <c r="B4" s="31" t="s">
        <v>37</v>
      </c>
      <c r="C4" s="32">
        <v>279994168800</v>
      </c>
    </row>
    <row r="5" spans="1:3" x14ac:dyDescent="0.3">
      <c r="A5" s="31"/>
      <c r="B5" s="31" t="s">
        <v>44</v>
      </c>
      <c r="C5" s="32">
        <v>2963639900</v>
      </c>
    </row>
    <row r="6" spans="1:3" x14ac:dyDescent="0.3">
      <c r="A6" s="31"/>
      <c r="B6" s="31" t="s">
        <v>50</v>
      </c>
      <c r="C6" s="32">
        <v>7057658400</v>
      </c>
    </row>
    <row r="7" spans="1:3" x14ac:dyDescent="0.3">
      <c r="A7" s="31"/>
      <c r="B7" s="31" t="s">
        <v>53</v>
      </c>
      <c r="C7" s="32">
        <v>85288739400</v>
      </c>
    </row>
    <row r="8" spans="1:3" x14ac:dyDescent="0.3">
      <c r="A8" s="31"/>
      <c r="B8" s="31" t="s">
        <v>55</v>
      </c>
      <c r="C8" s="32">
        <v>26374711300</v>
      </c>
    </row>
    <row r="9" spans="1:3" x14ac:dyDescent="0.3">
      <c r="A9" s="31"/>
      <c r="B9" s="31" t="s">
        <v>63</v>
      </c>
      <c r="C9" s="32">
        <v>6569868565000</v>
      </c>
    </row>
    <row r="10" spans="1:3" x14ac:dyDescent="0.3">
      <c r="A10" s="31"/>
      <c r="B10" s="31" t="s">
        <v>79</v>
      </c>
      <c r="C10" s="32">
        <v>531388500</v>
      </c>
    </row>
    <row r="11" spans="1:3" x14ac:dyDescent="0.3">
      <c r="A11" s="31"/>
      <c r="B11" s="31" t="s">
        <v>113</v>
      </c>
      <c r="C11" s="32">
        <v>199884441600</v>
      </c>
    </row>
    <row r="12" spans="1:3" x14ac:dyDescent="0.3">
      <c r="A12" s="31"/>
      <c r="B12" s="31" t="s">
        <v>116</v>
      </c>
      <c r="C12" s="32">
        <v>3176520785500</v>
      </c>
    </row>
    <row r="13" spans="1:3" x14ac:dyDescent="0.3">
      <c r="A13" s="31"/>
      <c r="B13" s="31" t="s">
        <v>117</v>
      </c>
      <c r="C13" s="32">
        <v>785448764800</v>
      </c>
    </row>
    <row r="14" spans="1:3" x14ac:dyDescent="0.3">
      <c r="A14" s="31"/>
      <c r="B14" s="31" t="s">
        <v>118</v>
      </c>
      <c r="C14" s="32">
        <v>480819031000</v>
      </c>
    </row>
    <row r="15" spans="1:3" x14ac:dyDescent="0.3">
      <c r="A15" s="31"/>
      <c r="B15" s="31" t="s">
        <v>125</v>
      </c>
      <c r="C15" s="32">
        <v>3594473830200</v>
      </c>
    </row>
    <row r="16" spans="1:3" x14ac:dyDescent="0.3">
      <c r="A16" s="31"/>
      <c r="B16" s="31" t="s">
        <v>131</v>
      </c>
      <c r="C16" s="32">
        <v>30046924700</v>
      </c>
    </row>
    <row r="17" spans="1:6" x14ac:dyDescent="0.3">
      <c r="A17" s="31"/>
      <c r="B17" s="31" t="s">
        <v>132</v>
      </c>
      <c r="C17" s="32">
        <v>869473449400</v>
      </c>
    </row>
    <row r="18" spans="1:6" x14ac:dyDescent="0.3">
      <c r="A18" s="31"/>
      <c r="B18" s="31" t="s">
        <v>135</v>
      </c>
      <c r="C18" s="32">
        <v>10826417700</v>
      </c>
    </row>
    <row r="19" spans="1:6" x14ac:dyDescent="0.3">
      <c r="A19" s="31"/>
      <c r="B19" s="31" t="s">
        <v>144</v>
      </c>
      <c r="C19" s="32">
        <v>8790625000</v>
      </c>
    </row>
    <row r="20" spans="1:6" x14ac:dyDescent="0.3">
      <c r="A20" s="31"/>
      <c r="B20" s="31" t="s">
        <v>148</v>
      </c>
      <c r="C20" s="32">
        <v>219472722000</v>
      </c>
    </row>
    <row r="21" spans="1:6" x14ac:dyDescent="0.3">
      <c r="A21" s="31"/>
      <c r="B21" s="31" t="s">
        <v>149</v>
      </c>
      <c r="C21" s="32">
        <v>1400131200</v>
      </c>
    </row>
    <row r="22" spans="1:6" x14ac:dyDescent="0.3">
      <c r="A22" s="31"/>
      <c r="B22" s="31" t="s">
        <v>161</v>
      </c>
      <c r="C22" s="32">
        <v>5098003200</v>
      </c>
    </row>
    <row r="23" spans="1:6" x14ac:dyDescent="0.3">
      <c r="A23" s="31"/>
      <c r="B23" s="31" t="s">
        <v>167</v>
      </c>
      <c r="C23" s="32">
        <v>39602005800</v>
      </c>
    </row>
    <row r="24" spans="1:6" x14ac:dyDescent="0.3">
      <c r="A24" s="31"/>
      <c r="B24" s="31" t="s">
        <v>178</v>
      </c>
      <c r="C24" s="32">
        <v>348187476000</v>
      </c>
      <c r="F24" t="s">
        <v>576</v>
      </c>
    </row>
    <row r="25" spans="1:6" x14ac:dyDescent="0.3">
      <c r="A25" s="31"/>
      <c r="B25" s="31" t="s">
        <v>184</v>
      </c>
      <c r="C25" s="32">
        <v>411555914200</v>
      </c>
    </row>
    <row r="26" spans="1:6" x14ac:dyDescent="0.3">
      <c r="A26" s="31"/>
      <c r="B26" s="31" t="s">
        <v>206</v>
      </c>
      <c r="C26" s="32">
        <v>106463955000</v>
      </c>
    </row>
    <row r="27" spans="1:6" x14ac:dyDescent="0.3">
      <c r="A27" s="31"/>
      <c r="B27" s="31" t="s">
        <v>213</v>
      </c>
      <c r="C27" s="32">
        <v>74822288000</v>
      </c>
    </row>
    <row r="28" spans="1:6" x14ac:dyDescent="0.3">
      <c r="A28" s="31"/>
      <c r="B28" s="31" t="s">
        <v>220</v>
      </c>
      <c r="C28" s="32">
        <v>539044435800</v>
      </c>
    </row>
    <row r="29" spans="1:6" x14ac:dyDescent="0.3">
      <c r="A29" s="31"/>
      <c r="B29" s="31" t="s">
        <v>223</v>
      </c>
      <c r="C29" s="32">
        <v>478273803000</v>
      </c>
    </row>
    <row r="30" spans="1:6" x14ac:dyDescent="0.3">
      <c r="A30" s="31"/>
      <c r="B30" s="31" t="s">
        <v>241</v>
      </c>
      <c r="C30" s="32">
        <v>211007415000</v>
      </c>
    </row>
    <row r="31" spans="1:6" x14ac:dyDescent="0.3">
      <c r="A31" s="34" t="s">
        <v>558</v>
      </c>
      <c r="C31" s="35">
        <v>13443914304000</v>
      </c>
    </row>
    <row r="32" spans="1:6" x14ac:dyDescent="0.3">
      <c r="A32" s="31"/>
      <c r="B32" s="31" t="s">
        <v>29</v>
      </c>
      <c r="C32" s="32">
        <v>10417302000</v>
      </c>
    </row>
    <row r="33" spans="1:3" x14ac:dyDescent="0.3">
      <c r="A33" s="31"/>
      <c r="B33" s="31" t="s">
        <v>34</v>
      </c>
      <c r="C33" s="32">
        <v>27069504600</v>
      </c>
    </row>
    <row r="34" spans="1:3" x14ac:dyDescent="0.3">
      <c r="A34" s="31"/>
      <c r="B34" s="31" t="s">
        <v>39</v>
      </c>
      <c r="C34" s="32">
        <v>62787367100</v>
      </c>
    </row>
    <row r="35" spans="1:3" x14ac:dyDescent="0.3">
      <c r="A35" s="31"/>
      <c r="B35" s="31" t="s">
        <v>97</v>
      </c>
      <c r="C35" s="32">
        <v>11653682500</v>
      </c>
    </row>
    <row r="36" spans="1:3" x14ac:dyDescent="0.3">
      <c r="A36" s="31"/>
      <c r="B36" s="31" t="s">
        <v>128</v>
      </c>
      <c r="C36" s="32">
        <v>95969437200</v>
      </c>
    </row>
    <row r="37" spans="1:3" x14ac:dyDescent="0.3">
      <c r="A37" s="31"/>
      <c r="B37" s="31" t="s">
        <v>134</v>
      </c>
      <c r="C37" s="32">
        <v>8342236800</v>
      </c>
    </row>
    <row r="38" spans="1:3" x14ac:dyDescent="0.3">
      <c r="A38" s="31"/>
      <c r="B38" s="31" t="s">
        <v>159</v>
      </c>
      <c r="C38" s="32">
        <v>8040070800</v>
      </c>
    </row>
    <row r="39" spans="1:3" x14ac:dyDescent="0.3">
      <c r="A39" s="31"/>
      <c r="B39" s="31" t="s">
        <v>191</v>
      </c>
      <c r="C39" s="32">
        <v>1271752506000</v>
      </c>
    </row>
    <row r="40" spans="1:3" x14ac:dyDescent="0.3">
      <c r="A40" s="31"/>
      <c r="B40" s="31" t="s">
        <v>221</v>
      </c>
      <c r="C40" s="32">
        <v>7320815000</v>
      </c>
    </row>
    <row r="41" spans="1:3" x14ac:dyDescent="0.3">
      <c r="A41" s="31"/>
      <c r="B41" s="31" t="s">
        <v>229</v>
      </c>
      <c r="C41" s="32">
        <v>29248936000</v>
      </c>
    </row>
    <row r="42" spans="1:3" x14ac:dyDescent="0.3">
      <c r="A42" s="31"/>
      <c r="B42" s="31" t="s">
        <v>233</v>
      </c>
      <c r="C42" s="32">
        <v>252238406400</v>
      </c>
    </row>
    <row r="43" spans="1:3" x14ac:dyDescent="0.3">
      <c r="A43" s="31"/>
      <c r="B43" s="31" t="s">
        <v>238</v>
      </c>
      <c r="C43" s="32">
        <v>46422127800</v>
      </c>
    </row>
    <row r="44" spans="1:3" x14ac:dyDescent="0.3">
      <c r="A44" s="34" t="s">
        <v>559</v>
      </c>
      <c r="C44" s="35">
        <v>14113962190900</v>
      </c>
    </row>
    <row r="45" spans="1:3" x14ac:dyDescent="0.3">
      <c r="A45" s="31"/>
      <c r="B45" s="31" t="s">
        <v>21</v>
      </c>
      <c r="C45" s="32">
        <v>16117447500</v>
      </c>
    </row>
    <row r="46" spans="1:3" x14ac:dyDescent="0.3">
      <c r="A46" s="31"/>
      <c r="B46" s="31" t="s">
        <v>46</v>
      </c>
      <c r="C46" s="32">
        <v>27443753600</v>
      </c>
    </row>
    <row r="47" spans="1:3" x14ac:dyDescent="0.3">
      <c r="A47" s="31"/>
      <c r="B47" s="31" t="s">
        <v>51</v>
      </c>
      <c r="C47" s="32">
        <v>56128789200</v>
      </c>
    </row>
    <row r="48" spans="1:3" x14ac:dyDescent="0.3">
      <c r="A48" s="31"/>
      <c r="B48" s="31" t="s">
        <v>71</v>
      </c>
      <c r="C48" s="32">
        <v>47644339400</v>
      </c>
    </row>
    <row r="49" spans="1:3" x14ac:dyDescent="0.3">
      <c r="A49" s="31"/>
      <c r="B49" s="31" t="s">
        <v>74</v>
      </c>
      <c r="C49" s="32">
        <v>160696643500</v>
      </c>
    </row>
    <row r="50" spans="1:3" x14ac:dyDescent="0.3">
      <c r="A50" s="31"/>
      <c r="B50" s="31" t="s">
        <v>114</v>
      </c>
      <c r="C50" s="32">
        <v>138740542600</v>
      </c>
    </row>
    <row r="51" spans="1:3" x14ac:dyDescent="0.3">
      <c r="A51" s="31"/>
      <c r="B51" s="31" t="s">
        <v>145</v>
      </c>
      <c r="C51" s="32">
        <v>13738711800</v>
      </c>
    </row>
    <row r="52" spans="1:3" x14ac:dyDescent="0.3">
      <c r="A52" s="31"/>
      <c r="B52" s="31" t="s">
        <v>185</v>
      </c>
      <c r="C52" s="32">
        <v>427759245900</v>
      </c>
    </row>
    <row r="53" spans="1:3" x14ac:dyDescent="0.3">
      <c r="A53" s="31"/>
      <c r="B53" s="31" t="s">
        <v>190</v>
      </c>
      <c r="C53" s="32">
        <v>156124864000</v>
      </c>
    </row>
    <row r="54" spans="1:3" x14ac:dyDescent="0.3">
      <c r="A54" s="31"/>
      <c r="B54" s="31" t="s">
        <v>203</v>
      </c>
      <c r="C54" s="32">
        <v>20672104200</v>
      </c>
    </row>
    <row r="55" spans="1:3" x14ac:dyDescent="0.3">
      <c r="A55" s="31"/>
      <c r="B55" s="31" t="s">
        <v>207</v>
      </c>
      <c r="C55" s="32">
        <v>72344658400</v>
      </c>
    </row>
    <row r="56" spans="1:3" x14ac:dyDescent="0.3">
      <c r="A56" s="31"/>
      <c r="B56" s="31" t="s">
        <v>208</v>
      </c>
      <c r="C56" s="32">
        <v>38196593000</v>
      </c>
    </row>
    <row r="57" spans="1:3" x14ac:dyDescent="0.3">
      <c r="A57" s="34" t="s">
        <v>549</v>
      </c>
      <c r="C57" s="35">
        <v>243570618600</v>
      </c>
    </row>
    <row r="58" spans="1:3" x14ac:dyDescent="0.3">
      <c r="A58" s="31"/>
      <c r="B58" s="31" t="s">
        <v>85</v>
      </c>
      <c r="C58" s="32">
        <v>16289295900</v>
      </c>
    </row>
    <row r="59" spans="1:3" x14ac:dyDescent="0.3">
      <c r="A59" s="31"/>
      <c r="B59" s="31" t="s">
        <v>136</v>
      </c>
      <c r="C59" s="32">
        <v>23202297000</v>
      </c>
    </row>
    <row r="60" spans="1:3" x14ac:dyDescent="0.3">
      <c r="A60" s="31"/>
      <c r="B60" s="31" t="s">
        <v>142</v>
      </c>
      <c r="C60" s="32">
        <v>40879328400</v>
      </c>
    </row>
    <row r="61" spans="1:3" x14ac:dyDescent="0.3">
      <c r="A61" s="34" t="s">
        <v>552</v>
      </c>
      <c r="C61" s="35">
        <v>219504870829300</v>
      </c>
    </row>
    <row r="62" spans="1:3" x14ac:dyDescent="0.3">
      <c r="A62" s="31"/>
      <c r="B62" s="31" t="s">
        <v>26</v>
      </c>
      <c r="C62" s="32">
        <v>115902200</v>
      </c>
    </row>
    <row r="63" spans="1:3" x14ac:dyDescent="0.3">
      <c r="A63" s="31"/>
      <c r="B63" s="31" t="s">
        <v>27</v>
      </c>
      <c r="C63" s="32">
        <v>760188000</v>
      </c>
    </row>
    <row r="64" spans="1:3" x14ac:dyDescent="0.3">
      <c r="A64" s="31"/>
      <c r="B64" s="31" t="s">
        <v>28</v>
      </c>
      <c r="C64" s="32">
        <v>447124529600</v>
      </c>
    </row>
    <row r="65" spans="1:3" x14ac:dyDescent="0.3">
      <c r="A65" s="31"/>
      <c r="B65" s="31" t="s">
        <v>31</v>
      </c>
      <c r="C65" s="32">
        <v>2012948000</v>
      </c>
    </row>
    <row r="66" spans="1:3" x14ac:dyDescent="0.3">
      <c r="A66" s="31"/>
      <c r="B66" s="31" t="s">
        <v>35</v>
      </c>
      <c r="C66" s="32">
        <v>5072959000</v>
      </c>
    </row>
    <row r="67" spans="1:3" x14ac:dyDescent="0.3">
      <c r="A67" s="31"/>
      <c r="B67" s="31" t="s">
        <v>38</v>
      </c>
      <c r="C67" s="32">
        <v>4394618400</v>
      </c>
    </row>
    <row r="68" spans="1:3" x14ac:dyDescent="0.3">
      <c r="A68" s="31"/>
      <c r="B68" s="31" t="s">
        <v>41</v>
      </c>
      <c r="C68" s="32">
        <v>1409877000</v>
      </c>
    </row>
    <row r="69" spans="1:3" x14ac:dyDescent="0.3">
      <c r="A69" s="31"/>
      <c r="B69" s="31" t="s">
        <v>45</v>
      </c>
      <c r="C69" s="32">
        <v>21573710400</v>
      </c>
    </row>
    <row r="70" spans="1:3" x14ac:dyDescent="0.3">
      <c r="A70" s="31"/>
      <c r="B70" s="31" t="s">
        <v>48</v>
      </c>
      <c r="C70" s="32">
        <v>1429394525200</v>
      </c>
    </row>
    <row r="71" spans="1:3" x14ac:dyDescent="0.3">
      <c r="A71" s="31"/>
      <c r="B71" s="31" t="s">
        <v>49</v>
      </c>
      <c r="C71" s="32">
        <v>369568000</v>
      </c>
    </row>
    <row r="72" spans="1:3" x14ac:dyDescent="0.3">
      <c r="A72" s="31"/>
      <c r="B72" s="31" t="s">
        <v>59</v>
      </c>
      <c r="C72" s="32">
        <v>1590260000</v>
      </c>
    </row>
    <row r="73" spans="1:3" x14ac:dyDescent="0.3">
      <c r="A73" s="31"/>
      <c r="B73" s="31" t="s">
        <v>62</v>
      </c>
      <c r="C73" s="32">
        <v>159728768100</v>
      </c>
    </row>
    <row r="74" spans="1:3" x14ac:dyDescent="0.3">
      <c r="A74" s="31"/>
      <c r="B74" s="31" t="s">
        <v>64</v>
      </c>
      <c r="C74" s="32">
        <v>274636120500</v>
      </c>
    </row>
    <row r="75" spans="1:3" x14ac:dyDescent="0.3">
      <c r="A75" s="31"/>
      <c r="B75" s="31" t="s">
        <v>69</v>
      </c>
      <c r="C75" s="32">
        <v>37084875100</v>
      </c>
    </row>
    <row r="76" spans="1:3" x14ac:dyDescent="0.3">
      <c r="A76" s="31"/>
      <c r="B76" s="31" t="s">
        <v>72</v>
      </c>
      <c r="C76" s="32">
        <v>33010178000</v>
      </c>
    </row>
    <row r="77" spans="1:3" x14ac:dyDescent="0.3">
      <c r="A77" s="31"/>
      <c r="B77" s="31" t="s">
        <v>77</v>
      </c>
      <c r="C77" s="32">
        <v>372114000</v>
      </c>
    </row>
    <row r="78" spans="1:3" x14ac:dyDescent="0.3">
      <c r="A78" s="31"/>
      <c r="B78" s="31" t="s">
        <v>78</v>
      </c>
      <c r="C78" s="32">
        <v>55103904000</v>
      </c>
    </row>
    <row r="79" spans="1:3" x14ac:dyDescent="0.3">
      <c r="A79" s="31"/>
      <c r="B79" s="31" t="s">
        <v>80</v>
      </c>
      <c r="C79" s="32">
        <v>44706783000</v>
      </c>
    </row>
    <row r="80" spans="1:3" x14ac:dyDescent="0.3">
      <c r="A80" s="31"/>
      <c r="B80" s="31" t="s">
        <v>82</v>
      </c>
      <c r="C80" s="32">
        <v>32747414400</v>
      </c>
    </row>
    <row r="81" spans="1:3" x14ac:dyDescent="0.3">
      <c r="A81" s="31"/>
      <c r="B81" s="31" t="s">
        <v>92</v>
      </c>
      <c r="C81" s="32">
        <v>1655924700</v>
      </c>
    </row>
    <row r="82" spans="1:3" x14ac:dyDescent="0.3">
      <c r="A82" s="31"/>
      <c r="B82" s="31" t="s">
        <v>103</v>
      </c>
      <c r="C82" s="32">
        <v>448515000</v>
      </c>
    </row>
    <row r="83" spans="1:3" x14ac:dyDescent="0.3">
      <c r="A83" s="31"/>
      <c r="B83" s="31" t="s">
        <v>104</v>
      </c>
      <c r="C83" s="32">
        <v>3622208000</v>
      </c>
    </row>
    <row r="84" spans="1:3" x14ac:dyDescent="0.3">
      <c r="A84" s="31"/>
      <c r="B84" s="31" t="s">
        <v>106</v>
      </c>
      <c r="C84" s="32">
        <v>50403534500</v>
      </c>
    </row>
    <row r="85" spans="1:3" x14ac:dyDescent="0.3">
      <c r="A85" s="31"/>
      <c r="B85" s="31" t="s">
        <v>110</v>
      </c>
      <c r="C85" s="32">
        <v>3068980000</v>
      </c>
    </row>
    <row r="86" spans="1:3" x14ac:dyDescent="0.3">
      <c r="A86" s="31"/>
      <c r="B86" s="31" t="s">
        <v>111</v>
      </c>
      <c r="C86" s="32">
        <v>13293606400</v>
      </c>
    </row>
    <row r="87" spans="1:3" x14ac:dyDescent="0.3">
      <c r="A87" s="31"/>
      <c r="B87" s="31" t="s">
        <v>112</v>
      </c>
      <c r="C87" s="32">
        <v>19048889600</v>
      </c>
    </row>
    <row r="88" spans="1:3" x14ac:dyDescent="0.3">
      <c r="A88" s="31"/>
      <c r="B88" s="31" t="s">
        <v>124</v>
      </c>
      <c r="C88" s="32">
        <v>10756683600</v>
      </c>
    </row>
    <row r="89" spans="1:3" x14ac:dyDescent="0.3">
      <c r="A89" s="31"/>
      <c r="B89" s="31" t="s">
        <v>153</v>
      </c>
      <c r="C89" s="32">
        <v>6280286400</v>
      </c>
    </row>
    <row r="90" spans="1:3" x14ac:dyDescent="0.3">
      <c r="A90" s="31"/>
      <c r="B90" s="31" t="s">
        <v>157</v>
      </c>
      <c r="C90" s="32">
        <v>967045725000</v>
      </c>
    </row>
    <row r="91" spans="1:3" x14ac:dyDescent="0.3">
      <c r="A91" s="31"/>
      <c r="B91" s="31" t="s">
        <v>162</v>
      </c>
      <c r="C91" s="32">
        <v>32092600</v>
      </c>
    </row>
    <row r="92" spans="1:3" x14ac:dyDescent="0.3">
      <c r="A92" s="31"/>
      <c r="B92" s="31" t="s">
        <v>169</v>
      </c>
      <c r="C92" s="32">
        <v>2527790400</v>
      </c>
    </row>
    <row r="93" spans="1:3" x14ac:dyDescent="0.3">
      <c r="A93" s="31"/>
      <c r="B93" s="31" t="s">
        <v>172</v>
      </c>
      <c r="C93" s="32">
        <v>12811296700</v>
      </c>
    </row>
    <row r="94" spans="1:3" x14ac:dyDescent="0.3">
      <c r="A94" s="31"/>
      <c r="B94" s="31" t="s">
        <v>180</v>
      </c>
      <c r="C94" s="32">
        <v>20105309700</v>
      </c>
    </row>
    <row r="95" spans="1:3" x14ac:dyDescent="0.3">
      <c r="A95" s="31"/>
      <c r="B95" s="31" t="s">
        <v>182</v>
      </c>
      <c r="C95" s="32">
        <v>30580380800</v>
      </c>
    </row>
    <row r="96" spans="1:3" x14ac:dyDescent="0.3">
      <c r="A96" s="31"/>
      <c r="B96" s="31" t="s">
        <v>183</v>
      </c>
      <c r="C96" s="32">
        <v>144343275300</v>
      </c>
    </row>
    <row r="97" spans="1:3" x14ac:dyDescent="0.3">
      <c r="A97" s="31"/>
      <c r="B97" s="31" t="s">
        <v>187</v>
      </c>
      <c r="C97" s="32">
        <v>65976758400</v>
      </c>
    </row>
    <row r="98" spans="1:3" x14ac:dyDescent="0.3">
      <c r="A98" s="31"/>
      <c r="B98" s="31" t="s">
        <v>194</v>
      </c>
      <c r="C98" s="32">
        <v>344335200</v>
      </c>
    </row>
    <row r="99" spans="1:3" x14ac:dyDescent="0.3">
      <c r="A99" s="31"/>
      <c r="B99" s="31" t="s">
        <v>195</v>
      </c>
      <c r="C99" s="32">
        <v>909673200</v>
      </c>
    </row>
    <row r="100" spans="1:3" x14ac:dyDescent="0.3">
      <c r="A100" s="31"/>
      <c r="B100" s="31" t="s">
        <v>197</v>
      </c>
      <c r="C100" s="32">
        <v>341759200</v>
      </c>
    </row>
    <row r="101" spans="1:3" x14ac:dyDescent="0.3">
      <c r="A101" s="31"/>
      <c r="B101" s="31" t="s">
        <v>215</v>
      </c>
      <c r="C101" s="32">
        <v>1756468000</v>
      </c>
    </row>
    <row r="102" spans="1:3" x14ac:dyDescent="0.3">
      <c r="A102" s="31"/>
      <c r="B102" s="31" t="s">
        <v>226</v>
      </c>
      <c r="C102" s="32">
        <v>10125499000</v>
      </c>
    </row>
    <row r="103" spans="1:3" x14ac:dyDescent="0.3">
      <c r="A103" s="31"/>
      <c r="B103" s="31" t="s">
        <v>230</v>
      </c>
      <c r="C103" s="32">
        <v>203059200</v>
      </c>
    </row>
    <row r="104" spans="1:3" x14ac:dyDescent="0.3">
      <c r="A104" s="31"/>
      <c r="B104" s="31" t="s">
        <v>237</v>
      </c>
      <c r="C104" s="32">
        <v>43928729600</v>
      </c>
    </row>
    <row r="105" spans="1:3" x14ac:dyDescent="0.3">
      <c r="A105" s="31"/>
      <c r="B105" s="31" t="s">
        <v>240</v>
      </c>
      <c r="C105" s="32">
        <v>123506088000</v>
      </c>
    </row>
    <row r="106" spans="1:3" x14ac:dyDescent="0.3">
      <c r="A106" s="31"/>
      <c r="B106" s="31" t="s">
        <v>242</v>
      </c>
      <c r="C106" s="32">
        <v>1868006000</v>
      </c>
    </row>
    <row r="107" spans="1:3" x14ac:dyDescent="0.3">
      <c r="A107" s="34" t="s">
        <v>550</v>
      </c>
      <c r="C107" s="35">
        <v>32634939472100</v>
      </c>
    </row>
    <row r="108" spans="1:3" x14ac:dyDescent="0.3">
      <c r="A108" s="31"/>
      <c r="B108" s="31" t="s">
        <v>36</v>
      </c>
      <c r="C108" s="32">
        <v>11806086500</v>
      </c>
    </row>
    <row r="109" spans="1:3" x14ac:dyDescent="0.3">
      <c r="A109" s="31"/>
      <c r="B109" s="31" t="s">
        <v>73</v>
      </c>
      <c r="C109" s="32">
        <v>15058579200</v>
      </c>
    </row>
    <row r="110" spans="1:3" x14ac:dyDescent="0.3">
      <c r="A110" s="31"/>
      <c r="B110" s="31" t="s">
        <v>96</v>
      </c>
      <c r="C110" s="32">
        <v>857254200</v>
      </c>
    </row>
    <row r="111" spans="1:3" x14ac:dyDescent="0.3">
      <c r="A111" s="31"/>
      <c r="B111" s="31" t="s">
        <v>119</v>
      </c>
      <c r="C111" s="32">
        <v>40175074500</v>
      </c>
    </row>
    <row r="112" spans="1:3" x14ac:dyDescent="0.3">
      <c r="A112" s="31"/>
      <c r="B112" s="31" t="s">
        <v>122</v>
      </c>
      <c r="C112" s="32">
        <v>125771916600</v>
      </c>
    </row>
    <row r="113" spans="1:3" x14ac:dyDescent="0.3">
      <c r="A113" s="31"/>
      <c r="B113" s="31" t="s">
        <v>127</v>
      </c>
      <c r="C113" s="32">
        <v>25399068000</v>
      </c>
    </row>
    <row r="114" spans="1:3" x14ac:dyDescent="0.3">
      <c r="A114" s="31"/>
      <c r="B114" s="31" t="s">
        <v>133</v>
      </c>
      <c r="C114" s="32">
        <v>45949467000</v>
      </c>
    </row>
    <row r="115" spans="1:3" x14ac:dyDescent="0.3">
      <c r="A115" s="31"/>
      <c r="B115" s="31" t="s">
        <v>137</v>
      </c>
      <c r="C115" s="32">
        <v>18595440000</v>
      </c>
    </row>
    <row r="116" spans="1:3" x14ac:dyDescent="0.3">
      <c r="A116" s="31"/>
      <c r="B116" s="31" t="s">
        <v>177</v>
      </c>
      <c r="C116" s="32">
        <v>40639199900</v>
      </c>
    </row>
    <row r="117" spans="1:3" x14ac:dyDescent="0.3">
      <c r="A117" s="31"/>
      <c r="B117" s="31" t="s">
        <v>188</v>
      </c>
      <c r="C117" s="32">
        <v>19035218500</v>
      </c>
    </row>
    <row r="118" spans="1:3" x14ac:dyDescent="0.3">
      <c r="A118" s="31"/>
      <c r="B118" s="31" t="s">
        <v>201</v>
      </c>
      <c r="C118" s="32">
        <v>318832825800</v>
      </c>
    </row>
    <row r="119" spans="1:3" x14ac:dyDescent="0.3">
      <c r="A119" s="31"/>
      <c r="B119" s="31" t="s">
        <v>219</v>
      </c>
      <c r="C119" s="32">
        <v>62308491300</v>
      </c>
    </row>
    <row r="120" spans="1:3" x14ac:dyDescent="0.3">
      <c r="A120" s="31"/>
      <c r="B120" s="31" t="s">
        <v>228</v>
      </c>
      <c r="C120" s="32">
        <v>471773518600</v>
      </c>
    </row>
    <row r="121" spans="1:3" x14ac:dyDescent="0.3">
      <c r="A121" s="31"/>
      <c r="B121" s="31" t="s">
        <v>234</v>
      </c>
      <c r="C121" s="32">
        <v>60382941600</v>
      </c>
    </row>
    <row r="122" spans="1:3" x14ac:dyDescent="0.3">
      <c r="A122" s="31"/>
      <c r="B122" s="31" t="s">
        <v>244</v>
      </c>
      <c r="C122" s="32">
        <v>1968393600</v>
      </c>
    </row>
    <row r="123" spans="1:3" x14ac:dyDescent="0.3">
      <c r="A123" s="31"/>
      <c r="B123" s="31" t="s">
        <v>246</v>
      </c>
      <c r="C123" s="32">
        <v>17164950400</v>
      </c>
    </row>
    <row r="124" spans="1:3" x14ac:dyDescent="0.3">
      <c r="A124" s="34" t="s">
        <v>557</v>
      </c>
      <c r="C124" s="35">
        <v>4398961612500</v>
      </c>
    </row>
    <row r="125" spans="1:3" x14ac:dyDescent="0.3">
      <c r="A125" s="31"/>
      <c r="B125" s="31" t="s">
        <v>22</v>
      </c>
      <c r="C125" s="32">
        <v>197580546000</v>
      </c>
    </row>
    <row r="126" spans="1:3" x14ac:dyDescent="0.3">
      <c r="A126" s="31"/>
      <c r="B126" s="31" t="s">
        <v>81</v>
      </c>
      <c r="C126" s="32">
        <v>315548028000</v>
      </c>
    </row>
    <row r="127" spans="1:3" x14ac:dyDescent="0.3">
      <c r="A127" s="31"/>
      <c r="B127" s="31" t="s">
        <v>140</v>
      </c>
      <c r="C127" s="32">
        <v>37764825600</v>
      </c>
    </row>
    <row r="128" spans="1:3" x14ac:dyDescent="0.3">
      <c r="A128" s="31"/>
      <c r="B128" s="31" t="s">
        <v>163</v>
      </c>
      <c r="C128" s="32">
        <v>132965036000</v>
      </c>
    </row>
    <row r="129" spans="1:3" x14ac:dyDescent="0.3">
      <c r="A129" s="31"/>
      <c r="B129" s="31" t="s">
        <v>227</v>
      </c>
      <c r="C129" s="32">
        <v>70207596600</v>
      </c>
    </row>
    <row r="130" spans="1:3" x14ac:dyDescent="0.3">
      <c r="A130" s="34" t="s">
        <v>551</v>
      </c>
      <c r="C130" s="35">
        <v>43283236063500</v>
      </c>
    </row>
    <row r="131" spans="1:3" x14ac:dyDescent="0.3">
      <c r="A131" s="31"/>
      <c r="B131" s="31" t="s">
        <v>43</v>
      </c>
      <c r="C131" s="32">
        <v>2367828000</v>
      </c>
    </row>
    <row r="132" spans="1:3" x14ac:dyDescent="0.3">
      <c r="A132" s="31"/>
      <c r="B132" s="31" t="s">
        <v>57</v>
      </c>
      <c r="C132" s="32">
        <v>986348173600</v>
      </c>
    </row>
    <row r="133" spans="1:3" x14ac:dyDescent="0.3">
      <c r="A133" s="31"/>
      <c r="B133" s="31" t="s">
        <v>102</v>
      </c>
      <c r="C133" s="32">
        <v>1127220000</v>
      </c>
    </row>
    <row r="134" spans="1:3" x14ac:dyDescent="0.3">
      <c r="A134" s="31"/>
      <c r="B134" s="31" t="s">
        <v>196</v>
      </c>
      <c r="C134" s="32">
        <v>48479400</v>
      </c>
    </row>
    <row r="135" spans="1:3" x14ac:dyDescent="0.3">
      <c r="A135" s="31"/>
      <c r="B135" s="31" t="s">
        <v>236</v>
      </c>
      <c r="C135" s="32">
        <v>11281191327000</v>
      </c>
    </row>
    <row r="136" spans="1:3" x14ac:dyDescent="0.3">
      <c r="A136" s="34" t="s">
        <v>554</v>
      </c>
      <c r="C136" s="35">
        <v>5738403858400</v>
      </c>
    </row>
    <row r="137" spans="1:3" x14ac:dyDescent="0.3">
      <c r="A137" s="31"/>
      <c r="B137" s="31" t="s">
        <v>23</v>
      </c>
      <c r="C137" s="32">
        <v>462352000</v>
      </c>
    </row>
    <row r="138" spans="1:3" x14ac:dyDescent="0.3">
      <c r="A138" s="31"/>
      <c r="B138" s="31" t="s">
        <v>32</v>
      </c>
      <c r="C138" s="32">
        <v>587658378000</v>
      </c>
    </row>
    <row r="139" spans="1:3" x14ac:dyDescent="0.3">
      <c r="A139" s="31"/>
      <c r="B139" s="31" t="s">
        <v>68</v>
      </c>
      <c r="C139" s="32">
        <v>106940000</v>
      </c>
    </row>
    <row r="140" spans="1:3" x14ac:dyDescent="0.3">
      <c r="A140" s="31"/>
      <c r="B140" s="31" t="s">
        <v>89</v>
      </c>
      <c r="C140" s="32">
        <v>5254504200</v>
      </c>
    </row>
    <row r="141" spans="1:3" x14ac:dyDescent="0.3">
      <c r="A141" s="31"/>
      <c r="B141" s="31" t="s">
        <v>93</v>
      </c>
      <c r="C141" s="32">
        <v>4805115000</v>
      </c>
    </row>
    <row r="142" spans="1:3" x14ac:dyDescent="0.3">
      <c r="A142" s="31"/>
      <c r="B142" s="31" t="s">
        <v>105</v>
      </c>
      <c r="C142" s="32">
        <v>3591399000</v>
      </c>
    </row>
    <row r="143" spans="1:3" x14ac:dyDescent="0.3">
      <c r="A143" s="31"/>
      <c r="B143" s="31" t="s">
        <v>130</v>
      </c>
      <c r="C143" s="32">
        <v>84345600</v>
      </c>
    </row>
    <row r="144" spans="1:3" x14ac:dyDescent="0.3">
      <c r="A144" s="31"/>
      <c r="B144" s="31" t="s">
        <v>152</v>
      </c>
      <c r="C144" s="32">
        <v>96675200</v>
      </c>
    </row>
    <row r="145" spans="1:3" x14ac:dyDescent="0.3">
      <c r="A145" s="31"/>
      <c r="B145" s="31" t="s">
        <v>158</v>
      </c>
      <c r="C145" s="32">
        <v>216008000</v>
      </c>
    </row>
    <row r="146" spans="1:3" x14ac:dyDescent="0.3">
      <c r="A146" s="31"/>
      <c r="B146" s="31" t="s">
        <v>175</v>
      </c>
      <c r="C146" s="32">
        <v>1030737500</v>
      </c>
    </row>
    <row r="147" spans="1:3" x14ac:dyDescent="0.3">
      <c r="A147" s="31"/>
      <c r="B147" s="31" t="s">
        <v>166</v>
      </c>
      <c r="C147" s="32">
        <v>66435000</v>
      </c>
    </row>
    <row r="148" spans="1:3" x14ac:dyDescent="0.3">
      <c r="A148" s="31"/>
      <c r="B148" s="31" t="s">
        <v>170</v>
      </c>
      <c r="C148" s="32">
        <v>3288690000</v>
      </c>
    </row>
    <row r="149" spans="1:3" x14ac:dyDescent="0.3">
      <c r="A149" s="31"/>
      <c r="B149" s="31" t="s">
        <v>171</v>
      </c>
      <c r="C149" s="32">
        <v>88044624000</v>
      </c>
    </row>
    <row r="150" spans="1:3" x14ac:dyDescent="0.3">
      <c r="A150" s="31"/>
      <c r="B150" s="31" t="s">
        <v>179</v>
      </c>
      <c r="C150" s="32">
        <v>185211000</v>
      </c>
    </row>
    <row r="151" spans="1:3" x14ac:dyDescent="0.3">
      <c r="A151" s="31"/>
      <c r="B151" s="31" t="s">
        <v>181</v>
      </c>
      <c r="C151" s="32">
        <v>12475196800</v>
      </c>
    </row>
    <row r="152" spans="1:3" x14ac:dyDescent="0.3">
      <c r="A152" s="31"/>
      <c r="B152" s="31" t="s">
        <v>198</v>
      </c>
      <c r="C152" s="32">
        <v>990684800</v>
      </c>
    </row>
    <row r="153" spans="1:3" x14ac:dyDescent="0.3">
      <c r="A153" s="31"/>
      <c r="B153" s="31" t="s">
        <v>209</v>
      </c>
      <c r="C153" s="32">
        <v>939144600</v>
      </c>
    </row>
    <row r="154" spans="1:3" x14ac:dyDescent="0.3">
      <c r="A154" s="31"/>
      <c r="B154" s="31" t="s">
        <v>225</v>
      </c>
      <c r="C154" s="32">
        <v>252315800</v>
      </c>
    </row>
    <row r="155" spans="1:3" x14ac:dyDescent="0.3">
      <c r="A155" s="31"/>
      <c r="B155" s="31" t="s">
        <v>231</v>
      </c>
      <c r="C155" s="32">
        <v>12991000</v>
      </c>
    </row>
    <row r="156" spans="1:3" x14ac:dyDescent="0.3">
      <c r="A156" s="31"/>
      <c r="B156" s="31" t="s">
        <v>239</v>
      </c>
      <c r="C156" s="32">
        <v>605720100</v>
      </c>
    </row>
    <row r="157" spans="1:3" x14ac:dyDescent="0.3">
      <c r="A157" s="31"/>
      <c r="B157" s="31" t="s">
        <v>243</v>
      </c>
      <c r="C157" s="32">
        <v>59292500</v>
      </c>
    </row>
    <row r="158" spans="1:3" x14ac:dyDescent="0.3">
      <c r="A158" s="34" t="s">
        <v>556</v>
      </c>
      <c r="C158" s="35">
        <v>88808284500000</v>
      </c>
    </row>
    <row r="159" spans="1:3" x14ac:dyDescent="0.3">
      <c r="A159" s="31"/>
      <c r="B159" s="31" t="s">
        <v>25</v>
      </c>
      <c r="C159" s="32">
        <v>23041434900</v>
      </c>
    </row>
    <row r="160" spans="1:3" x14ac:dyDescent="0.3">
      <c r="A160" s="31"/>
      <c r="B160" s="31" t="s">
        <v>42</v>
      </c>
      <c r="C160" s="32">
        <v>8649238400</v>
      </c>
    </row>
    <row r="161" spans="1:3" x14ac:dyDescent="0.3">
      <c r="A161" s="31"/>
      <c r="B161" s="31" t="s">
        <v>47</v>
      </c>
      <c r="C161" s="32">
        <v>14758497000</v>
      </c>
    </row>
    <row r="162" spans="1:3" x14ac:dyDescent="0.3">
      <c r="A162" s="31"/>
      <c r="B162" s="31" t="s">
        <v>52</v>
      </c>
      <c r="C162" s="32">
        <v>15293269200</v>
      </c>
    </row>
    <row r="163" spans="1:3" x14ac:dyDescent="0.3">
      <c r="A163" s="31"/>
      <c r="B163" s="31" t="s">
        <v>54</v>
      </c>
      <c r="C163" s="32">
        <v>4854040800</v>
      </c>
    </row>
    <row r="164" spans="1:3" x14ac:dyDescent="0.3">
      <c r="A164" s="31"/>
      <c r="B164" s="31" t="s">
        <v>56</v>
      </c>
      <c r="C164" s="32">
        <v>31213263600</v>
      </c>
    </row>
    <row r="165" spans="1:3" x14ac:dyDescent="0.3">
      <c r="A165" s="31"/>
      <c r="B165" s="31" t="s">
        <v>58</v>
      </c>
      <c r="C165" s="32">
        <v>589370600</v>
      </c>
    </row>
    <row r="166" spans="1:3" x14ac:dyDescent="0.3">
      <c r="A166" s="31"/>
      <c r="B166" s="31" t="s">
        <v>60</v>
      </c>
      <c r="C166" s="32">
        <v>4733691600</v>
      </c>
    </row>
    <row r="167" spans="1:3" x14ac:dyDescent="0.3">
      <c r="A167" s="31"/>
      <c r="B167" s="31" t="s">
        <v>61</v>
      </c>
      <c r="C167" s="32">
        <v>11933041200</v>
      </c>
    </row>
    <row r="168" spans="1:3" x14ac:dyDescent="0.3">
      <c r="A168" s="31"/>
      <c r="B168" s="31" t="s">
        <v>65</v>
      </c>
      <c r="C168" s="32">
        <v>483663600</v>
      </c>
    </row>
    <row r="169" spans="1:3" x14ac:dyDescent="0.3">
      <c r="A169" s="31"/>
      <c r="B169" s="31" t="s">
        <v>66</v>
      </c>
      <c r="C169" s="32">
        <v>43862385700</v>
      </c>
    </row>
    <row r="170" spans="1:3" x14ac:dyDescent="0.3">
      <c r="A170" s="31"/>
      <c r="B170" s="31" t="s">
        <v>67</v>
      </c>
      <c r="C170" s="32">
        <v>2591619800</v>
      </c>
    </row>
    <row r="171" spans="1:3" x14ac:dyDescent="0.3">
      <c r="A171" s="31"/>
      <c r="B171" s="31" t="s">
        <v>70</v>
      </c>
      <c r="C171" s="32">
        <v>24716780200</v>
      </c>
    </row>
    <row r="172" spans="1:3" x14ac:dyDescent="0.3">
      <c r="A172" s="31"/>
      <c r="B172" s="31" t="s">
        <v>76</v>
      </c>
      <c r="C172" s="32">
        <v>632489000</v>
      </c>
    </row>
    <row r="173" spans="1:3" x14ac:dyDescent="0.3">
      <c r="A173" s="31"/>
      <c r="B173" s="31" t="s">
        <v>83</v>
      </c>
      <c r="C173" s="32">
        <v>1458294300</v>
      </c>
    </row>
    <row r="174" spans="1:3" x14ac:dyDescent="0.3">
      <c r="A174" s="31"/>
      <c r="B174" s="31" t="s">
        <v>84</v>
      </c>
      <c r="C174" s="32">
        <v>3350895800</v>
      </c>
    </row>
    <row r="175" spans="1:3" x14ac:dyDescent="0.3">
      <c r="A175" s="31"/>
      <c r="B175" s="31" t="s">
        <v>87</v>
      </c>
      <c r="C175" s="32">
        <v>52344586700</v>
      </c>
    </row>
    <row r="176" spans="1:3" x14ac:dyDescent="0.3">
      <c r="A176" s="31"/>
      <c r="B176" s="31" t="s">
        <v>94</v>
      </c>
      <c r="C176" s="32">
        <v>7836983000</v>
      </c>
    </row>
    <row r="177" spans="1:3" x14ac:dyDescent="0.3">
      <c r="A177" s="31"/>
      <c r="B177" s="31" t="s">
        <v>95</v>
      </c>
      <c r="C177" s="32">
        <v>2790658800</v>
      </c>
    </row>
    <row r="178" spans="1:3" x14ac:dyDescent="0.3">
      <c r="A178" s="31"/>
      <c r="B178" s="31" t="s">
        <v>99</v>
      </c>
      <c r="C178" s="32">
        <v>49301058400</v>
      </c>
    </row>
    <row r="179" spans="1:3" x14ac:dyDescent="0.3">
      <c r="A179" s="31"/>
      <c r="B179" s="31" t="s">
        <v>108</v>
      </c>
      <c r="C179" s="32">
        <v>20349466200</v>
      </c>
    </row>
    <row r="180" spans="1:3" x14ac:dyDescent="0.3">
      <c r="A180" s="31"/>
      <c r="B180" s="31" t="s">
        <v>109</v>
      </c>
      <c r="C180" s="32">
        <v>1153623200</v>
      </c>
    </row>
    <row r="181" spans="1:3" x14ac:dyDescent="0.3">
      <c r="A181" s="31"/>
      <c r="B181" s="31" t="s">
        <v>129</v>
      </c>
      <c r="C181" s="32">
        <v>34707817000</v>
      </c>
    </row>
    <row r="182" spans="1:3" x14ac:dyDescent="0.3">
      <c r="A182" s="31"/>
      <c r="B182" s="31" t="s">
        <v>138</v>
      </c>
      <c r="C182" s="32">
        <v>6066993000</v>
      </c>
    </row>
    <row r="183" spans="1:3" x14ac:dyDescent="0.3">
      <c r="A183" s="31"/>
      <c r="B183" s="31" t="s">
        <v>139</v>
      </c>
      <c r="C183" s="32">
        <v>3042004000</v>
      </c>
    </row>
    <row r="184" spans="1:3" x14ac:dyDescent="0.3">
      <c r="A184" s="31"/>
      <c r="B184" s="31" t="s">
        <v>146</v>
      </c>
      <c r="C184" s="32">
        <v>14876375200</v>
      </c>
    </row>
    <row r="185" spans="1:3" x14ac:dyDescent="0.3">
      <c r="A185" s="31"/>
      <c r="B185" s="31" t="s">
        <v>147</v>
      </c>
      <c r="C185" s="32">
        <v>7808355600</v>
      </c>
    </row>
    <row r="186" spans="1:3" x14ac:dyDescent="0.3">
      <c r="A186" s="31"/>
      <c r="B186" s="31" t="s">
        <v>150</v>
      </c>
      <c r="C186" s="32">
        <v>10545146100</v>
      </c>
    </row>
    <row r="187" spans="1:3" x14ac:dyDescent="0.3">
      <c r="A187" s="31"/>
      <c r="B187" s="31" t="s">
        <v>154</v>
      </c>
      <c r="C187" s="32">
        <v>5719298400</v>
      </c>
    </row>
    <row r="188" spans="1:3" x14ac:dyDescent="0.3">
      <c r="A188" s="31"/>
      <c r="B188" s="31" t="s">
        <v>155</v>
      </c>
      <c r="C188" s="32">
        <v>14145427800</v>
      </c>
    </row>
    <row r="189" spans="1:3" x14ac:dyDescent="0.3">
      <c r="A189" s="31"/>
      <c r="B189" s="31" t="s">
        <v>156</v>
      </c>
      <c r="C189" s="32">
        <v>523208400</v>
      </c>
    </row>
    <row r="190" spans="1:3" x14ac:dyDescent="0.3">
      <c r="A190" s="31"/>
      <c r="B190" s="31" t="s">
        <v>164</v>
      </c>
      <c r="C190" s="32">
        <v>23623806000</v>
      </c>
    </row>
    <row r="191" spans="1:3" x14ac:dyDescent="0.3">
      <c r="A191" s="31"/>
      <c r="B191" s="31" t="s">
        <v>165</v>
      </c>
      <c r="C191" s="32">
        <v>14717858400</v>
      </c>
    </row>
    <row r="192" spans="1:3" x14ac:dyDescent="0.3">
      <c r="A192" s="31"/>
      <c r="B192" s="31" t="s">
        <v>173</v>
      </c>
      <c r="C192" s="32">
        <v>10020075200</v>
      </c>
    </row>
    <row r="193" spans="1:3" x14ac:dyDescent="0.3">
      <c r="A193" s="31"/>
      <c r="B193" s="31" t="s">
        <v>174</v>
      </c>
      <c r="C193" s="32">
        <v>118673757900</v>
      </c>
    </row>
    <row r="194" spans="1:3" x14ac:dyDescent="0.3">
      <c r="A194" s="31"/>
      <c r="B194" s="31" t="s">
        <v>189</v>
      </c>
      <c r="C194" s="32">
        <v>4567987200</v>
      </c>
    </row>
    <row r="195" spans="1:3" x14ac:dyDescent="0.3">
      <c r="A195" s="31"/>
      <c r="B195" s="31" t="s">
        <v>192</v>
      </c>
      <c r="C195" s="32">
        <v>11242722400</v>
      </c>
    </row>
    <row r="196" spans="1:3" x14ac:dyDescent="0.3">
      <c r="A196" s="31"/>
      <c r="B196" s="31" t="s">
        <v>193</v>
      </c>
      <c r="C196" s="32">
        <v>18755000</v>
      </c>
    </row>
    <row r="197" spans="1:3" x14ac:dyDescent="0.3">
      <c r="A197" s="31"/>
      <c r="B197" s="31" t="s">
        <v>200</v>
      </c>
      <c r="C197" s="32">
        <v>232095600</v>
      </c>
    </row>
    <row r="198" spans="1:3" x14ac:dyDescent="0.3">
      <c r="A198" s="31"/>
      <c r="B198" s="31" t="s">
        <v>202</v>
      </c>
      <c r="C198" s="32">
        <v>19179393600</v>
      </c>
    </row>
    <row r="199" spans="1:3" x14ac:dyDescent="0.3">
      <c r="A199" s="31"/>
      <c r="B199" s="31" t="s">
        <v>204</v>
      </c>
      <c r="C199" s="32">
        <v>636019800</v>
      </c>
    </row>
    <row r="200" spans="1:3" x14ac:dyDescent="0.3">
      <c r="A200" s="31"/>
      <c r="B200" s="31" t="s">
        <v>205</v>
      </c>
      <c r="C200" s="32">
        <v>3002625000</v>
      </c>
    </row>
    <row r="201" spans="1:3" x14ac:dyDescent="0.3">
      <c r="A201" s="31"/>
      <c r="B201" s="31" t="s">
        <v>210</v>
      </c>
      <c r="C201" s="32">
        <v>4431669000</v>
      </c>
    </row>
    <row r="202" spans="1:3" x14ac:dyDescent="0.3">
      <c r="A202" s="31"/>
      <c r="B202" s="31" t="s">
        <v>211</v>
      </c>
      <c r="C202" s="32">
        <v>472807715900</v>
      </c>
    </row>
    <row r="203" spans="1:3" x14ac:dyDescent="0.3">
      <c r="A203" s="31"/>
      <c r="B203" s="31" t="s">
        <v>214</v>
      </c>
      <c r="C203" s="32">
        <v>78349118200</v>
      </c>
    </row>
    <row r="204" spans="1:3" x14ac:dyDescent="0.3">
      <c r="A204" s="31"/>
      <c r="B204" s="31" t="s">
        <v>216</v>
      </c>
      <c r="C204" s="32">
        <v>5568036600</v>
      </c>
    </row>
    <row r="205" spans="1:3" x14ac:dyDescent="0.3">
      <c r="A205" s="31"/>
      <c r="B205" s="31" t="s">
        <v>222</v>
      </c>
      <c r="C205" s="32">
        <v>22467235200</v>
      </c>
    </row>
    <row r="206" spans="1:3" x14ac:dyDescent="0.3">
      <c r="A206" s="31"/>
      <c r="B206" s="31" t="s">
        <v>224</v>
      </c>
      <c r="C206" s="32">
        <v>8323053000</v>
      </c>
    </row>
    <row r="207" spans="1:3" x14ac:dyDescent="0.3">
      <c r="A207" s="31"/>
      <c r="B207" s="31" t="s">
        <v>232</v>
      </c>
      <c r="C207" s="32">
        <v>39474055600</v>
      </c>
    </row>
    <row r="208" spans="1:3" x14ac:dyDescent="0.3">
      <c r="A208" s="31"/>
      <c r="B208" s="31" t="s">
        <v>247</v>
      </c>
      <c r="C208" s="32">
        <v>9201608000</v>
      </c>
    </row>
    <row r="209" spans="1:3" x14ac:dyDescent="0.3">
      <c r="A209" s="31"/>
      <c r="B209" s="31" t="s">
        <v>248</v>
      </c>
      <c r="C209" s="32">
        <v>23249929500</v>
      </c>
    </row>
    <row r="210" spans="1:3" x14ac:dyDescent="0.3">
      <c r="A210" s="34" t="s">
        <v>553</v>
      </c>
      <c r="C210" s="35">
        <v>300148280485400</v>
      </c>
    </row>
    <row r="211" spans="1:3" x14ac:dyDescent="0.3">
      <c r="A211" s="31"/>
      <c r="B211" s="31" t="s">
        <v>24</v>
      </c>
      <c r="C211" s="32">
        <v>1352819000</v>
      </c>
    </row>
    <row r="212" spans="1:3" x14ac:dyDescent="0.3">
      <c r="A212" s="31"/>
      <c r="B212" s="31" t="s">
        <v>33</v>
      </c>
      <c r="C212" s="32">
        <v>245786400000</v>
      </c>
    </row>
    <row r="213" spans="1:3" x14ac:dyDescent="0.3">
      <c r="A213" s="31"/>
      <c r="B213" s="31" t="s">
        <v>40</v>
      </c>
      <c r="C213" s="32">
        <v>302030849700</v>
      </c>
    </row>
    <row r="214" spans="1:3" x14ac:dyDescent="0.3">
      <c r="A214" s="31"/>
      <c r="B214" s="31" t="s">
        <v>75</v>
      </c>
      <c r="C214" s="32">
        <v>169515557100</v>
      </c>
    </row>
    <row r="215" spans="1:3" x14ac:dyDescent="0.3">
      <c r="A215" s="31"/>
      <c r="B215" s="31" t="s">
        <v>88</v>
      </c>
      <c r="C215" s="32">
        <v>1039412000</v>
      </c>
    </row>
    <row r="216" spans="1:3" x14ac:dyDescent="0.3">
      <c r="A216" s="31"/>
      <c r="B216" s="31" t="s">
        <v>90</v>
      </c>
      <c r="C216" s="32">
        <v>143339592800</v>
      </c>
    </row>
    <row r="217" spans="1:3" x14ac:dyDescent="0.3">
      <c r="A217" s="31"/>
      <c r="B217" s="31" t="s">
        <v>91</v>
      </c>
      <c r="C217" s="32">
        <v>1680181353600</v>
      </c>
    </row>
    <row r="218" spans="1:3" x14ac:dyDescent="0.3">
      <c r="A218" s="31"/>
      <c r="B218" s="31" t="s">
        <v>98</v>
      </c>
      <c r="C218" s="32">
        <v>2274855452400</v>
      </c>
    </row>
    <row r="219" spans="1:3" x14ac:dyDescent="0.3">
      <c r="A219" s="31"/>
      <c r="B219" s="31" t="s">
        <v>100</v>
      </c>
      <c r="C219" s="32">
        <v>488740000</v>
      </c>
    </row>
    <row r="220" spans="1:3" x14ac:dyDescent="0.3">
      <c r="A220" s="31"/>
      <c r="B220" s="31" t="s">
        <v>101</v>
      </c>
      <c r="C220" s="32">
        <v>213761160000</v>
      </c>
    </row>
    <row r="221" spans="1:3" x14ac:dyDescent="0.3">
      <c r="A221" s="31"/>
      <c r="B221" s="31" t="s">
        <v>107</v>
      </c>
      <c r="C221" s="32">
        <v>1308180000</v>
      </c>
    </row>
    <row r="222" spans="1:3" x14ac:dyDescent="0.3">
      <c r="A222" s="31"/>
      <c r="B222" s="31" t="s">
        <v>115</v>
      </c>
      <c r="C222" s="32">
        <v>9251089200</v>
      </c>
    </row>
    <row r="223" spans="1:3" x14ac:dyDescent="0.3">
      <c r="A223" s="31"/>
      <c r="B223" s="31" t="s">
        <v>120</v>
      </c>
      <c r="C223" s="32">
        <v>120242156000</v>
      </c>
    </row>
    <row r="224" spans="1:3" x14ac:dyDescent="0.3">
      <c r="A224" s="31"/>
      <c r="B224" s="31" t="s">
        <v>121</v>
      </c>
      <c r="C224" s="32">
        <v>1584261000</v>
      </c>
    </row>
    <row r="225" spans="1:3" x14ac:dyDescent="0.3">
      <c r="A225" s="31"/>
      <c r="B225" s="31" t="s">
        <v>123</v>
      </c>
      <c r="C225" s="32">
        <v>1552164690300</v>
      </c>
    </row>
    <row r="226" spans="1:3" x14ac:dyDescent="0.3">
      <c r="A226" s="31"/>
      <c r="B226" s="31" t="s">
        <v>126</v>
      </c>
      <c r="C226" s="32">
        <v>2258883200</v>
      </c>
    </row>
    <row r="227" spans="1:3" x14ac:dyDescent="0.3">
      <c r="A227" s="31"/>
      <c r="B227" s="31" t="s">
        <v>141</v>
      </c>
      <c r="C227" s="32">
        <v>849675000</v>
      </c>
    </row>
    <row r="228" spans="1:3" x14ac:dyDescent="0.3">
      <c r="A228" s="31"/>
      <c r="B228" s="31" t="s">
        <v>143</v>
      </c>
      <c r="C228" s="32">
        <v>26140156300</v>
      </c>
    </row>
    <row r="229" spans="1:3" x14ac:dyDescent="0.3">
      <c r="A229" s="31"/>
      <c r="B229" s="31" t="s">
        <v>151</v>
      </c>
      <c r="C229" s="32">
        <v>7083787800</v>
      </c>
    </row>
    <row r="230" spans="1:3" x14ac:dyDescent="0.3">
      <c r="A230" s="31"/>
      <c r="B230" s="31" t="s">
        <v>160</v>
      </c>
      <c r="C230" s="32">
        <v>878661000</v>
      </c>
    </row>
    <row r="231" spans="1:3" x14ac:dyDescent="0.3">
      <c r="A231" s="31"/>
      <c r="B231" s="31" t="s">
        <v>168</v>
      </c>
      <c r="C231" s="32">
        <v>471655784600</v>
      </c>
    </row>
    <row r="232" spans="1:3" x14ac:dyDescent="0.3">
      <c r="A232" s="31"/>
      <c r="B232" s="31" t="s">
        <v>176</v>
      </c>
      <c r="C232" s="32">
        <v>174288996000</v>
      </c>
    </row>
    <row r="233" spans="1:3" x14ac:dyDescent="0.3">
      <c r="A233" s="31"/>
      <c r="B233" s="31" t="s">
        <v>186</v>
      </c>
      <c r="C233" s="32">
        <v>190905660000</v>
      </c>
    </row>
    <row r="234" spans="1:3" x14ac:dyDescent="0.3">
      <c r="A234" s="31"/>
      <c r="B234" s="31" t="s">
        <v>199</v>
      </c>
      <c r="C234" s="32">
        <v>1012084600</v>
      </c>
    </row>
    <row r="235" spans="1:3" x14ac:dyDescent="0.3">
      <c r="A235" s="31"/>
      <c r="B235" s="31" t="s">
        <v>212</v>
      </c>
      <c r="C235" s="32">
        <v>888752524000</v>
      </c>
    </row>
    <row r="236" spans="1:3" x14ac:dyDescent="0.3">
      <c r="A236" s="31"/>
      <c r="B236" s="31" t="s">
        <v>217</v>
      </c>
      <c r="C236" s="32">
        <v>241644772800</v>
      </c>
    </row>
    <row r="237" spans="1:3" x14ac:dyDescent="0.3">
      <c r="A237" s="31"/>
      <c r="B237" s="31" t="s">
        <v>218</v>
      </c>
      <c r="C237" s="32">
        <v>246032641800</v>
      </c>
    </row>
    <row r="238" spans="1:3" x14ac:dyDescent="0.3">
      <c r="A238" s="31"/>
      <c r="B238" s="31" t="s">
        <v>235</v>
      </c>
      <c r="C238" s="32">
        <v>1678873538100</v>
      </c>
    </row>
    <row r="239" spans="1:3" x14ac:dyDescent="0.3">
      <c r="A239" s="36" t="s">
        <v>572</v>
      </c>
      <c r="C239" s="37">
        <v>1.42864073020157E+16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9C4F7-BABF-4718-8056-9E2F28744C7B}">
  <dimension ref="A3:B15"/>
  <sheetViews>
    <sheetView workbookViewId="0">
      <selection activeCell="C15" sqref="C15"/>
    </sheetView>
  </sheetViews>
  <sheetFormatPr defaultRowHeight="15.6" x14ac:dyDescent="0.3"/>
  <cols>
    <col min="1" max="1" width="28.09765625" bestFit="1" customWidth="1"/>
    <col min="2" max="2" width="16.59765625" bestFit="1" customWidth="1"/>
  </cols>
  <sheetData>
    <row r="3" spans="1:2" x14ac:dyDescent="0.3">
      <c r="A3" s="30" t="s">
        <v>571</v>
      </c>
      <c r="B3" t="s">
        <v>579</v>
      </c>
    </row>
    <row r="4" spans="1:2" x14ac:dyDescent="0.3">
      <c r="A4" s="28" t="s">
        <v>555</v>
      </c>
      <c r="B4" s="38">
        <v>3687982236</v>
      </c>
    </row>
    <row r="5" spans="1:2" x14ac:dyDescent="0.3">
      <c r="A5" s="28" t="s">
        <v>558</v>
      </c>
      <c r="B5" s="38">
        <v>280081548</v>
      </c>
    </row>
    <row r="6" spans="1:2" x14ac:dyDescent="0.3">
      <c r="A6" s="28" t="s">
        <v>559</v>
      </c>
      <c r="B6" s="38">
        <v>119914717</v>
      </c>
    </row>
    <row r="7" spans="1:2" x14ac:dyDescent="0.3">
      <c r="A7" s="28" t="s">
        <v>549</v>
      </c>
      <c r="B7" s="38">
        <v>7184974</v>
      </c>
    </row>
    <row r="8" spans="1:2" x14ac:dyDescent="0.3">
      <c r="A8" s="28" t="s">
        <v>552</v>
      </c>
      <c r="B8" s="38">
        <v>561824599</v>
      </c>
    </row>
    <row r="9" spans="1:2" x14ac:dyDescent="0.3">
      <c r="A9" s="28" t="s">
        <v>550</v>
      </c>
      <c r="B9" s="38">
        <v>195068377</v>
      </c>
    </row>
    <row r="10" spans="1:2" x14ac:dyDescent="0.3">
      <c r="A10" s="28" t="s">
        <v>557</v>
      </c>
      <c r="B10" s="38">
        <v>161134125</v>
      </c>
    </row>
    <row r="11" spans="1:2" x14ac:dyDescent="0.3">
      <c r="A11" s="28" t="s">
        <v>551</v>
      </c>
      <c r="B11" s="38">
        <v>331672307</v>
      </c>
    </row>
    <row r="12" spans="1:2" x14ac:dyDescent="0.3">
      <c r="A12" s="28" t="s">
        <v>554</v>
      </c>
      <c r="B12" s="38">
        <v>33131662</v>
      </c>
    </row>
    <row r="13" spans="1:2" x14ac:dyDescent="0.3">
      <c r="A13" s="28" t="s">
        <v>556</v>
      </c>
      <c r="B13" s="38">
        <v>749437000</v>
      </c>
    </row>
    <row r="14" spans="1:2" x14ac:dyDescent="0.3">
      <c r="A14" s="28" t="s">
        <v>553</v>
      </c>
      <c r="B14" s="38">
        <v>396339998</v>
      </c>
    </row>
    <row r="15" spans="1:2" x14ac:dyDescent="0.3">
      <c r="A15" s="28" t="s">
        <v>572</v>
      </c>
      <c r="B15" s="38">
        <v>6523771543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FB57C-62A3-4E64-AC88-92CA6FD67B16}">
  <sheetPr codeName="Sheet1"/>
  <dimension ref="A3:B241"/>
  <sheetViews>
    <sheetView zoomScaleNormal="100" workbookViewId="0">
      <selection activeCell="B4" sqref="B4"/>
    </sheetView>
  </sheetViews>
  <sheetFormatPr defaultRowHeight="15.6" x14ac:dyDescent="0.3"/>
  <cols>
    <col min="1" max="1" width="34" bestFit="1" customWidth="1"/>
    <col min="2" max="2" width="18.09765625" bestFit="1" customWidth="1"/>
    <col min="4" max="4" width="12.69921875" customWidth="1"/>
  </cols>
  <sheetData>
    <row r="3" spans="1:2" x14ac:dyDescent="0.3">
      <c r="A3" s="30" t="s">
        <v>571</v>
      </c>
      <c r="B3" t="s">
        <v>573</v>
      </c>
    </row>
    <row r="4" spans="1:2" x14ac:dyDescent="0.3">
      <c r="A4" s="28" t="s">
        <v>555</v>
      </c>
      <c r="B4" s="32">
        <v>831639994218000</v>
      </c>
    </row>
    <row r="5" spans="1:2" x14ac:dyDescent="0.3">
      <c r="A5" s="31" t="s">
        <v>20</v>
      </c>
      <c r="B5" s="32">
        <v>21739897900</v>
      </c>
    </row>
    <row r="6" spans="1:2" x14ac:dyDescent="0.3">
      <c r="A6" s="31" t="s">
        <v>37</v>
      </c>
      <c r="B6" s="32">
        <v>279994168800</v>
      </c>
    </row>
    <row r="7" spans="1:2" x14ac:dyDescent="0.3">
      <c r="A7" s="31" t="s">
        <v>44</v>
      </c>
      <c r="B7" s="32">
        <v>2963639900</v>
      </c>
    </row>
    <row r="8" spans="1:2" x14ac:dyDescent="0.3">
      <c r="A8" s="31" t="s">
        <v>50</v>
      </c>
      <c r="B8" s="32">
        <v>7057658400</v>
      </c>
    </row>
    <row r="9" spans="1:2" x14ac:dyDescent="0.3">
      <c r="A9" s="31" t="s">
        <v>53</v>
      </c>
      <c r="B9" s="32">
        <v>85288739400</v>
      </c>
    </row>
    <row r="10" spans="1:2" x14ac:dyDescent="0.3">
      <c r="A10" s="31" t="s">
        <v>55</v>
      </c>
      <c r="B10" s="32">
        <v>26374711300</v>
      </c>
    </row>
    <row r="11" spans="1:2" x14ac:dyDescent="0.3">
      <c r="A11" s="31" t="s">
        <v>63</v>
      </c>
      <c r="B11" s="32">
        <v>6569868565000</v>
      </c>
    </row>
    <row r="12" spans="1:2" x14ac:dyDescent="0.3">
      <c r="A12" s="31" t="s">
        <v>79</v>
      </c>
      <c r="B12" s="32">
        <v>531388500</v>
      </c>
    </row>
    <row r="13" spans="1:2" x14ac:dyDescent="0.3">
      <c r="A13" s="31" t="s">
        <v>113</v>
      </c>
      <c r="B13" s="32">
        <v>199884441600</v>
      </c>
    </row>
    <row r="14" spans="1:2" x14ac:dyDescent="0.3">
      <c r="A14" s="31" t="s">
        <v>116</v>
      </c>
      <c r="B14" s="32">
        <v>3176520785500</v>
      </c>
    </row>
    <row r="15" spans="1:2" x14ac:dyDescent="0.3">
      <c r="A15" s="31" t="s">
        <v>117</v>
      </c>
      <c r="B15" s="32">
        <v>785448764800</v>
      </c>
    </row>
    <row r="16" spans="1:2" x14ac:dyDescent="0.3">
      <c r="A16" s="31" t="s">
        <v>118</v>
      </c>
      <c r="B16" s="32">
        <v>480819031000</v>
      </c>
    </row>
    <row r="17" spans="1:2" x14ac:dyDescent="0.3">
      <c r="A17" s="31" t="s">
        <v>125</v>
      </c>
      <c r="B17" s="32">
        <v>3594473830200</v>
      </c>
    </row>
    <row r="18" spans="1:2" x14ac:dyDescent="0.3">
      <c r="A18" s="31" t="s">
        <v>131</v>
      </c>
      <c r="B18" s="32">
        <v>30046924700</v>
      </c>
    </row>
    <row r="19" spans="1:2" x14ac:dyDescent="0.3">
      <c r="A19" s="31" t="s">
        <v>132</v>
      </c>
      <c r="B19" s="32">
        <v>869473449400</v>
      </c>
    </row>
    <row r="20" spans="1:2" x14ac:dyDescent="0.3">
      <c r="A20" s="31" t="s">
        <v>135</v>
      </c>
      <c r="B20" s="32">
        <v>10826417700</v>
      </c>
    </row>
    <row r="21" spans="1:2" x14ac:dyDescent="0.3">
      <c r="A21" s="31" t="s">
        <v>144</v>
      </c>
      <c r="B21" s="32">
        <v>8790625000</v>
      </c>
    </row>
    <row r="22" spans="1:2" x14ac:dyDescent="0.3">
      <c r="A22" s="31" t="s">
        <v>148</v>
      </c>
      <c r="B22" s="32">
        <v>219472722000</v>
      </c>
    </row>
    <row r="23" spans="1:2" x14ac:dyDescent="0.3">
      <c r="A23" s="31" t="s">
        <v>149</v>
      </c>
      <c r="B23" s="32">
        <v>1400131200</v>
      </c>
    </row>
    <row r="24" spans="1:2" x14ac:dyDescent="0.3">
      <c r="A24" s="31" t="s">
        <v>161</v>
      </c>
      <c r="B24" s="32">
        <v>5098003200</v>
      </c>
    </row>
    <row r="25" spans="1:2" x14ac:dyDescent="0.3">
      <c r="A25" s="31" t="s">
        <v>167</v>
      </c>
      <c r="B25" s="32">
        <v>39602005800</v>
      </c>
    </row>
    <row r="26" spans="1:2" x14ac:dyDescent="0.3">
      <c r="A26" s="31" t="s">
        <v>178</v>
      </c>
      <c r="B26" s="32">
        <v>348187476000</v>
      </c>
    </row>
    <row r="27" spans="1:2" x14ac:dyDescent="0.3">
      <c r="A27" s="31" t="s">
        <v>184</v>
      </c>
      <c r="B27" s="32">
        <v>411555914200</v>
      </c>
    </row>
    <row r="28" spans="1:2" x14ac:dyDescent="0.3">
      <c r="A28" s="31" t="s">
        <v>206</v>
      </c>
      <c r="B28" s="32">
        <v>106463955000</v>
      </c>
    </row>
    <row r="29" spans="1:2" x14ac:dyDescent="0.3">
      <c r="A29" s="31" t="s">
        <v>213</v>
      </c>
      <c r="B29" s="32">
        <v>74822288000</v>
      </c>
    </row>
    <row r="30" spans="1:2" x14ac:dyDescent="0.3">
      <c r="A30" s="31" t="s">
        <v>220</v>
      </c>
      <c r="B30" s="32">
        <v>539044435800</v>
      </c>
    </row>
    <row r="31" spans="1:2" x14ac:dyDescent="0.3">
      <c r="A31" s="31" t="s">
        <v>223</v>
      </c>
      <c r="B31" s="32">
        <v>478273803000</v>
      </c>
    </row>
    <row r="32" spans="1:2" x14ac:dyDescent="0.3">
      <c r="A32" s="31" t="s">
        <v>241</v>
      </c>
      <c r="B32" s="32">
        <v>211007415000</v>
      </c>
    </row>
    <row r="33" spans="1:2" x14ac:dyDescent="0.3">
      <c r="A33" s="28" t="s">
        <v>558</v>
      </c>
      <c r="B33" s="32">
        <v>13443914304000</v>
      </c>
    </row>
    <row r="34" spans="1:2" x14ac:dyDescent="0.3">
      <c r="A34" s="31" t="s">
        <v>29</v>
      </c>
      <c r="B34" s="32">
        <v>10417302000</v>
      </c>
    </row>
    <row r="35" spans="1:2" x14ac:dyDescent="0.3">
      <c r="A35" s="31" t="s">
        <v>34</v>
      </c>
      <c r="B35" s="32">
        <v>27069504600</v>
      </c>
    </row>
    <row r="36" spans="1:2" x14ac:dyDescent="0.3">
      <c r="A36" s="31" t="s">
        <v>39</v>
      </c>
      <c r="B36" s="32">
        <v>62787367100</v>
      </c>
    </row>
    <row r="37" spans="1:2" x14ac:dyDescent="0.3">
      <c r="A37" s="31" t="s">
        <v>97</v>
      </c>
      <c r="B37" s="32">
        <v>11653682500</v>
      </c>
    </row>
    <row r="38" spans="1:2" x14ac:dyDescent="0.3">
      <c r="A38" s="31" t="s">
        <v>128</v>
      </c>
      <c r="B38" s="32">
        <v>95969437200</v>
      </c>
    </row>
    <row r="39" spans="1:2" x14ac:dyDescent="0.3">
      <c r="A39" s="31" t="s">
        <v>134</v>
      </c>
      <c r="B39" s="32">
        <v>8342236800</v>
      </c>
    </row>
    <row r="40" spans="1:2" x14ac:dyDescent="0.3">
      <c r="A40" s="31" t="s">
        <v>159</v>
      </c>
      <c r="B40" s="32">
        <v>8040070800</v>
      </c>
    </row>
    <row r="41" spans="1:2" x14ac:dyDescent="0.3">
      <c r="A41" s="31" t="s">
        <v>191</v>
      </c>
      <c r="B41" s="32">
        <v>1271752506000</v>
      </c>
    </row>
    <row r="42" spans="1:2" x14ac:dyDescent="0.3">
      <c r="A42" s="31" t="s">
        <v>221</v>
      </c>
      <c r="B42" s="32">
        <v>7320815000</v>
      </c>
    </row>
    <row r="43" spans="1:2" x14ac:dyDescent="0.3">
      <c r="A43" s="31" t="s">
        <v>229</v>
      </c>
      <c r="B43" s="32">
        <v>29248936000</v>
      </c>
    </row>
    <row r="44" spans="1:2" x14ac:dyDescent="0.3">
      <c r="A44" s="31" t="s">
        <v>233</v>
      </c>
      <c r="B44" s="32">
        <v>252238406400</v>
      </c>
    </row>
    <row r="45" spans="1:2" x14ac:dyDescent="0.3">
      <c r="A45" s="31" t="s">
        <v>238</v>
      </c>
      <c r="B45" s="32">
        <v>46422127800</v>
      </c>
    </row>
    <row r="46" spans="1:2" x14ac:dyDescent="0.3">
      <c r="A46" s="28" t="s">
        <v>559</v>
      </c>
      <c r="B46" s="32">
        <v>14113962190900</v>
      </c>
    </row>
    <row r="47" spans="1:2" x14ac:dyDescent="0.3">
      <c r="A47" s="31" t="s">
        <v>21</v>
      </c>
      <c r="B47" s="32">
        <v>16117447500</v>
      </c>
    </row>
    <row r="48" spans="1:2" x14ac:dyDescent="0.3">
      <c r="A48" s="31" t="s">
        <v>46</v>
      </c>
      <c r="B48" s="32">
        <v>27443753600</v>
      </c>
    </row>
    <row r="49" spans="1:2" x14ac:dyDescent="0.3">
      <c r="A49" s="31" t="s">
        <v>51</v>
      </c>
      <c r="B49" s="32">
        <v>56128789200</v>
      </c>
    </row>
    <row r="50" spans="1:2" x14ac:dyDescent="0.3">
      <c r="A50" s="31" t="s">
        <v>71</v>
      </c>
      <c r="B50" s="32">
        <v>47644339400</v>
      </c>
    </row>
    <row r="51" spans="1:2" x14ac:dyDescent="0.3">
      <c r="A51" s="31" t="s">
        <v>74</v>
      </c>
      <c r="B51" s="32">
        <v>160696643500</v>
      </c>
    </row>
    <row r="52" spans="1:2" x14ac:dyDescent="0.3">
      <c r="A52" s="31" t="s">
        <v>114</v>
      </c>
      <c r="B52" s="32">
        <v>138740542600</v>
      </c>
    </row>
    <row r="53" spans="1:2" x14ac:dyDescent="0.3">
      <c r="A53" s="31" t="s">
        <v>145</v>
      </c>
      <c r="B53" s="32">
        <v>13738711800</v>
      </c>
    </row>
    <row r="54" spans="1:2" x14ac:dyDescent="0.3">
      <c r="A54" s="31" t="s">
        <v>185</v>
      </c>
      <c r="B54" s="32">
        <v>427759245900</v>
      </c>
    </row>
    <row r="55" spans="1:2" x14ac:dyDescent="0.3">
      <c r="A55" s="31" t="s">
        <v>190</v>
      </c>
      <c r="B55" s="32">
        <v>156124864000</v>
      </c>
    </row>
    <row r="56" spans="1:2" x14ac:dyDescent="0.3">
      <c r="A56" s="31" t="s">
        <v>203</v>
      </c>
      <c r="B56" s="32">
        <v>20672104200</v>
      </c>
    </row>
    <row r="57" spans="1:2" x14ac:dyDescent="0.3">
      <c r="A57" s="31" t="s">
        <v>207</v>
      </c>
      <c r="B57" s="32">
        <v>72344658400</v>
      </c>
    </row>
    <row r="58" spans="1:2" x14ac:dyDescent="0.3">
      <c r="A58" s="31" t="s">
        <v>208</v>
      </c>
      <c r="B58" s="32">
        <v>38196593000</v>
      </c>
    </row>
    <row r="59" spans="1:2" x14ac:dyDescent="0.3">
      <c r="A59" s="28" t="s">
        <v>549</v>
      </c>
      <c r="B59" s="32">
        <v>243570618600</v>
      </c>
    </row>
    <row r="60" spans="1:2" x14ac:dyDescent="0.3">
      <c r="A60" s="31" t="s">
        <v>85</v>
      </c>
      <c r="B60" s="32">
        <v>16289295900</v>
      </c>
    </row>
    <row r="61" spans="1:2" x14ac:dyDescent="0.3">
      <c r="A61" s="31" t="s">
        <v>136</v>
      </c>
      <c r="B61" s="32">
        <v>23202297000</v>
      </c>
    </row>
    <row r="62" spans="1:2" x14ac:dyDescent="0.3">
      <c r="A62" s="31" t="s">
        <v>142</v>
      </c>
      <c r="B62" s="32">
        <v>40879328400</v>
      </c>
    </row>
    <row r="63" spans="1:2" x14ac:dyDescent="0.3">
      <c r="A63" s="28" t="s">
        <v>552</v>
      </c>
      <c r="B63" s="32">
        <v>219504870829300</v>
      </c>
    </row>
    <row r="64" spans="1:2" x14ac:dyDescent="0.3">
      <c r="A64" s="31" t="s">
        <v>26</v>
      </c>
      <c r="B64" s="32">
        <v>115902200</v>
      </c>
    </row>
    <row r="65" spans="1:2" x14ac:dyDescent="0.3">
      <c r="A65" s="31" t="s">
        <v>27</v>
      </c>
      <c r="B65" s="32">
        <v>760188000</v>
      </c>
    </row>
    <row r="66" spans="1:2" x14ac:dyDescent="0.3">
      <c r="A66" s="31" t="s">
        <v>28</v>
      </c>
      <c r="B66" s="32">
        <v>447124529600</v>
      </c>
    </row>
    <row r="67" spans="1:2" x14ac:dyDescent="0.3">
      <c r="A67" s="31" t="s">
        <v>31</v>
      </c>
      <c r="B67" s="32">
        <v>2012948000</v>
      </c>
    </row>
    <row r="68" spans="1:2" x14ac:dyDescent="0.3">
      <c r="A68" s="31" t="s">
        <v>35</v>
      </c>
      <c r="B68" s="32">
        <v>5072959000</v>
      </c>
    </row>
    <row r="69" spans="1:2" x14ac:dyDescent="0.3">
      <c r="A69" s="31" t="s">
        <v>38</v>
      </c>
      <c r="B69" s="32">
        <v>4394618400</v>
      </c>
    </row>
    <row r="70" spans="1:2" x14ac:dyDescent="0.3">
      <c r="A70" s="31" t="s">
        <v>41</v>
      </c>
      <c r="B70" s="32">
        <v>1409877000</v>
      </c>
    </row>
    <row r="71" spans="1:2" x14ac:dyDescent="0.3">
      <c r="A71" s="31" t="s">
        <v>45</v>
      </c>
      <c r="B71" s="32">
        <v>21573710400</v>
      </c>
    </row>
    <row r="72" spans="1:2" x14ac:dyDescent="0.3">
      <c r="A72" s="31" t="s">
        <v>48</v>
      </c>
      <c r="B72" s="32">
        <v>1429394525200</v>
      </c>
    </row>
    <row r="73" spans="1:2" x14ac:dyDescent="0.3">
      <c r="A73" s="31" t="s">
        <v>49</v>
      </c>
      <c r="B73" s="32">
        <v>369568000</v>
      </c>
    </row>
    <row r="74" spans="1:2" x14ac:dyDescent="0.3">
      <c r="A74" s="31" t="s">
        <v>59</v>
      </c>
      <c r="B74" s="32">
        <v>1590260000</v>
      </c>
    </row>
    <row r="75" spans="1:2" x14ac:dyDescent="0.3">
      <c r="A75" s="31" t="s">
        <v>62</v>
      </c>
      <c r="B75" s="32">
        <v>159728768100</v>
      </c>
    </row>
    <row r="76" spans="1:2" x14ac:dyDescent="0.3">
      <c r="A76" s="31" t="s">
        <v>64</v>
      </c>
      <c r="B76" s="32">
        <v>274636120500</v>
      </c>
    </row>
    <row r="77" spans="1:2" x14ac:dyDescent="0.3">
      <c r="A77" s="31" t="s">
        <v>69</v>
      </c>
      <c r="B77" s="32">
        <v>37084875100</v>
      </c>
    </row>
    <row r="78" spans="1:2" x14ac:dyDescent="0.3">
      <c r="A78" s="31" t="s">
        <v>72</v>
      </c>
      <c r="B78" s="32">
        <v>33010178000</v>
      </c>
    </row>
    <row r="79" spans="1:2" x14ac:dyDescent="0.3">
      <c r="A79" s="31" t="s">
        <v>77</v>
      </c>
      <c r="B79" s="32">
        <v>372114000</v>
      </c>
    </row>
    <row r="80" spans="1:2" x14ac:dyDescent="0.3">
      <c r="A80" s="31" t="s">
        <v>78</v>
      </c>
      <c r="B80" s="32">
        <v>55103904000</v>
      </c>
    </row>
    <row r="81" spans="1:2" x14ac:dyDescent="0.3">
      <c r="A81" s="31" t="s">
        <v>80</v>
      </c>
      <c r="B81" s="32">
        <v>44706783000</v>
      </c>
    </row>
    <row r="82" spans="1:2" x14ac:dyDescent="0.3">
      <c r="A82" s="31" t="s">
        <v>82</v>
      </c>
      <c r="B82" s="32">
        <v>32747414400</v>
      </c>
    </row>
    <row r="83" spans="1:2" x14ac:dyDescent="0.3">
      <c r="A83" s="31" t="s">
        <v>92</v>
      </c>
      <c r="B83" s="32">
        <v>1655924700</v>
      </c>
    </row>
    <row r="84" spans="1:2" x14ac:dyDescent="0.3">
      <c r="A84" s="31" t="s">
        <v>103</v>
      </c>
      <c r="B84" s="32">
        <v>448515000</v>
      </c>
    </row>
    <row r="85" spans="1:2" x14ac:dyDescent="0.3">
      <c r="A85" s="31" t="s">
        <v>104</v>
      </c>
      <c r="B85" s="32">
        <v>3622208000</v>
      </c>
    </row>
    <row r="86" spans="1:2" x14ac:dyDescent="0.3">
      <c r="A86" s="31" t="s">
        <v>106</v>
      </c>
      <c r="B86" s="32">
        <v>50403534500</v>
      </c>
    </row>
    <row r="87" spans="1:2" x14ac:dyDescent="0.3">
      <c r="A87" s="31" t="s">
        <v>110</v>
      </c>
      <c r="B87" s="32">
        <v>3068980000</v>
      </c>
    </row>
    <row r="88" spans="1:2" x14ac:dyDescent="0.3">
      <c r="A88" s="31" t="s">
        <v>111</v>
      </c>
      <c r="B88" s="32">
        <v>13293606400</v>
      </c>
    </row>
    <row r="89" spans="1:2" x14ac:dyDescent="0.3">
      <c r="A89" s="31" t="s">
        <v>112</v>
      </c>
      <c r="B89" s="32">
        <v>19048889600</v>
      </c>
    </row>
    <row r="90" spans="1:2" x14ac:dyDescent="0.3">
      <c r="A90" s="31" t="s">
        <v>124</v>
      </c>
      <c r="B90" s="32">
        <v>10756683600</v>
      </c>
    </row>
    <row r="91" spans="1:2" x14ac:dyDescent="0.3">
      <c r="A91" s="31" t="s">
        <v>153</v>
      </c>
      <c r="B91" s="32">
        <v>6280286400</v>
      </c>
    </row>
    <row r="92" spans="1:2" x14ac:dyDescent="0.3">
      <c r="A92" s="31" t="s">
        <v>157</v>
      </c>
      <c r="B92" s="32">
        <v>967045725000</v>
      </c>
    </row>
    <row r="93" spans="1:2" x14ac:dyDescent="0.3">
      <c r="A93" s="31" t="s">
        <v>162</v>
      </c>
      <c r="B93" s="32">
        <v>32092600</v>
      </c>
    </row>
    <row r="94" spans="1:2" x14ac:dyDescent="0.3">
      <c r="A94" s="31" t="s">
        <v>169</v>
      </c>
      <c r="B94" s="32">
        <v>2527790400</v>
      </c>
    </row>
    <row r="95" spans="1:2" x14ac:dyDescent="0.3">
      <c r="A95" s="31" t="s">
        <v>172</v>
      </c>
      <c r="B95" s="32">
        <v>12811296700</v>
      </c>
    </row>
    <row r="96" spans="1:2" x14ac:dyDescent="0.3">
      <c r="A96" s="31" t="s">
        <v>180</v>
      </c>
      <c r="B96" s="32">
        <v>20105309700</v>
      </c>
    </row>
    <row r="97" spans="1:2" x14ac:dyDescent="0.3">
      <c r="A97" s="31" t="s">
        <v>182</v>
      </c>
      <c r="B97" s="32">
        <v>30580380800</v>
      </c>
    </row>
    <row r="98" spans="1:2" x14ac:dyDescent="0.3">
      <c r="A98" s="31" t="s">
        <v>183</v>
      </c>
      <c r="B98" s="32">
        <v>144343275300</v>
      </c>
    </row>
    <row r="99" spans="1:2" x14ac:dyDescent="0.3">
      <c r="A99" s="31" t="s">
        <v>187</v>
      </c>
      <c r="B99" s="32">
        <v>65976758400</v>
      </c>
    </row>
    <row r="100" spans="1:2" x14ac:dyDescent="0.3">
      <c r="A100" s="31" t="s">
        <v>194</v>
      </c>
      <c r="B100" s="32">
        <v>344335200</v>
      </c>
    </row>
    <row r="101" spans="1:2" x14ac:dyDescent="0.3">
      <c r="A101" s="31" t="s">
        <v>195</v>
      </c>
      <c r="B101" s="32">
        <v>909673200</v>
      </c>
    </row>
    <row r="102" spans="1:2" x14ac:dyDescent="0.3">
      <c r="A102" s="31" t="s">
        <v>197</v>
      </c>
      <c r="B102" s="32">
        <v>341759200</v>
      </c>
    </row>
    <row r="103" spans="1:2" x14ac:dyDescent="0.3">
      <c r="A103" s="31" t="s">
        <v>215</v>
      </c>
      <c r="B103" s="32">
        <v>1756468000</v>
      </c>
    </row>
    <row r="104" spans="1:2" x14ac:dyDescent="0.3">
      <c r="A104" s="31" t="s">
        <v>226</v>
      </c>
      <c r="B104" s="32">
        <v>10125499000</v>
      </c>
    </row>
    <row r="105" spans="1:2" x14ac:dyDescent="0.3">
      <c r="A105" s="31" t="s">
        <v>230</v>
      </c>
      <c r="B105" s="32">
        <v>203059200</v>
      </c>
    </row>
    <row r="106" spans="1:2" x14ac:dyDescent="0.3">
      <c r="A106" s="31" t="s">
        <v>237</v>
      </c>
      <c r="B106" s="32">
        <v>43928729600</v>
      </c>
    </row>
    <row r="107" spans="1:2" x14ac:dyDescent="0.3">
      <c r="A107" s="31" t="s">
        <v>240</v>
      </c>
      <c r="B107" s="32">
        <v>123506088000</v>
      </c>
    </row>
    <row r="108" spans="1:2" x14ac:dyDescent="0.3">
      <c r="A108" s="31" t="s">
        <v>242</v>
      </c>
      <c r="B108" s="32">
        <v>1868006000</v>
      </c>
    </row>
    <row r="109" spans="1:2" x14ac:dyDescent="0.3">
      <c r="A109" s="28" t="s">
        <v>550</v>
      </c>
      <c r="B109" s="32">
        <v>32634939472100</v>
      </c>
    </row>
    <row r="110" spans="1:2" x14ac:dyDescent="0.3">
      <c r="A110" s="31" t="s">
        <v>36</v>
      </c>
      <c r="B110" s="32">
        <v>11806086500</v>
      </c>
    </row>
    <row r="111" spans="1:2" x14ac:dyDescent="0.3">
      <c r="A111" s="31" t="s">
        <v>73</v>
      </c>
      <c r="B111" s="32">
        <v>15058579200</v>
      </c>
    </row>
    <row r="112" spans="1:2" x14ac:dyDescent="0.3">
      <c r="A112" s="31" t="s">
        <v>96</v>
      </c>
      <c r="B112" s="32">
        <v>857254200</v>
      </c>
    </row>
    <row r="113" spans="1:2" x14ac:dyDescent="0.3">
      <c r="A113" s="31" t="s">
        <v>119</v>
      </c>
      <c r="B113" s="32">
        <v>40175074500</v>
      </c>
    </row>
    <row r="114" spans="1:2" x14ac:dyDescent="0.3">
      <c r="A114" s="31" t="s">
        <v>122</v>
      </c>
      <c r="B114" s="32">
        <v>125771916600</v>
      </c>
    </row>
    <row r="115" spans="1:2" x14ac:dyDescent="0.3">
      <c r="A115" s="31" t="s">
        <v>127</v>
      </c>
      <c r="B115" s="32">
        <v>25399068000</v>
      </c>
    </row>
    <row r="116" spans="1:2" x14ac:dyDescent="0.3">
      <c r="A116" s="31" t="s">
        <v>133</v>
      </c>
      <c r="B116" s="32">
        <v>45949467000</v>
      </c>
    </row>
    <row r="117" spans="1:2" x14ac:dyDescent="0.3">
      <c r="A117" s="31" t="s">
        <v>137</v>
      </c>
      <c r="B117" s="32">
        <v>18595440000</v>
      </c>
    </row>
    <row r="118" spans="1:2" x14ac:dyDescent="0.3">
      <c r="A118" s="31" t="s">
        <v>177</v>
      </c>
      <c r="B118" s="32">
        <v>40639199900</v>
      </c>
    </row>
    <row r="119" spans="1:2" x14ac:dyDescent="0.3">
      <c r="A119" s="31" t="s">
        <v>188</v>
      </c>
      <c r="B119" s="32">
        <v>19035218500</v>
      </c>
    </row>
    <row r="120" spans="1:2" x14ac:dyDescent="0.3">
      <c r="A120" s="31" t="s">
        <v>201</v>
      </c>
      <c r="B120" s="32">
        <v>318832825800</v>
      </c>
    </row>
    <row r="121" spans="1:2" x14ac:dyDescent="0.3">
      <c r="A121" s="31" t="s">
        <v>219</v>
      </c>
      <c r="B121" s="32">
        <v>62308491300</v>
      </c>
    </row>
    <row r="122" spans="1:2" x14ac:dyDescent="0.3">
      <c r="A122" s="31" t="s">
        <v>228</v>
      </c>
      <c r="B122" s="32">
        <v>471773518600</v>
      </c>
    </row>
    <row r="123" spans="1:2" x14ac:dyDescent="0.3">
      <c r="A123" s="31" t="s">
        <v>234</v>
      </c>
      <c r="B123" s="32">
        <v>60382941600</v>
      </c>
    </row>
    <row r="124" spans="1:2" x14ac:dyDescent="0.3">
      <c r="A124" s="31" t="s">
        <v>244</v>
      </c>
      <c r="B124" s="32">
        <v>1968393600</v>
      </c>
    </row>
    <row r="125" spans="1:2" x14ac:dyDescent="0.3">
      <c r="A125" s="31" t="s">
        <v>246</v>
      </c>
      <c r="B125" s="32">
        <v>17164950400</v>
      </c>
    </row>
    <row r="126" spans="1:2" x14ac:dyDescent="0.3">
      <c r="A126" s="28" t="s">
        <v>557</v>
      </c>
      <c r="B126" s="32">
        <v>4398961612500</v>
      </c>
    </row>
    <row r="127" spans="1:2" x14ac:dyDescent="0.3">
      <c r="A127" s="31" t="s">
        <v>22</v>
      </c>
      <c r="B127" s="32">
        <v>197580546000</v>
      </c>
    </row>
    <row r="128" spans="1:2" x14ac:dyDescent="0.3">
      <c r="A128" s="31" t="s">
        <v>81</v>
      </c>
      <c r="B128" s="32">
        <v>315548028000</v>
      </c>
    </row>
    <row r="129" spans="1:2" x14ac:dyDescent="0.3">
      <c r="A129" s="31" t="s">
        <v>140</v>
      </c>
      <c r="B129" s="32">
        <v>37764825600</v>
      </c>
    </row>
    <row r="130" spans="1:2" x14ac:dyDescent="0.3">
      <c r="A130" s="31" t="s">
        <v>163</v>
      </c>
      <c r="B130" s="32">
        <v>132965036000</v>
      </c>
    </row>
    <row r="131" spans="1:2" x14ac:dyDescent="0.3">
      <c r="A131" s="31" t="s">
        <v>227</v>
      </c>
      <c r="B131" s="32">
        <v>70207596600</v>
      </c>
    </row>
    <row r="132" spans="1:2" x14ac:dyDescent="0.3">
      <c r="A132" s="28" t="s">
        <v>551</v>
      </c>
      <c r="B132" s="32">
        <v>43283236063500</v>
      </c>
    </row>
    <row r="133" spans="1:2" x14ac:dyDescent="0.3">
      <c r="A133" s="31" t="s">
        <v>43</v>
      </c>
      <c r="B133" s="32">
        <v>2367828000</v>
      </c>
    </row>
    <row r="134" spans="1:2" x14ac:dyDescent="0.3">
      <c r="A134" s="31" t="s">
        <v>57</v>
      </c>
      <c r="B134" s="32">
        <v>986348173600</v>
      </c>
    </row>
    <row r="135" spans="1:2" x14ac:dyDescent="0.3">
      <c r="A135" s="31" t="s">
        <v>102</v>
      </c>
      <c r="B135" s="32">
        <v>1127220000</v>
      </c>
    </row>
    <row r="136" spans="1:2" x14ac:dyDescent="0.3">
      <c r="A136" s="31" t="s">
        <v>196</v>
      </c>
      <c r="B136" s="32">
        <v>48479400</v>
      </c>
    </row>
    <row r="137" spans="1:2" x14ac:dyDescent="0.3">
      <c r="A137" s="31" t="s">
        <v>236</v>
      </c>
      <c r="B137" s="32">
        <v>11281191327000</v>
      </c>
    </row>
    <row r="138" spans="1:2" x14ac:dyDescent="0.3">
      <c r="A138" s="28" t="s">
        <v>554</v>
      </c>
      <c r="B138" s="32">
        <v>5738403858400</v>
      </c>
    </row>
    <row r="139" spans="1:2" x14ac:dyDescent="0.3">
      <c r="A139" s="31" t="s">
        <v>23</v>
      </c>
      <c r="B139" s="32">
        <v>462352000</v>
      </c>
    </row>
    <row r="140" spans="1:2" x14ac:dyDescent="0.3">
      <c r="A140" s="31" t="s">
        <v>32</v>
      </c>
      <c r="B140" s="32">
        <v>587658378000</v>
      </c>
    </row>
    <row r="141" spans="1:2" x14ac:dyDescent="0.3">
      <c r="A141" s="31" t="s">
        <v>68</v>
      </c>
      <c r="B141" s="32">
        <v>106940000</v>
      </c>
    </row>
    <row r="142" spans="1:2" x14ac:dyDescent="0.3">
      <c r="A142" s="31" t="s">
        <v>89</v>
      </c>
      <c r="B142" s="32">
        <v>5254504200</v>
      </c>
    </row>
    <row r="143" spans="1:2" x14ac:dyDescent="0.3">
      <c r="A143" s="31" t="s">
        <v>93</v>
      </c>
      <c r="B143" s="32">
        <v>4805115000</v>
      </c>
    </row>
    <row r="144" spans="1:2" x14ac:dyDescent="0.3">
      <c r="A144" s="31" t="s">
        <v>105</v>
      </c>
      <c r="B144" s="32">
        <v>3591399000</v>
      </c>
    </row>
    <row r="145" spans="1:2" x14ac:dyDescent="0.3">
      <c r="A145" s="31" t="s">
        <v>130</v>
      </c>
      <c r="B145" s="32">
        <v>84345600</v>
      </c>
    </row>
    <row r="146" spans="1:2" x14ac:dyDescent="0.3">
      <c r="A146" s="31" t="s">
        <v>152</v>
      </c>
      <c r="B146" s="32">
        <v>96675200</v>
      </c>
    </row>
    <row r="147" spans="1:2" x14ac:dyDescent="0.3">
      <c r="A147" s="31" t="s">
        <v>158</v>
      </c>
      <c r="B147" s="32">
        <v>216008000</v>
      </c>
    </row>
    <row r="148" spans="1:2" x14ac:dyDescent="0.3">
      <c r="A148" s="31" t="s">
        <v>175</v>
      </c>
      <c r="B148" s="32">
        <v>1030737500</v>
      </c>
    </row>
    <row r="149" spans="1:2" x14ac:dyDescent="0.3">
      <c r="A149" s="31" t="s">
        <v>166</v>
      </c>
      <c r="B149" s="32">
        <v>66435000</v>
      </c>
    </row>
    <row r="150" spans="1:2" x14ac:dyDescent="0.3">
      <c r="A150" s="31" t="s">
        <v>170</v>
      </c>
      <c r="B150" s="32">
        <v>3288690000</v>
      </c>
    </row>
    <row r="151" spans="1:2" x14ac:dyDescent="0.3">
      <c r="A151" s="31" t="s">
        <v>171</v>
      </c>
      <c r="B151" s="32">
        <v>88044624000</v>
      </c>
    </row>
    <row r="152" spans="1:2" x14ac:dyDescent="0.3">
      <c r="A152" s="31" t="s">
        <v>179</v>
      </c>
      <c r="B152" s="32">
        <v>185211000</v>
      </c>
    </row>
    <row r="153" spans="1:2" x14ac:dyDescent="0.3">
      <c r="A153" s="31" t="s">
        <v>181</v>
      </c>
      <c r="B153" s="32">
        <v>12475196800</v>
      </c>
    </row>
    <row r="154" spans="1:2" x14ac:dyDescent="0.3">
      <c r="A154" s="31" t="s">
        <v>198</v>
      </c>
      <c r="B154" s="32">
        <v>990684800</v>
      </c>
    </row>
    <row r="155" spans="1:2" x14ac:dyDescent="0.3">
      <c r="A155" s="31" t="s">
        <v>209</v>
      </c>
      <c r="B155" s="32">
        <v>939144600</v>
      </c>
    </row>
    <row r="156" spans="1:2" x14ac:dyDescent="0.3">
      <c r="A156" s="31" t="s">
        <v>225</v>
      </c>
      <c r="B156" s="32">
        <v>252315800</v>
      </c>
    </row>
    <row r="157" spans="1:2" x14ac:dyDescent="0.3">
      <c r="A157" s="31" t="s">
        <v>231</v>
      </c>
      <c r="B157" s="32">
        <v>12991000</v>
      </c>
    </row>
    <row r="158" spans="1:2" x14ac:dyDescent="0.3">
      <c r="A158" s="31" t="s">
        <v>239</v>
      </c>
      <c r="B158" s="32">
        <v>605720100</v>
      </c>
    </row>
    <row r="159" spans="1:2" x14ac:dyDescent="0.3">
      <c r="A159" s="31" t="s">
        <v>243</v>
      </c>
      <c r="B159" s="32">
        <v>59292500</v>
      </c>
    </row>
    <row r="160" spans="1:2" x14ac:dyDescent="0.3">
      <c r="A160" s="28" t="s">
        <v>556</v>
      </c>
      <c r="B160" s="32">
        <v>88808284500000</v>
      </c>
    </row>
    <row r="161" spans="1:2" x14ac:dyDescent="0.3">
      <c r="A161" s="31" t="s">
        <v>25</v>
      </c>
      <c r="B161" s="32">
        <v>23041434900</v>
      </c>
    </row>
    <row r="162" spans="1:2" x14ac:dyDescent="0.3">
      <c r="A162" s="31" t="s">
        <v>42</v>
      </c>
      <c r="B162" s="32">
        <v>8649238400</v>
      </c>
    </row>
    <row r="163" spans="1:2" x14ac:dyDescent="0.3">
      <c r="A163" s="31" t="s">
        <v>47</v>
      </c>
      <c r="B163" s="32">
        <v>14758497000</v>
      </c>
    </row>
    <row r="164" spans="1:2" x14ac:dyDescent="0.3">
      <c r="A164" s="31" t="s">
        <v>52</v>
      </c>
      <c r="B164" s="32">
        <v>15293269200</v>
      </c>
    </row>
    <row r="165" spans="1:2" x14ac:dyDescent="0.3">
      <c r="A165" s="31" t="s">
        <v>54</v>
      </c>
      <c r="B165" s="32">
        <v>4854040800</v>
      </c>
    </row>
    <row r="166" spans="1:2" x14ac:dyDescent="0.3">
      <c r="A166" s="31" t="s">
        <v>56</v>
      </c>
      <c r="B166" s="32">
        <v>31213263600</v>
      </c>
    </row>
    <row r="167" spans="1:2" x14ac:dyDescent="0.3">
      <c r="A167" s="31" t="s">
        <v>58</v>
      </c>
      <c r="B167" s="32">
        <v>589370600</v>
      </c>
    </row>
    <row r="168" spans="1:2" x14ac:dyDescent="0.3">
      <c r="A168" s="31" t="s">
        <v>60</v>
      </c>
      <c r="B168" s="32">
        <v>4733691600</v>
      </c>
    </row>
    <row r="169" spans="1:2" x14ac:dyDescent="0.3">
      <c r="A169" s="31" t="s">
        <v>61</v>
      </c>
      <c r="B169" s="32">
        <v>11933041200</v>
      </c>
    </row>
    <row r="170" spans="1:2" x14ac:dyDescent="0.3">
      <c r="A170" s="31" t="s">
        <v>65</v>
      </c>
      <c r="B170" s="32">
        <v>483663600</v>
      </c>
    </row>
    <row r="171" spans="1:2" x14ac:dyDescent="0.3">
      <c r="A171" s="31" t="s">
        <v>66</v>
      </c>
      <c r="B171" s="32">
        <v>43862385700</v>
      </c>
    </row>
    <row r="172" spans="1:2" x14ac:dyDescent="0.3">
      <c r="A172" s="31" t="s">
        <v>67</v>
      </c>
      <c r="B172" s="32">
        <v>2591619800</v>
      </c>
    </row>
    <row r="173" spans="1:2" x14ac:dyDescent="0.3">
      <c r="A173" s="31" t="s">
        <v>70</v>
      </c>
      <c r="B173" s="32">
        <v>24716780200</v>
      </c>
    </row>
    <row r="174" spans="1:2" x14ac:dyDescent="0.3">
      <c r="A174" s="31" t="s">
        <v>76</v>
      </c>
      <c r="B174" s="32">
        <v>632489000</v>
      </c>
    </row>
    <row r="175" spans="1:2" x14ac:dyDescent="0.3">
      <c r="A175" s="31" t="s">
        <v>83</v>
      </c>
      <c r="B175" s="32">
        <v>1458294300</v>
      </c>
    </row>
    <row r="176" spans="1:2" x14ac:dyDescent="0.3">
      <c r="A176" s="31" t="s">
        <v>84</v>
      </c>
      <c r="B176" s="32">
        <v>3350895800</v>
      </c>
    </row>
    <row r="177" spans="1:2" x14ac:dyDescent="0.3">
      <c r="A177" s="31" t="s">
        <v>87</v>
      </c>
      <c r="B177" s="32">
        <v>52344586700</v>
      </c>
    </row>
    <row r="178" spans="1:2" x14ac:dyDescent="0.3">
      <c r="A178" s="31" t="s">
        <v>94</v>
      </c>
      <c r="B178" s="32">
        <v>7836983000</v>
      </c>
    </row>
    <row r="179" spans="1:2" x14ac:dyDescent="0.3">
      <c r="A179" s="31" t="s">
        <v>95</v>
      </c>
      <c r="B179" s="32">
        <v>2790658800</v>
      </c>
    </row>
    <row r="180" spans="1:2" x14ac:dyDescent="0.3">
      <c r="A180" s="31" t="s">
        <v>99</v>
      </c>
      <c r="B180" s="32">
        <v>49301058400</v>
      </c>
    </row>
    <row r="181" spans="1:2" x14ac:dyDescent="0.3">
      <c r="A181" s="31" t="s">
        <v>108</v>
      </c>
      <c r="B181" s="32">
        <v>20349466200</v>
      </c>
    </row>
    <row r="182" spans="1:2" x14ac:dyDescent="0.3">
      <c r="A182" s="31" t="s">
        <v>109</v>
      </c>
      <c r="B182" s="32">
        <v>1153623200</v>
      </c>
    </row>
    <row r="183" spans="1:2" x14ac:dyDescent="0.3">
      <c r="A183" s="31" t="s">
        <v>129</v>
      </c>
      <c r="B183" s="32">
        <v>34707817000</v>
      </c>
    </row>
    <row r="184" spans="1:2" x14ac:dyDescent="0.3">
      <c r="A184" s="31" t="s">
        <v>138</v>
      </c>
      <c r="B184" s="32">
        <v>6066993000</v>
      </c>
    </row>
    <row r="185" spans="1:2" x14ac:dyDescent="0.3">
      <c r="A185" s="31" t="s">
        <v>139</v>
      </c>
      <c r="B185" s="32">
        <v>3042004000</v>
      </c>
    </row>
    <row r="186" spans="1:2" x14ac:dyDescent="0.3">
      <c r="A186" s="31" t="s">
        <v>146</v>
      </c>
      <c r="B186" s="32">
        <v>14876375200</v>
      </c>
    </row>
    <row r="187" spans="1:2" x14ac:dyDescent="0.3">
      <c r="A187" s="31" t="s">
        <v>147</v>
      </c>
      <c r="B187" s="32">
        <v>7808355600</v>
      </c>
    </row>
    <row r="188" spans="1:2" x14ac:dyDescent="0.3">
      <c r="A188" s="31" t="s">
        <v>150</v>
      </c>
      <c r="B188" s="32">
        <v>10545146100</v>
      </c>
    </row>
    <row r="189" spans="1:2" x14ac:dyDescent="0.3">
      <c r="A189" s="31" t="s">
        <v>154</v>
      </c>
      <c r="B189" s="32">
        <v>5719298400</v>
      </c>
    </row>
    <row r="190" spans="1:2" x14ac:dyDescent="0.3">
      <c r="A190" s="31" t="s">
        <v>155</v>
      </c>
      <c r="B190" s="32">
        <v>14145427800</v>
      </c>
    </row>
    <row r="191" spans="1:2" x14ac:dyDescent="0.3">
      <c r="A191" s="31" t="s">
        <v>156</v>
      </c>
      <c r="B191" s="32">
        <v>523208400</v>
      </c>
    </row>
    <row r="192" spans="1:2" x14ac:dyDescent="0.3">
      <c r="A192" s="31" t="s">
        <v>164</v>
      </c>
      <c r="B192" s="32">
        <v>23623806000</v>
      </c>
    </row>
    <row r="193" spans="1:2" x14ac:dyDescent="0.3">
      <c r="A193" s="31" t="s">
        <v>165</v>
      </c>
      <c r="B193" s="32">
        <v>14717858400</v>
      </c>
    </row>
    <row r="194" spans="1:2" x14ac:dyDescent="0.3">
      <c r="A194" s="31" t="s">
        <v>173</v>
      </c>
      <c r="B194" s="32">
        <v>10020075200</v>
      </c>
    </row>
    <row r="195" spans="1:2" x14ac:dyDescent="0.3">
      <c r="A195" s="31" t="s">
        <v>174</v>
      </c>
      <c r="B195" s="32">
        <v>118673757900</v>
      </c>
    </row>
    <row r="196" spans="1:2" x14ac:dyDescent="0.3">
      <c r="A196" s="31" t="s">
        <v>189</v>
      </c>
      <c r="B196" s="32">
        <v>4567987200</v>
      </c>
    </row>
    <row r="197" spans="1:2" x14ac:dyDescent="0.3">
      <c r="A197" s="31" t="s">
        <v>192</v>
      </c>
      <c r="B197" s="32">
        <v>11242722400</v>
      </c>
    </row>
    <row r="198" spans="1:2" x14ac:dyDescent="0.3">
      <c r="A198" s="31" t="s">
        <v>193</v>
      </c>
      <c r="B198" s="32">
        <v>18755000</v>
      </c>
    </row>
    <row r="199" spans="1:2" x14ac:dyDescent="0.3">
      <c r="A199" s="31" t="s">
        <v>200</v>
      </c>
      <c r="B199" s="32">
        <v>232095600</v>
      </c>
    </row>
    <row r="200" spans="1:2" x14ac:dyDescent="0.3">
      <c r="A200" s="31" t="s">
        <v>202</v>
      </c>
      <c r="B200" s="32">
        <v>19179393600</v>
      </c>
    </row>
    <row r="201" spans="1:2" x14ac:dyDescent="0.3">
      <c r="A201" s="31" t="s">
        <v>204</v>
      </c>
      <c r="B201" s="32">
        <v>636019800</v>
      </c>
    </row>
    <row r="202" spans="1:2" x14ac:dyDescent="0.3">
      <c r="A202" s="31" t="s">
        <v>205</v>
      </c>
      <c r="B202" s="32">
        <v>3002625000</v>
      </c>
    </row>
    <row r="203" spans="1:2" x14ac:dyDescent="0.3">
      <c r="A203" s="31" t="s">
        <v>210</v>
      </c>
      <c r="B203" s="32">
        <v>4431669000</v>
      </c>
    </row>
    <row r="204" spans="1:2" x14ac:dyDescent="0.3">
      <c r="A204" s="31" t="s">
        <v>211</v>
      </c>
      <c r="B204" s="32">
        <v>472807715900</v>
      </c>
    </row>
    <row r="205" spans="1:2" x14ac:dyDescent="0.3">
      <c r="A205" s="31" t="s">
        <v>214</v>
      </c>
      <c r="B205" s="32">
        <v>78349118200</v>
      </c>
    </row>
    <row r="206" spans="1:2" x14ac:dyDescent="0.3">
      <c r="A206" s="31" t="s">
        <v>216</v>
      </c>
      <c r="B206" s="32">
        <v>5568036600</v>
      </c>
    </row>
    <row r="207" spans="1:2" x14ac:dyDescent="0.3">
      <c r="A207" s="31" t="s">
        <v>222</v>
      </c>
      <c r="B207" s="32">
        <v>22467235200</v>
      </c>
    </row>
    <row r="208" spans="1:2" x14ac:dyDescent="0.3">
      <c r="A208" s="31" t="s">
        <v>224</v>
      </c>
      <c r="B208" s="32">
        <v>8323053000</v>
      </c>
    </row>
    <row r="209" spans="1:2" x14ac:dyDescent="0.3">
      <c r="A209" s="31" t="s">
        <v>232</v>
      </c>
      <c r="B209" s="32">
        <v>39474055600</v>
      </c>
    </row>
    <row r="210" spans="1:2" x14ac:dyDescent="0.3">
      <c r="A210" s="31" t="s">
        <v>247</v>
      </c>
      <c r="B210" s="32">
        <v>9201608000</v>
      </c>
    </row>
    <row r="211" spans="1:2" x14ac:dyDescent="0.3">
      <c r="A211" s="31" t="s">
        <v>248</v>
      </c>
      <c r="B211" s="32">
        <v>23249929500</v>
      </c>
    </row>
    <row r="212" spans="1:2" x14ac:dyDescent="0.3">
      <c r="A212" s="28" t="s">
        <v>553</v>
      </c>
      <c r="B212" s="32">
        <v>300148280485400</v>
      </c>
    </row>
    <row r="213" spans="1:2" x14ac:dyDescent="0.3">
      <c r="A213" s="31" t="s">
        <v>24</v>
      </c>
      <c r="B213" s="32">
        <v>1352819000</v>
      </c>
    </row>
    <row r="214" spans="1:2" x14ac:dyDescent="0.3">
      <c r="A214" s="31" t="s">
        <v>33</v>
      </c>
      <c r="B214" s="32">
        <v>245786400000</v>
      </c>
    </row>
    <row r="215" spans="1:2" x14ac:dyDescent="0.3">
      <c r="A215" s="31" t="s">
        <v>40</v>
      </c>
      <c r="B215" s="32">
        <v>302030849700</v>
      </c>
    </row>
    <row r="216" spans="1:2" x14ac:dyDescent="0.3">
      <c r="A216" s="31" t="s">
        <v>75</v>
      </c>
      <c r="B216" s="32">
        <v>169515557100</v>
      </c>
    </row>
    <row r="217" spans="1:2" x14ac:dyDescent="0.3">
      <c r="A217" s="31" t="s">
        <v>88</v>
      </c>
      <c r="B217" s="32">
        <v>1039412000</v>
      </c>
    </row>
    <row r="218" spans="1:2" x14ac:dyDescent="0.3">
      <c r="A218" s="31" t="s">
        <v>90</v>
      </c>
      <c r="B218" s="32">
        <v>143339592800</v>
      </c>
    </row>
    <row r="219" spans="1:2" x14ac:dyDescent="0.3">
      <c r="A219" s="31" t="s">
        <v>91</v>
      </c>
      <c r="B219" s="32">
        <v>1680181353600</v>
      </c>
    </row>
    <row r="220" spans="1:2" x14ac:dyDescent="0.3">
      <c r="A220" s="31" t="s">
        <v>98</v>
      </c>
      <c r="B220" s="32">
        <v>2274855452400</v>
      </c>
    </row>
    <row r="221" spans="1:2" x14ac:dyDescent="0.3">
      <c r="A221" s="31" t="s">
        <v>100</v>
      </c>
      <c r="B221" s="32">
        <v>488740000</v>
      </c>
    </row>
    <row r="222" spans="1:2" x14ac:dyDescent="0.3">
      <c r="A222" s="31" t="s">
        <v>101</v>
      </c>
      <c r="B222" s="32">
        <v>213761160000</v>
      </c>
    </row>
    <row r="223" spans="1:2" x14ac:dyDescent="0.3">
      <c r="A223" s="31" t="s">
        <v>107</v>
      </c>
      <c r="B223" s="32">
        <v>1308180000</v>
      </c>
    </row>
    <row r="224" spans="1:2" x14ac:dyDescent="0.3">
      <c r="A224" s="31" t="s">
        <v>115</v>
      </c>
      <c r="B224" s="32">
        <v>9251089200</v>
      </c>
    </row>
    <row r="225" spans="1:2" x14ac:dyDescent="0.3">
      <c r="A225" s="31" t="s">
        <v>120</v>
      </c>
      <c r="B225" s="32">
        <v>120242156000</v>
      </c>
    </row>
    <row r="226" spans="1:2" x14ac:dyDescent="0.3">
      <c r="A226" s="31" t="s">
        <v>121</v>
      </c>
      <c r="B226" s="32">
        <v>1584261000</v>
      </c>
    </row>
    <row r="227" spans="1:2" x14ac:dyDescent="0.3">
      <c r="A227" s="31" t="s">
        <v>123</v>
      </c>
      <c r="B227" s="32">
        <v>1552164690300</v>
      </c>
    </row>
    <row r="228" spans="1:2" x14ac:dyDescent="0.3">
      <c r="A228" s="31" t="s">
        <v>126</v>
      </c>
      <c r="B228" s="32">
        <v>2258883200</v>
      </c>
    </row>
    <row r="229" spans="1:2" x14ac:dyDescent="0.3">
      <c r="A229" s="31" t="s">
        <v>141</v>
      </c>
      <c r="B229" s="32">
        <v>849675000</v>
      </c>
    </row>
    <row r="230" spans="1:2" x14ac:dyDescent="0.3">
      <c r="A230" s="31" t="s">
        <v>143</v>
      </c>
      <c r="B230" s="32">
        <v>26140156300</v>
      </c>
    </row>
    <row r="231" spans="1:2" x14ac:dyDescent="0.3">
      <c r="A231" s="31" t="s">
        <v>151</v>
      </c>
      <c r="B231" s="32">
        <v>7083787800</v>
      </c>
    </row>
    <row r="232" spans="1:2" x14ac:dyDescent="0.3">
      <c r="A232" s="31" t="s">
        <v>160</v>
      </c>
      <c r="B232" s="32">
        <v>878661000</v>
      </c>
    </row>
    <row r="233" spans="1:2" x14ac:dyDescent="0.3">
      <c r="A233" s="31" t="s">
        <v>168</v>
      </c>
      <c r="B233" s="32">
        <v>471655784600</v>
      </c>
    </row>
    <row r="234" spans="1:2" x14ac:dyDescent="0.3">
      <c r="A234" s="31" t="s">
        <v>176</v>
      </c>
      <c r="B234" s="32">
        <v>174288996000</v>
      </c>
    </row>
    <row r="235" spans="1:2" x14ac:dyDescent="0.3">
      <c r="A235" s="31" t="s">
        <v>186</v>
      </c>
      <c r="B235" s="32">
        <v>190905660000</v>
      </c>
    </row>
    <row r="236" spans="1:2" x14ac:dyDescent="0.3">
      <c r="A236" s="31" t="s">
        <v>199</v>
      </c>
      <c r="B236" s="32">
        <v>1012084600</v>
      </c>
    </row>
    <row r="237" spans="1:2" x14ac:dyDescent="0.3">
      <c r="A237" s="31" t="s">
        <v>212</v>
      </c>
      <c r="B237" s="32">
        <v>888752524000</v>
      </c>
    </row>
    <row r="238" spans="1:2" x14ac:dyDescent="0.3">
      <c r="A238" s="31" t="s">
        <v>217</v>
      </c>
      <c r="B238" s="32">
        <v>241644772800</v>
      </c>
    </row>
    <row r="239" spans="1:2" x14ac:dyDescent="0.3">
      <c r="A239" s="31" t="s">
        <v>218</v>
      </c>
      <c r="B239" s="32">
        <v>246032641800</v>
      </c>
    </row>
    <row r="240" spans="1:2" x14ac:dyDescent="0.3">
      <c r="A240" s="31" t="s">
        <v>235</v>
      </c>
      <c r="B240" s="32">
        <v>1678873538100</v>
      </c>
    </row>
    <row r="241" spans="1:2" x14ac:dyDescent="0.3">
      <c r="A241" s="28" t="s">
        <v>572</v>
      </c>
      <c r="B241" s="32">
        <v>1.42864073020157E+16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52FC7-19E6-411D-9CA8-C898CD614F40}">
  <dimension ref="A3:B230"/>
  <sheetViews>
    <sheetView workbookViewId="0">
      <selection activeCell="B4" sqref="B4"/>
    </sheetView>
  </sheetViews>
  <sheetFormatPr defaultRowHeight="15.6" x14ac:dyDescent="0.3"/>
  <cols>
    <col min="1" max="1" width="30" bestFit="1" customWidth="1"/>
    <col min="2" max="2" width="21.59765625" bestFit="1" customWidth="1"/>
  </cols>
  <sheetData>
    <row r="3" spans="1:2" x14ac:dyDescent="0.3">
      <c r="A3" s="30" t="s">
        <v>571</v>
      </c>
      <c r="B3" t="s">
        <v>574</v>
      </c>
    </row>
    <row r="4" spans="1:2" x14ac:dyDescent="0.3">
      <c r="A4" s="28" t="s">
        <v>20</v>
      </c>
      <c r="B4" s="38">
        <v>700</v>
      </c>
    </row>
    <row r="5" spans="1:2" x14ac:dyDescent="0.3">
      <c r="A5" s="28" t="s">
        <v>21</v>
      </c>
      <c r="B5" s="38">
        <v>4500</v>
      </c>
    </row>
    <row r="6" spans="1:2" x14ac:dyDescent="0.3">
      <c r="A6" s="28" t="s">
        <v>22</v>
      </c>
      <c r="B6" s="38">
        <v>6000</v>
      </c>
    </row>
    <row r="7" spans="1:2" x14ac:dyDescent="0.3">
      <c r="A7" s="28" t="s">
        <v>23</v>
      </c>
      <c r="B7" s="38">
        <v>8000</v>
      </c>
    </row>
    <row r="8" spans="1:2" x14ac:dyDescent="0.3">
      <c r="A8" s="28" t="s">
        <v>24</v>
      </c>
      <c r="B8" s="38">
        <v>19000</v>
      </c>
    </row>
    <row r="9" spans="1:2" x14ac:dyDescent="0.3">
      <c r="A9" s="28" t="s">
        <v>25</v>
      </c>
      <c r="B9" s="38">
        <v>1900</v>
      </c>
    </row>
    <row r="10" spans="1:2" x14ac:dyDescent="0.3">
      <c r="A10" s="28" t="s">
        <v>26</v>
      </c>
      <c r="B10" s="38">
        <v>8600</v>
      </c>
    </row>
    <row r="11" spans="1:2" x14ac:dyDescent="0.3">
      <c r="A11" s="28" t="s">
        <v>27</v>
      </c>
      <c r="B11" s="38">
        <v>11000</v>
      </c>
    </row>
    <row r="12" spans="1:2" x14ac:dyDescent="0.3">
      <c r="A12" s="28" t="s">
        <v>28</v>
      </c>
      <c r="B12" s="38">
        <v>11200</v>
      </c>
    </row>
    <row r="13" spans="1:2" x14ac:dyDescent="0.3">
      <c r="A13" s="28" t="s">
        <v>29</v>
      </c>
      <c r="B13" s="38">
        <v>3500</v>
      </c>
    </row>
    <row r="14" spans="1:2" x14ac:dyDescent="0.3">
      <c r="A14" s="28" t="s">
        <v>31</v>
      </c>
      <c r="B14" s="38">
        <v>28000</v>
      </c>
    </row>
    <row r="15" spans="1:2" x14ac:dyDescent="0.3">
      <c r="A15" s="28" t="s">
        <v>32</v>
      </c>
      <c r="B15" s="38">
        <v>29000</v>
      </c>
    </row>
    <row r="16" spans="1:2" x14ac:dyDescent="0.3">
      <c r="A16" s="28" t="s">
        <v>33</v>
      </c>
      <c r="B16" s="38">
        <v>30000</v>
      </c>
    </row>
    <row r="17" spans="1:2" x14ac:dyDescent="0.3">
      <c r="A17" s="28" t="s">
        <v>34</v>
      </c>
      <c r="B17" s="38">
        <v>3400</v>
      </c>
    </row>
    <row r="18" spans="1:2" x14ac:dyDescent="0.3">
      <c r="A18" s="28" t="s">
        <v>35</v>
      </c>
      <c r="B18" s="38">
        <v>16700</v>
      </c>
    </row>
    <row r="19" spans="1:2" x14ac:dyDescent="0.3">
      <c r="A19" s="28" t="s">
        <v>36</v>
      </c>
      <c r="B19" s="38">
        <v>16900</v>
      </c>
    </row>
    <row r="20" spans="1:2" x14ac:dyDescent="0.3">
      <c r="A20" s="28" t="s">
        <v>37</v>
      </c>
      <c r="B20" s="38">
        <v>1900</v>
      </c>
    </row>
    <row r="21" spans="1:2" x14ac:dyDescent="0.3">
      <c r="A21" s="28" t="s">
        <v>38</v>
      </c>
      <c r="B21" s="38">
        <v>15700</v>
      </c>
    </row>
    <row r="22" spans="1:2" x14ac:dyDescent="0.3">
      <c r="A22" s="28" t="s">
        <v>39</v>
      </c>
      <c r="B22" s="38">
        <v>6100</v>
      </c>
    </row>
    <row r="23" spans="1:2" x14ac:dyDescent="0.3">
      <c r="A23" s="28" t="s">
        <v>40</v>
      </c>
      <c r="B23" s="38">
        <v>29100</v>
      </c>
    </row>
    <row r="24" spans="1:2" x14ac:dyDescent="0.3">
      <c r="A24" s="28" t="s">
        <v>41</v>
      </c>
      <c r="B24" s="38">
        <v>4900</v>
      </c>
    </row>
    <row r="25" spans="1:2" x14ac:dyDescent="0.3">
      <c r="A25" s="28" t="s">
        <v>42</v>
      </c>
      <c r="B25" s="38">
        <v>1100</v>
      </c>
    </row>
    <row r="26" spans="1:2" x14ac:dyDescent="0.3">
      <c r="A26" s="28" t="s">
        <v>43</v>
      </c>
      <c r="B26" s="38">
        <v>36000</v>
      </c>
    </row>
    <row r="27" spans="1:2" x14ac:dyDescent="0.3">
      <c r="A27" s="28" t="s">
        <v>44</v>
      </c>
      <c r="B27" s="38">
        <v>1300</v>
      </c>
    </row>
    <row r="28" spans="1:2" x14ac:dyDescent="0.3">
      <c r="A28" s="28" t="s">
        <v>45</v>
      </c>
      <c r="B28" s="38">
        <v>2400</v>
      </c>
    </row>
    <row r="29" spans="1:2" x14ac:dyDescent="0.3">
      <c r="A29" s="28" t="s">
        <v>46</v>
      </c>
      <c r="B29" s="38">
        <v>6100</v>
      </c>
    </row>
    <row r="30" spans="1:2" x14ac:dyDescent="0.3">
      <c r="A30" s="28" t="s">
        <v>47</v>
      </c>
      <c r="B30" s="38">
        <v>9000</v>
      </c>
    </row>
    <row r="31" spans="1:2" x14ac:dyDescent="0.3">
      <c r="A31" s="28" t="s">
        <v>48</v>
      </c>
      <c r="B31" s="38">
        <v>7600</v>
      </c>
    </row>
    <row r="32" spans="1:2" x14ac:dyDescent="0.3">
      <c r="A32" s="28" t="s">
        <v>49</v>
      </c>
      <c r="B32" s="38">
        <v>16000</v>
      </c>
    </row>
    <row r="33" spans="1:2" x14ac:dyDescent="0.3">
      <c r="A33" s="28" t="s">
        <v>50</v>
      </c>
      <c r="B33" s="38">
        <v>18600</v>
      </c>
    </row>
    <row r="34" spans="1:2" x14ac:dyDescent="0.3">
      <c r="A34" s="28" t="s">
        <v>51</v>
      </c>
      <c r="B34" s="38">
        <v>7600</v>
      </c>
    </row>
    <row r="35" spans="1:2" x14ac:dyDescent="0.3">
      <c r="A35" s="28" t="s">
        <v>52</v>
      </c>
      <c r="B35" s="38">
        <v>1100</v>
      </c>
    </row>
    <row r="36" spans="1:2" x14ac:dyDescent="0.3">
      <c r="A36" s="28" t="s">
        <v>53</v>
      </c>
      <c r="B36" s="38">
        <v>1800</v>
      </c>
    </row>
    <row r="37" spans="1:2" x14ac:dyDescent="0.3">
      <c r="A37" s="28" t="s">
        <v>54</v>
      </c>
      <c r="B37" s="38">
        <v>600</v>
      </c>
    </row>
    <row r="38" spans="1:2" x14ac:dyDescent="0.3">
      <c r="A38" s="28" t="s">
        <v>55</v>
      </c>
      <c r="B38" s="38">
        <v>1900</v>
      </c>
    </row>
    <row r="39" spans="1:2" x14ac:dyDescent="0.3">
      <c r="A39" s="28" t="s">
        <v>56</v>
      </c>
      <c r="B39" s="38">
        <v>1800</v>
      </c>
    </row>
    <row r="40" spans="1:2" x14ac:dyDescent="0.3">
      <c r="A40" s="28" t="s">
        <v>57</v>
      </c>
      <c r="B40" s="38">
        <v>29800</v>
      </c>
    </row>
    <row r="41" spans="1:2" x14ac:dyDescent="0.3">
      <c r="A41" s="28" t="s">
        <v>58</v>
      </c>
      <c r="B41" s="38">
        <v>1400</v>
      </c>
    </row>
    <row r="42" spans="1:2" x14ac:dyDescent="0.3">
      <c r="A42" s="28" t="s">
        <v>59</v>
      </c>
      <c r="B42" s="38">
        <v>35000</v>
      </c>
    </row>
    <row r="43" spans="1:2" x14ac:dyDescent="0.3">
      <c r="A43" s="28" t="s">
        <v>60</v>
      </c>
      <c r="B43" s="38">
        <v>1100</v>
      </c>
    </row>
    <row r="44" spans="1:2" x14ac:dyDescent="0.3">
      <c r="A44" s="28" t="s">
        <v>61</v>
      </c>
      <c r="B44" s="38">
        <v>1200</v>
      </c>
    </row>
    <row r="45" spans="1:2" x14ac:dyDescent="0.3">
      <c r="A45" s="28" t="s">
        <v>62</v>
      </c>
      <c r="B45" s="38">
        <v>9900</v>
      </c>
    </row>
    <row r="46" spans="1:2" x14ac:dyDescent="0.3">
      <c r="A46" s="28" t="s">
        <v>63</v>
      </c>
      <c r="B46" s="38">
        <v>5000</v>
      </c>
    </row>
    <row r="47" spans="1:2" x14ac:dyDescent="0.3">
      <c r="A47" s="28" t="s">
        <v>64</v>
      </c>
      <c r="B47" s="38">
        <v>6300</v>
      </c>
    </row>
    <row r="48" spans="1:2" x14ac:dyDescent="0.3">
      <c r="A48" s="28" t="s">
        <v>65</v>
      </c>
      <c r="B48" s="38">
        <v>700</v>
      </c>
    </row>
    <row r="49" spans="1:2" x14ac:dyDescent="0.3">
      <c r="A49" s="28" t="s">
        <v>66</v>
      </c>
      <c r="B49" s="38">
        <v>700</v>
      </c>
    </row>
    <row r="50" spans="1:2" x14ac:dyDescent="0.3">
      <c r="A50" s="28" t="s">
        <v>67</v>
      </c>
      <c r="B50" s="38">
        <v>700</v>
      </c>
    </row>
    <row r="51" spans="1:2" x14ac:dyDescent="0.3">
      <c r="A51" s="28" t="s">
        <v>68</v>
      </c>
      <c r="B51" s="38">
        <v>5000</v>
      </c>
    </row>
    <row r="52" spans="1:2" x14ac:dyDescent="0.3">
      <c r="A52" s="28" t="s">
        <v>69</v>
      </c>
      <c r="B52" s="38">
        <v>9100</v>
      </c>
    </row>
    <row r="53" spans="1:2" x14ac:dyDescent="0.3">
      <c r="A53" s="28" t="s">
        <v>70</v>
      </c>
      <c r="B53" s="38">
        <v>1400</v>
      </c>
    </row>
    <row r="54" spans="1:2" x14ac:dyDescent="0.3">
      <c r="A54" s="28" t="s">
        <v>71</v>
      </c>
      <c r="B54" s="38">
        <v>10600</v>
      </c>
    </row>
    <row r="55" spans="1:2" x14ac:dyDescent="0.3">
      <c r="A55" s="28" t="s">
        <v>72</v>
      </c>
      <c r="B55" s="38">
        <v>2900</v>
      </c>
    </row>
    <row r="56" spans="1:2" x14ac:dyDescent="0.3">
      <c r="A56" s="28" t="s">
        <v>73</v>
      </c>
      <c r="B56" s="38">
        <v>19200</v>
      </c>
    </row>
    <row r="57" spans="1:2" x14ac:dyDescent="0.3">
      <c r="A57" s="28" t="s">
        <v>74</v>
      </c>
      <c r="B57" s="38">
        <v>15700</v>
      </c>
    </row>
    <row r="58" spans="1:2" x14ac:dyDescent="0.3">
      <c r="A58" s="28" t="s">
        <v>75</v>
      </c>
      <c r="B58" s="38">
        <v>31100</v>
      </c>
    </row>
    <row r="59" spans="1:2" x14ac:dyDescent="0.3">
      <c r="A59" s="28" t="s">
        <v>76</v>
      </c>
      <c r="B59" s="38">
        <v>1300</v>
      </c>
    </row>
    <row r="60" spans="1:2" x14ac:dyDescent="0.3">
      <c r="A60" s="28" t="s">
        <v>77</v>
      </c>
      <c r="B60" s="38">
        <v>5400</v>
      </c>
    </row>
    <row r="61" spans="1:2" x14ac:dyDescent="0.3">
      <c r="A61" s="28" t="s">
        <v>78</v>
      </c>
      <c r="B61" s="38">
        <v>6000</v>
      </c>
    </row>
    <row r="62" spans="1:2" x14ac:dyDescent="0.3">
      <c r="A62" s="28" t="s">
        <v>79</v>
      </c>
      <c r="B62" s="38">
        <v>500</v>
      </c>
    </row>
    <row r="63" spans="1:2" x14ac:dyDescent="0.3">
      <c r="A63" s="28" t="s">
        <v>80</v>
      </c>
      <c r="B63" s="38">
        <v>3300</v>
      </c>
    </row>
    <row r="64" spans="1:2" x14ac:dyDescent="0.3">
      <c r="A64" s="28" t="s">
        <v>81</v>
      </c>
      <c r="B64" s="38">
        <v>4000</v>
      </c>
    </row>
    <row r="65" spans="1:2" x14ac:dyDescent="0.3">
      <c r="A65" s="28" t="s">
        <v>82</v>
      </c>
      <c r="B65" s="38">
        <v>4800</v>
      </c>
    </row>
    <row r="66" spans="1:2" x14ac:dyDescent="0.3">
      <c r="A66" s="28" t="s">
        <v>83</v>
      </c>
      <c r="B66" s="38">
        <v>2700</v>
      </c>
    </row>
    <row r="67" spans="1:2" x14ac:dyDescent="0.3">
      <c r="A67" s="28" t="s">
        <v>84</v>
      </c>
      <c r="B67" s="38">
        <v>700</v>
      </c>
    </row>
    <row r="68" spans="1:2" x14ac:dyDescent="0.3">
      <c r="A68" s="28" t="s">
        <v>85</v>
      </c>
      <c r="B68" s="38">
        <v>12300</v>
      </c>
    </row>
    <row r="69" spans="1:2" x14ac:dyDescent="0.3">
      <c r="A69" s="28" t="s">
        <v>87</v>
      </c>
      <c r="B69" s="38">
        <v>700</v>
      </c>
    </row>
    <row r="70" spans="1:2" x14ac:dyDescent="0.3">
      <c r="A70" s="28" t="s">
        <v>88</v>
      </c>
      <c r="B70" s="38">
        <v>22000</v>
      </c>
    </row>
    <row r="71" spans="1:2" x14ac:dyDescent="0.3">
      <c r="A71" s="28" t="s">
        <v>89</v>
      </c>
      <c r="B71" s="38">
        <v>5800</v>
      </c>
    </row>
    <row r="72" spans="1:2" x14ac:dyDescent="0.3">
      <c r="A72" s="28" t="s">
        <v>90</v>
      </c>
      <c r="B72" s="38">
        <v>27400</v>
      </c>
    </row>
    <row r="73" spans="1:2" x14ac:dyDescent="0.3">
      <c r="A73" s="28" t="s">
        <v>91</v>
      </c>
      <c r="B73" s="38">
        <v>27600</v>
      </c>
    </row>
    <row r="74" spans="1:2" x14ac:dyDescent="0.3">
      <c r="A74" s="28" t="s">
        <v>92</v>
      </c>
      <c r="B74" s="38">
        <v>8300</v>
      </c>
    </row>
    <row r="75" spans="1:2" x14ac:dyDescent="0.3">
      <c r="A75" s="28" t="s">
        <v>93</v>
      </c>
      <c r="B75" s="38">
        <v>17500</v>
      </c>
    </row>
    <row r="76" spans="1:2" x14ac:dyDescent="0.3">
      <c r="A76" s="28" t="s">
        <v>94</v>
      </c>
      <c r="B76" s="38">
        <v>5500</v>
      </c>
    </row>
    <row r="77" spans="1:2" x14ac:dyDescent="0.3">
      <c r="A77" s="28" t="s">
        <v>95</v>
      </c>
      <c r="B77" s="38">
        <v>1700</v>
      </c>
    </row>
    <row r="78" spans="1:2" x14ac:dyDescent="0.3">
      <c r="A78" s="28" t="s">
        <v>96</v>
      </c>
      <c r="B78" s="38">
        <v>600</v>
      </c>
    </row>
    <row r="79" spans="1:2" x14ac:dyDescent="0.3">
      <c r="A79" s="28" t="s">
        <v>97</v>
      </c>
      <c r="B79" s="38">
        <v>2500</v>
      </c>
    </row>
    <row r="80" spans="1:2" x14ac:dyDescent="0.3">
      <c r="A80" s="28" t="s">
        <v>98</v>
      </c>
      <c r="B80" s="38">
        <v>27600</v>
      </c>
    </row>
    <row r="81" spans="1:2" x14ac:dyDescent="0.3">
      <c r="A81" s="28" t="s">
        <v>99</v>
      </c>
      <c r="B81" s="38">
        <v>2200</v>
      </c>
    </row>
    <row r="82" spans="1:2" x14ac:dyDescent="0.3">
      <c r="A82" s="28" t="s">
        <v>100</v>
      </c>
      <c r="B82" s="38">
        <v>17500</v>
      </c>
    </row>
    <row r="83" spans="1:2" x14ac:dyDescent="0.3">
      <c r="A83" s="28" t="s">
        <v>101</v>
      </c>
      <c r="B83" s="38">
        <v>20000</v>
      </c>
    </row>
    <row r="84" spans="1:2" x14ac:dyDescent="0.3">
      <c r="A84" s="28" t="s">
        <v>102</v>
      </c>
      <c r="B84" s="38">
        <v>20000</v>
      </c>
    </row>
    <row r="85" spans="1:2" x14ac:dyDescent="0.3">
      <c r="A85" s="28" t="s">
        <v>103</v>
      </c>
      <c r="B85" s="38">
        <v>5000</v>
      </c>
    </row>
    <row r="86" spans="1:2" x14ac:dyDescent="0.3">
      <c r="A86" s="28" t="s">
        <v>104</v>
      </c>
      <c r="B86" s="38">
        <v>8000</v>
      </c>
    </row>
    <row r="87" spans="1:2" x14ac:dyDescent="0.3">
      <c r="A87" s="28" t="s">
        <v>105</v>
      </c>
      <c r="B87" s="38">
        <v>21000</v>
      </c>
    </row>
    <row r="88" spans="1:2" x14ac:dyDescent="0.3">
      <c r="A88" s="28" t="s">
        <v>106</v>
      </c>
      <c r="B88" s="38">
        <v>4100</v>
      </c>
    </row>
    <row r="89" spans="1:2" x14ac:dyDescent="0.3">
      <c r="A89" s="28" t="s">
        <v>107</v>
      </c>
      <c r="B89" s="38">
        <v>20000</v>
      </c>
    </row>
    <row r="90" spans="1:2" x14ac:dyDescent="0.3">
      <c r="A90" s="28" t="s">
        <v>108</v>
      </c>
      <c r="B90" s="38">
        <v>2100</v>
      </c>
    </row>
    <row r="91" spans="1:2" x14ac:dyDescent="0.3">
      <c r="A91" s="28" t="s">
        <v>109</v>
      </c>
      <c r="B91" s="38">
        <v>800</v>
      </c>
    </row>
    <row r="92" spans="1:2" x14ac:dyDescent="0.3">
      <c r="A92" s="28" t="s">
        <v>110</v>
      </c>
      <c r="B92" s="38">
        <v>4000</v>
      </c>
    </row>
    <row r="93" spans="1:2" x14ac:dyDescent="0.3">
      <c r="A93" s="28" t="s">
        <v>111</v>
      </c>
      <c r="B93" s="38">
        <v>1600</v>
      </c>
    </row>
    <row r="94" spans="1:2" x14ac:dyDescent="0.3">
      <c r="A94" s="28" t="s">
        <v>112</v>
      </c>
      <c r="B94" s="38">
        <v>2600</v>
      </c>
    </row>
    <row r="95" spans="1:2" x14ac:dyDescent="0.3">
      <c r="A95" s="28" t="s">
        <v>113</v>
      </c>
      <c r="B95" s="38">
        <v>28800</v>
      </c>
    </row>
    <row r="96" spans="1:2" x14ac:dyDescent="0.3">
      <c r="A96" s="28" t="s">
        <v>114</v>
      </c>
      <c r="B96" s="38">
        <v>13900</v>
      </c>
    </row>
    <row r="97" spans="1:2" x14ac:dyDescent="0.3">
      <c r="A97" s="28" t="s">
        <v>115</v>
      </c>
      <c r="B97" s="38">
        <v>30900</v>
      </c>
    </row>
    <row r="98" spans="1:2" x14ac:dyDescent="0.3">
      <c r="A98" s="28" t="s">
        <v>116</v>
      </c>
      <c r="B98" s="38">
        <v>2900</v>
      </c>
    </row>
    <row r="99" spans="1:2" x14ac:dyDescent="0.3">
      <c r="A99" s="28" t="s">
        <v>117</v>
      </c>
      <c r="B99" s="38">
        <v>3200</v>
      </c>
    </row>
    <row r="100" spans="1:2" x14ac:dyDescent="0.3">
      <c r="A100" s="28" t="s">
        <v>118</v>
      </c>
      <c r="B100" s="38">
        <v>7000</v>
      </c>
    </row>
    <row r="101" spans="1:2" x14ac:dyDescent="0.3">
      <c r="A101" s="28" t="s">
        <v>119</v>
      </c>
      <c r="B101" s="38">
        <v>1500</v>
      </c>
    </row>
    <row r="102" spans="1:2" x14ac:dyDescent="0.3">
      <c r="A102" s="28" t="s">
        <v>120</v>
      </c>
      <c r="B102" s="38">
        <v>29600</v>
      </c>
    </row>
    <row r="103" spans="1:2" x14ac:dyDescent="0.3">
      <c r="A103" s="28" t="s">
        <v>121</v>
      </c>
      <c r="B103" s="38">
        <v>21000</v>
      </c>
    </row>
    <row r="104" spans="1:2" x14ac:dyDescent="0.3">
      <c r="A104" s="28" t="s">
        <v>122</v>
      </c>
      <c r="B104" s="38">
        <v>19800</v>
      </c>
    </row>
    <row r="105" spans="1:2" x14ac:dyDescent="0.3">
      <c r="A105" s="28" t="s">
        <v>123</v>
      </c>
      <c r="B105" s="38">
        <v>26700</v>
      </c>
    </row>
    <row r="106" spans="1:2" x14ac:dyDescent="0.3">
      <c r="A106" s="28" t="s">
        <v>124</v>
      </c>
      <c r="B106" s="38">
        <v>3900</v>
      </c>
    </row>
    <row r="107" spans="1:2" x14ac:dyDescent="0.3">
      <c r="A107" s="28" t="s">
        <v>125</v>
      </c>
      <c r="B107" s="38">
        <v>28200</v>
      </c>
    </row>
    <row r="108" spans="1:2" x14ac:dyDescent="0.3">
      <c r="A108" s="28" t="s">
        <v>126</v>
      </c>
      <c r="B108" s="38">
        <v>24800</v>
      </c>
    </row>
    <row r="109" spans="1:2" x14ac:dyDescent="0.3">
      <c r="A109" s="28" t="s">
        <v>127</v>
      </c>
      <c r="B109" s="38">
        <v>4300</v>
      </c>
    </row>
    <row r="110" spans="1:2" x14ac:dyDescent="0.3">
      <c r="A110" s="28" t="s">
        <v>128</v>
      </c>
      <c r="B110" s="38">
        <v>6300</v>
      </c>
    </row>
    <row r="111" spans="1:2" x14ac:dyDescent="0.3">
      <c r="A111" s="28" t="s">
        <v>129</v>
      </c>
      <c r="B111" s="38">
        <v>1000</v>
      </c>
    </row>
    <row r="112" spans="1:2" x14ac:dyDescent="0.3">
      <c r="A112" s="28" t="s">
        <v>130</v>
      </c>
      <c r="B112" s="38">
        <v>800</v>
      </c>
    </row>
    <row r="113" spans="1:2" x14ac:dyDescent="0.3">
      <c r="A113" s="28" t="s">
        <v>131</v>
      </c>
      <c r="B113" s="38">
        <v>1300</v>
      </c>
    </row>
    <row r="114" spans="1:2" x14ac:dyDescent="0.3">
      <c r="A114" s="28" t="s">
        <v>132</v>
      </c>
      <c r="B114" s="38">
        <v>17800</v>
      </c>
    </row>
    <row r="115" spans="1:2" x14ac:dyDescent="0.3">
      <c r="A115" s="28" t="s">
        <v>133</v>
      </c>
      <c r="B115" s="38">
        <v>19000</v>
      </c>
    </row>
    <row r="116" spans="1:2" x14ac:dyDescent="0.3">
      <c r="A116" s="28" t="s">
        <v>134</v>
      </c>
      <c r="B116" s="38">
        <v>1600</v>
      </c>
    </row>
    <row r="117" spans="1:2" x14ac:dyDescent="0.3">
      <c r="A117" s="28" t="s">
        <v>135</v>
      </c>
      <c r="B117" s="38">
        <v>1700</v>
      </c>
    </row>
    <row r="118" spans="1:2" x14ac:dyDescent="0.3">
      <c r="A118" s="28" t="s">
        <v>136</v>
      </c>
      <c r="B118" s="38">
        <v>10200</v>
      </c>
    </row>
    <row r="119" spans="1:2" x14ac:dyDescent="0.3">
      <c r="A119" s="28" t="s">
        <v>137</v>
      </c>
      <c r="B119" s="38">
        <v>4800</v>
      </c>
    </row>
    <row r="120" spans="1:2" x14ac:dyDescent="0.3">
      <c r="A120" s="28" t="s">
        <v>138</v>
      </c>
      <c r="B120" s="38">
        <v>3000</v>
      </c>
    </row>
    <row r="121" spans="1:2" x14ac:dyDescent="0.3">
      <c r="A121" s="28" t="s">
        <v>139</v>
      </c>
      <c r="B121" s="38">
        <v>1000</v>
      </c>
    </row>
    <row r="122" spans="1:2" x14ac:dyDescent="0.3">
      <c r="A122" s="28" t="s">
        <v>140</v>
      </c>
      <c r="B122" s="38">
        <v>6400</v>
      </c>
    </row>
    <row r="123" spans="1:2" x14ac:dyDescent="0.3">
      <c r="A123" s="28" t="s">
        <v>141</v>
      </c>
      <c r="B123" s="38">
        <v>25000</v>
      </c>
    </row>
    <row r="124" spans="1:2" x14ac:dyDescent="0.3">
      <c r="A124" s="28" t="s">
        <v>142</v>
      </c>
      <c r="B124" s="38">
        <v>11400</v>
      </c>
    </row>
    <row r="125" spans="1:2" x14ac:dyDescent="0.3">
      <c r="A125" s="28" t="s">
        <v>143</v>
      </c>
      <c r="B125" s="38">
        <v>55100</v>
      </c>
    </row>
    <row r="126" spans="1:2" x14ac:dyDescent="0.3">
      <c r="A126" s="28" t="s">
        <v>144</v>
      </c>
      <c r="B126" s="38">
        <v>19400</v>
      </c>
    </row>
    <row r="127" spans="1:2" x14ac:dyDescent="0.3">
      <c r="A127" s="28" t="s">
        <v>145</v>
      </c>
      <c r="B127" s="38">
        <v>6700</v>
      </c>
    </row>
    <row r="128" spans="1:2" x14ac:dyDescent="0.3">
      <c r="A128" s="28" t="s">
        <v>146</v>
      </c>
      <c r="B128" s="38">
        <v>800</v>
      </c>
    </row>
    <row r="129" spans="1:2" x14ac:dyDescent="0.3">
      <c r="A129" s="28" t="s">
        <v>147</v>
      </c>
      <c r="B129" s="38">
        <v>600</v>
      </c>
    </row>
    <row r="130" spans="1:2" x14ac:dyDescent="0.3">
      <c r="A130" s="28" t="s">
        <v>148</v>
      </c>
      <c r="B130" s="38">
        <v>9000</v>
      </c>
    </row>
    <row r="131" spans="1:2" x14ac:dyDescent="0.3">
      <c r="A131" s="28" t="s">
        <v>149</v>
      </c>
      <c r="B131" s="38">
        <v>3900</v>
      </c>
    </row>
    <row r="132" spans="1:2" x14ac:dyDescent="0.3">
      <c r="A132" s="28" t="s">
        <v>150</v>
      </c>
      <c r="B132" s="38">
        <v>900</v>
      </c>
    </row>
    <row r="133" spans="1:2" x14ac:dyDescent="0.3">
      <c r="A133" s="28" t="s">
        <v>151</v>
      </c>
      <c r="B133" s="38">
        <v>17700</v>
      </c>
    </row>
    <row r="134" spans="1:2" x14ac:dyDescent="0.3">
      <c r="A134" s="28" t="s">
        <v>152</v>
      </c>
      <c r="B134" s="38">
        <v>1600</v>
      </c>
    </row>
    <row r="135" spans="1:2" x14ac:dyDescent="0.3">
      <c r="A135" s="28" t="s">
        <v>153</v>
      </c>
      <c r="B135" s="38">
        <v>14400</v>
      </c>
    </row>
    <row r="136" spans="1:2" x14ac:dyDescent="0.3">
      <c r="A136" s="28" t="s">
        <v>154</v>
      </c>
      <c r="B136" s="38">
        <v>1800</v>
      </c>
    </row>
    <row r="137" spans="1:2" x14ac:dyDescent="0.3">
      <c r="A137" s="28" t="s">
        <v>155</v>
      </c>
      <c r="B137" s="38">
        <v>11400</v>
      </c>
    </row>
    <row r="138" spans="1:2" x14ac:dyDescent="0.3">
      <c r="A138" s="28" t="s">
        <v>156</v>
      </c>
      <c r="B138" s="38">
        <v>2600</v>
      </c>
    </row>
    <row r="139" spans="1:2" x14ac:dyDescent="0.3">
      <c r="A139" s="28" t="s">
        <v>157</v>
      </c>
      <c r="B139" s="38">
        <v>9000</v>
      </c>
    </row>
    <row r="140" spans="1:2" x14ac:dyDescent="0.3">
      <c r="A140" s="28" t="s">
        <v>158</v>
      </c>
      <c r="B140" s="38">
        <v>2000</v>
      </c>
    </row>
    <row r="141" spans="1:2" x14ac:dyDescent="0.3">
      <c r="A141" s="28" t="s">
        <v>159</v>
      </c>
      <c r="B141" s="38">
        <v>1800</v>
      </c>
    </row>
    <row r="142" spans="1:2" x14ac:dyDescent="0.3">
      <c r="A142" s="28" t="s">
        <v>160</v>
      </c>
      <c r="B142" s="38">
        <v>27000</v>
      </c>
    </row>
    <row r="143" spans="1:2" x14ac:dyDescent="0.3">
      <c r="A143" s="28" t="s">
        <v>161</v>
      </c>
      <c r="B143" s="38">
        <v>1800</v>
      </c>
    </row>
    <row r="144" spans="1:2" x14ac:dyDescent="0.3">
      <c r="A144" s="28" t="s">
        <v>162</v>
      </c>
      <c r="B144" s="38">
        <v>3400</v>
      </c>
    </row>
    <row r="145" spans="1:2" x14ac:dyDescent="0.3">
      <c r="A145" s="28" t="s">
        <v>163</v>
      </c>
      <c r="B145" s="38">
        <v>4000</v>
      </c>
    </row>
    <row r="146" spans="1:2" x14ac:dyDescent="0.3">
      <c r="A146" s="28" t="s">
        <v>164</v>
      </c>
      <c r="B146" s="38">
        <v>1200</v>
      </c>
    </row>
    <row r="147" spans="1:2" x14ac:dyDescent="0.3">
      <c r="A147" s="28" t="s">
        <v>175</v>
      </c>
      <c r="B147" s="38">
        <v>12500</v>
      </c>
    </row>
    <row r="148" spans="1:2" x14ac:dyDescent="0.3">
      <c r="A148" s="28" t="s">
        <v>165</v>
      </c>
      <c r="B148" s="38">
        <v>7200</v>
      </c>
    </row>
    <row r="149" spans="1:2" x14ac:dyDescent="0.3">
      <c r="A149" s="28" t="s">
        <v>166</v>
      </c>
      <c r="B149" s="38">
        <v>5000</v>
      </c>
    </row>
    <row r="150" spans="1:2" x14ac:dyDescent="0.3">
      <c r="A150" s="28" t="s">
        <v>167</v>
      </c>
      <c r="B150" s="38">
        <v>1400</v>
      </c>
    </row>
    <row r="151" spans="1:2" x14ac:dyDescent="0.3">
      <c r="A151" s="28" t="s">
        <v>168</v>
      </c>
      <c r="B151" s="38">
        <v>28600</v>
      </c>
    </row>
    <row r="152" spans="1:2" x14ac:dyDescent="0.3">
      <c r="A152" s="28" t="s">
        <v>169</v>
      </c>
      <c r="B152" s="38">
        <v>11400</v>
      </c>
    </row>
    <row r="153" spans="1:2" x14ac:dyDescent="0.3">
      <c r="A153" s="28" t="s">
        <v>170</v>
      </c>
      <c r="B153" s="38">
        <v>15000</v>
      </c>
    </row>
    <row r="154" spans="1:2" x14ac:dyDescent="0.3">
      <c r="A154" s="28" t="s">
        <v>171</v>
      </c>
      <c r="B154" s="38">
        <v>21600</v>
      </c>
    </row>
    <row r="155" spans="1:2" x14ac:dyDescent="0.3">
      <c r="A155" s="28" t="s">
        <v>172</v>
      </c>
      <c r="B155" s="38">
        <v>2300</v>
      </c>
    </row>
    <row r="156" spans="1:2" x14ac:dyDescent="0.3">
      <c r="A156" s="28" t="s">
        <v>173</v>
      </c>
      <c r="B156" s="38">
        <v>800</v>
      </c>
    </row>
    <row r="157" spans="1:2" x14ac:dyDescent="0.3">
      <c r="A157" s="28" t="s">
        <v>174</v>
      </c>
      <c r="B157" s="38">
        <v>900</v>
      </c>
    </row>
    <row r="158" spans="1:2" x14ac:dyDescent="0.3">
      <c r="A158" s="28" t="s">
        <v>176</v>
      </c>
      <c r="B158" s="38">
        <v>37800</v>
      </c>
    </row>
    <row r="159" spans="1:2" x14ac:dyDescent="0.3">
      <c r="A159" s="28" t="s">
        <v>177</v>
      </c>
      <c r="B159" s="38">
        <v>13100</v>
      </c>
    </row>
    <row r="160" spans="1:2" x14ac:dyDescent="0.3">
      <c r="A160" s="28" t="s">
        <v>178</v>
      </c>
      <c r="B160" s="38">
        <v>2100</v>
      </c>
    </row>
    <row r="161" spans="1:2" x14ac:dyDescent="0.3">
      <c r="A161" s="28" t="s">
        <v>179</v>
      </c>
      <c r="B161" s="38">
        <v>9000</v>
      </c>
    </row>
    <row r="162" spans="1:2" x14ac:dyDescent="0.3">
      <c r="A162" s="28" t="s">
        <v>180</v>
      </c>
      <c r="B162" s="38">
        <v>6300</v>
      </c>
    </row>
    <row r="163" spans="1:2" x14ac:dyDescent="0.3">
      <c r="A163" s="28" t="s">
        <v>181</v>
      </c>
      <c r="B163" s="38">
        <v>2200</v>
      </c>
    </row>
    <row r="164" spans="1:2" x14ac:dyDescent="0.3">
      <c r="A164" s="28" t="s">
        <v>182</v>
      </c>
      <c r="B164" s="38">
        <v>4700</v>
      </c>
    </row>
    <row r="165" spans="1:2" x14ac:dyDescent="0.3">
      <c r="A165" s="28" t="s">
        <v>183</v>
      </c>
      <c r="B165" s="38">
        <v>5100</v>
      </c>
    </row>
    <row r="166" spans="1:2" x14ac:dyDescent="0.3">
      <c r="A166" s="28" t="s">
        <v>184</v>
      </c>
      <c r="B166" s="38">
        <v>4600</v>
      </c>
    </row>
    <row r="167" spans="1:2" x14ac:dyDescent="0.3">
      <c r="A167" s="28" t="s">
        <v>185</v>
      </c>
      <c r="B167" s="38">
        <v>11100</v>
      </c>
    </row>
    <row r="168" spans="1:2" x14ac:dyDescent="0.3">
      <c r="A168" s="28" t="s">
        <v>186</v>
      </c>
      <c r="B168" s="38">
        <v>18000</v>
      </c>
    </row>
    <row r="169" spans="1:2" x14ac:dyDescent="0.3">
      <c r="A169" s="28" t="s">
        <v>187</v>
      </c>
      <c r="B169" s="38">
        <v>16800</v>
      </c>
    </row>
    <row r="170" spans="1:2" x14ac:dyDescent="0.3">
      <c r="A170" s="28" t="s">
        <v>188</v>
      </c>
      <c r="B170" s="38">
        <v>21500</v>
      </c>
    </row>
    <row r="171" spans="1:2" x14ac:dyDescent="0.3">
      <c r="A171" s="28" t="s">
        <v>189</v>
      </c>
      <c r="B171" s="38">
        <v>5800</v>
      </c>
    </row>
    <row r="172" spans="1:2" x14ac:dyDescent="0.3">
      <c r="A172" s="28" t="s">
        <v>190</v>
      </c>
      <c r="B172" s="38">
        <v>7000</v>
      </c>
    </row>
    <row r="173" spans="1:2" x14ac:dyDescent="0.3">
      <c r="A173" s="28" t="s">
        <v>191</v>
      </c>
      <c r="B173" s="38">
        <v>8900</v>
      </c>
    </row>
    <row r="174" spans="1:2" x14ac:dyDescent="0.3">
      <c r="A174" s="28" t="s">
        <v>192</v>
      </c>
      <c r="B174" s="38">
        <v>1300</v>
      </c>
    </row>
    <row r="175" spans="1:2" x14ac:dyDescent="0.3">
      <c r="A175" s="28" t="s">
        <v>193</v>
      </c>
      <c r="B175" s="38">
        <v>2500</v>
      </c>
    </row>
    <row r="176" spans="1:2" x14ac:dyDescent="0.3">
      <c r="A176" s="28" t="s">
        <v>194</v>
      </c>
      <c r="B176" s="38">
        <v>8800</v>
      </c>
    </row>
    <row r="177" spans="1:2" x14ac:dyDescent="0.3">
      <c r="A177" s="28" t="s">
        <v>195</v>
      </c>
      <c r="B177" s="38">
        <v>5400</v>
      </c>
    </row>
    <row r="178" spans="1:2" x14ac:dyDescent="0.3">
      <c r="A178" s="28" t="s">
        <v>197</v>
      </c>
      <c r="B178" s="38">
        <v>2900</v>
      </c>
    </row>
    <row r="179" spans="1:2" x14ac:dyDescent="0.3">
      <c r="A179" s="28" t="s">
        <v>198</v>
      </c>
      <c r="B179" s="38">
        <v>5600</v>
      </c>
    </row>
    <row r="180" spans="1:2" x14ac:dyDescent="0.3">
      <c r="A180" s="28" t="s">
        <v>199</v>
      </c>
      <c r="B180" s="38">
        <v>34600</v>
      </c>
    </row>
    <row r="181" spans="1:2" x14ac:dyDescent="0.3">
      <c r="A181" s="28" t="s">
        <v>200</v>
      </c>
      <c r="B181" s="38">
        <v>1200</v>
      </c>
    </row>
    <row r="182" spans="1:2" x14ac:dyDescent="0.3">
      <c r="A182" s="28" t="s">
        <v>201</v>
      </c>
      <c r="B182" s="38">
        <v>11800</v>
      </c>
    </row>
    <row r="183" spans="1:2" x14ac:dyDescent="0.3">
      <c r="A183" s="28" t="s">
        <v>202</v>
      </c>
      <c r="B183" s="38">
        <v>1600</v>
      </c>
    </row>
    <row r="184" spans="1:2" x14ac:dyDescent="0.3">
      <c r="A184" s="28" t="s">
        <v>203</v>
      </c>
      <c r="B184" s="38">
        <v>2200</v>
      </c>
    </row>
    <row r="185" spans="1:2" x14ac:dyDescent="0.3">
      <c r="A185" s="28" t="s">
        <v>204</v>
      </c>
      <c r="B185" s="38">
        <v>7800</v>
      </c>
    </row>
    <row r="186" spans="1:2" x14ac:dyDescent="0.3">
      <c r="A186" s="28" t="s">
        <v>205</v>
      </c>
      <c r="B186" s="38">
        <v>500</v>
      </c>
    </row>
    <row r="187" spans="1:2" x14ac:dyDescent="0.3">
      <c r="A187" s="28" t="s">
        <v>206</v>
      </c>
      <c r="B187" s="38">
        <v>23700</v>
      </c>
    </row>
    <row r="188" spans="1:2" x14ac:dyDescent="0.3">
      <c r="A188" s="28" t="s">
        <v>207</v>
      </c>
      <c r="B188" s="38">
        <v>13300</v>
      </c>
    </row>
    <row r="189" spans="1:2" x14ac:dyDescent="0.3">
      <c r="A189" s="28" t="s">
        <v>208</v>
      </c>
      <c r="B189" s="38">
        <v>19000</v>
      </c>
    </row>
    <row r="190" spans="1:2" x14ac:dyDescent="0.3">
      <c r="A190" s="28" t="s">
        <v>209</v>
      </c>
      <c r="B190" s="38">
        <v>1700</v>
      </c>
    </row>
    <row r="191" spans="1:2" x14ac:dyDescent="0.3">
      <c r="A191" s="28" t="s">
        <v>210</v>
      </c>
      <c r="B191" s="38">
        <v>500</v>
      </c>
    </row>
    <row r="192" spans="1:2" x14ac:dyDescent="0.3">
      <c r="A192" s="28" t="s">
        <v>211</v>
      </c>
      <c r="B192" s="38">
        <v>10700</v>
      </c>
    </row>
    <row r="193" spans="1:2" x14ac:dyDescent="0.3">
      <c r="A193" s="28" t="s">
        <v>212</v>
      </c>
      <c r="B193" s="38">
        <v>22000</v>
      </c>
    </row>
    <row r="194" spans="1:2" x14ac:dyDescent="0.3">
      <c r="A194" s="28" t="s">
        <v>213</v>
      </c>
      <c r="B194" s="38">
        <v>3700</v>
      </c>
    </row>
    <row r="195" spans="1:2" x14ac:dyDescent="0.3">
      <c r="A195" s="28" t="s">
        <v>196</v>
      </c>
      <c r="B195" s="38">
        <v>6900</v>
      </c>
    </row>
    <row r="196" spans="1:2" x14ac:dyDescent="0.3">
      <c r="A196" s="28" t="s">
        <v>214</v>
      </c>
      <c r="B196" s="38">
        <v>1900</v>
      </c>
    </row>
    <row r="197" spans="1:2" x14ac:dyDescent="0.3">
      <c r="A197" s="28" t="s">
        <v>215</v>
      </c>
      <c r="B197" s="38">
        <v>4000</v>
      </c>
    </row>
    <row r="198" spans="1:2" x14ac:dyDescent="0.3">
      <c r="A198" s="28" t="s">
        <v>216</v>
      </c>
      <c r="B198" s="38">
        <v>4900</v>
      </c>
    </row>
    <row r="199" spans="1:2" x14ac:dyDescent="0.3">
      <c r="A199" s="28" t="s">
        <v>217</v>
      </c>
      <c r="B199" s="38">
        <v>26800</v>
      </c>
    </row>
    <row r="200" spans="1:2" x14ac:dyDescent="0.3">
      <c r="A200" s="28" t="s">
        <v>218</v>
      </c>
      <c r="B200" s="38">
        <v>32700</v>
      </c>
    </row>
    <row r="201" spans="1:2" x14ac:dyDescent="0.3">
      <c r="A201" s="28" t="s">
        <v>219</v>
      </c>
      <c r="B201" s="38">
        <v>3300</v>
      </c>
    </row>
    <row r="202" spans="1:2" x14ac:dyDescent="0.3">
      <c r="A202" s="28" t="s">
        <v>220</v>
      </c>
      <c r="B202" s="38">
        <v>23400</v>
      </c>
    </row>
    <row r="203" spans="1:2" x14ac:dyDescent="0.3">
      <c r="A203" s="28" t="s">
        <v>221</v>
      </c>
      <c r="B203" s="38">
        <v>1000</v>
      </c>
    </row>
    <row r="204" spans="1:2" x14ac:dyDescent="0.3">
      <c r="A204" s="28" t="s">
        <v>222</v>
      </c>
      <c r="B204" s="38">
        <v>600</v>
      </c>
    </row>
    <row r="205" spans="1:2" x14ac:dyDescent="0.3">
      <c r="A205" s="28" t="s">
        <v>223</v>
      </c>
      <c r="B205" s="38">
        <v>7400</v>
      </c>
    </row>
    <row r="206" spans="1:2" x14ac:dyDescent="0.3">
      <c r="A206" s="28" t="s">
        <v>224</v>
      </c>
      <c r="B206" s="38">
        <v>1500</v>
      </c>
    </row>
    <row r="207" spans="1:2" x14ac:dyDescent="0.3">
      <c r="A207" s="28" t="s">
        <v>225</v>
      </c>
      <c r="B207" s="38">
        <v>2200</v>
      </c>
    </row>
    <row r="208" spans="1:2" x14ac:dyDescent="0.3">
      <c r="A208" s="28" t="s">
        <v>226</v>
      </c>
      <c r="B208" s="38">
        <v>9500</v>
      </c>
    </row>
    <row r="209" spans="1:2" x14ac:dyDescent="0.3">
      <c r="A209" s="28" t="s">
        <v>227</v>
      </c>
      <c r="B209" s="38">
        <v>6900</v>
      </c>
    </row>
    <row r="210" spans="1:2" x14ac:dyDescent="0.3">
      <c r="A210" s="28" t="s">
        <v>228</v>
      </c>
      <c r="B210" s="38">
        <v>6700</v>
      </c>
    </row>
    <row r="211" spans="1:2" x14ac:dyDescent="0.3">
      <c r="A211" s="28" t="s">
        <v>229</v>
      </c>
      <c r="B211" s="38">
        <v>5800</v>
      </c>
    </row>
    <row r="212" spans="1:2" x14ac:dyDescent="0.3">
      <c r="A212" s="28" t="s">
        <v>230</v>
      </c>
      <c r="B212" s="38">
        <v>9600</v>
      </c>
    </row>
    <row r="213" spans="1:2" x14ac:dyDescent="0.3">
      <c r="A213" s="28" t="s">
        <v>231</v>
      </c>
      <c r="B213" s="38">
        <v>1100</v>
      </c>
    </row>
    <row r="214" spans="1:2" x14ac:dyDescent="0.3">
      <c r="A214" s="28" t="s">
        <v>232</v>
      </c>
      <c r="B214" s="38">
        <v>1400</v>
      </c>
    </row>
    <row r="215" spans="1:2" x14ac:dyDescent="0.3">
      <c r="A215" s="28" t="s">
        <v>233</v>
      </c>
      <c r="B215" s="38">
        <v>5400</v>
      </c>
    </row>
    <row r="216" spans="1:2" x14ac:dyDescent="0.3">
      <c r="A216" s="28" t="s">
        <v>234</v>
      </c>
      <c r="B216" s="38">
        <v>23200</v>
      </c>
    </row>
    <row r="217" spans="1:2" x14ac:dyDescent="0.3">
      <c r="A217" s="28" t="s">
        <v>235</v>
      </c>
      <c r="B217" s="38">
        <v>27700</v>
      </c>
    </row>
    <row r="218" spans="1:2" x14ac:dyDescent="0.3">
      <c r="A218" s="28" t="s">
        <v>236</v>
      </c>
      <c r="B218" s="38">
        <v>37800</v>
      </c>
    </row>
    <row r="219" spans="1:2" x14ac:dyDescent="0.3">
      <c r="A219" s="28" t="s">
        <v>237</v>
      </c>
      <c r="B219" s="38">
        <v>12800</v>
      </c>
    </row>
    <row r="220" spans="1:2" x14ac:dyDescent="0.3">
      <c r="A220" s="28" t="s">
        <v>238</v>
      </c>
      <c r="B220" s="38">
        <v>1700</v>
      </c>
    </row>
    <row r="221" spans="1:2" x14ac:dyDescent="0.3">
      <c r="A221" s="28" t="s">
        <v>239</v>
      </c>
      <c r="B221" s="38">
        <v>2900</v>
      </c>
    </row>
    <row r="222" spans="1:2" x14ac:dyDescent="0.3">
      <c r="A222" s="28" t="s">
        <v>240</v>
      </c>
      <c r="B222" s="38">
        <v>4800</v>
      </c>
    </row>
    <row r="223" spans="1:2" x14ac:dyDescent="0.3">
      <c r="A223" s="28" t="s">
        <v>241</v>
      </c>
      <c r="B223" s="38">
        <v>2500</v>
      </c>
    </row>
    <row r="224" spans="1:2" x14ac:dyDescent="0.3">
      <c r="A224" s="28" t="s">
        <v>242</v>
      </c>
      <c r="B224" s="38">
        <v>17200</v>
      </c>
    </row>
    <row r="225" spans="1:2" x14ac:dyDescent="0.3">
      <c r="A225" s="28" t="s">
        <v>243</v>
      </c>
      <c r="B225" s="38">
        <v>3700</v>
      </c>
    </row>
    <row r="226" spans="1:2" x14ac:dyDescent="0.3">
      <c r="A226" s="28" t="s">
        <v>244</v>
      </c>
      <c r="B226" s="38">
        <v>800</v>
      </c>
    </row>
    <row r="227" spans="1:2" x14ac:dyDescent="0.3">
      <c r="A227" s="28" t="s">
        <v>246</v>
      </c>
      <c r="B227" s="38">
        <v>800</v>
      </c>
    </row>
    <row r="228" spans="1:2" x14ac:dyDescent="0.3">
      <c r="A228" s="28" t="s">
        <v>247</v>
      </c>
      <c r="B228" s="38">
        <v>800</v>
      </c>
    </row>
    <row r="229" spans="1:2" x14ac:dyDescent="0.3">
      <c r="A229" s="28" t="s">
        <v>248</v>
      </c>
      <c r="B229" s="38">
        <v>1900</v>
      </c>
    </row>
    <row r="230" spans="1:2" x14ac:dyDescent="0.3">
      <c r="A230" s="28" t="s">
        <v>572</v>
      </c>
      <c r="B230" s="38">
        <v>2189900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ACD53-7760-491C-BB67-F5DE871DDB7F}">
  <sheetPr codeName="Sheet6"/>
  <dimension ref="A1:F193"/>
  <sheetViews>
    <sheetView workbookViewId="0">
      <selection activeCell="A2" sqref="A2"/>
    </sheetView>
  </sheetViews>
  <sheetFormatPr defaultColWidth="9" defaultRowHeight="14.4" x14ac:dyDescent="0.3"/>
  <cols>
    <col min="1" max="1" width="9" style="1"/>
    <col min="2" max="2" width="27.5" style="1" customWidth="1"/>
    <col min="3" max="3" width="15.09765625" style="1" customWidth="1"/>
    <col min="4" max="4" width="15.3984375" style="1" customWidth="1"/>
    <col min="5" max="5" width="12.5" style="1" customWidth="1"/>
    <col min="6" max="6" width="16.19921875" style="1" customWidth="1"/>
    <col min="7" max="7" width="9" style="1" bestFit="1"/>
    <col min="8" max="16384" width="9" style="1"/>
  </cols>
  <sheetData>
    <row r="1" spans="1:6" x14ac:dyDescent="0.3">
      <c r="A1" s="1" t="s">
        <v>265</v>
      </c>
      <c r="B1" s="1" t="s">
        <v>266</v>
      </c>
      <c r="C1" s="1" t="s">
        <v>267</v>
      </c>
      <c r="D1" s="1" t="s">
        <v>268</v>
      </c>
      <c r="E1" s="1" t="s">
        <v>269</v>
      </c>
      <c r="F1" s="1" t="s">
        <v>270</v>
      </c>
    </row>
    <row r="2" spans="1:6" x14ac:dyDescent="0.3">
      <c r="A2" s="1">
        <v>1</v>
      </c>
      <c r="B2" s="1" t="s">
        <v>271</v>
      </c>
      <c r="C2" s="1">
        <v>17380</v>
      </c>
      <c r="D2" s="1">
        <v>11742</v>
      </c>
      <c r="E2" s="1">
        <v>5965</v>
      </c>
      <c r="F2" s="3">
        <v>0.50800000000000001</v>
      </c>
    </row>
    <row r="3" spans="1:6" x14ac:dyDescent="0.3">
      <c r="A3" s="1">
        <v>2</v>
      </c>
      <c r="B3" s="1" t="s">
        <v>272</v>
      </c>
      <c r="C3" s="1">
        <v>21729</v>
      </c>
      <c r="D3" s="1">
        <v>14680</v>
      </c>
      <c r="E3" s="1">
        <v>6988</v>
      </c>
      <c r="F3" s="3">
        <v>0.47599999999999998</v>
      </c>
    </row>
    <row r="4" spans="1:6" x14ac:dyDescent="0.3">
      <c r="A4" s="1">
        <v>3</v>
      </c>
      <c r="B4" s="1" t="s">
        <v>273</v>
      </c>
      <c r="C4" s="1">
        <v>11359</v>
      </c>
      <c r="D4" s="1">
        <v>7674</v>
      </c>
      <c r="E4" s="1">
        <v>3499</v>
      </c>
      <c r="F4" s="3">
        <v>0.45600000000000002</v>
      </c>
    </row>
    <row r="5" spans="1:6" x14ac:dyDescent="0.3">
      <c r="A5" s="1">
        <v>4</v>
      </c>
      <c r="B5" s="1" t="s">
        <v>274</v>
      </c>
      <c r="C5" s="1">
        <v>196440</v>
      </c>
      <c r="D5" s="1">
        <v>132715</v>
      </c>
      <c r="E5" s="1">
        <v>57598</v>
      </c>
      <c r="F5" s="3">
        <v>0.434</v>
      </c>
    </row>
    <row r="6" spans="1:6" x14ac:dyDescent="0.3">
      <c r="A6" s="1">
        <v>5</v>
      </c>
      <c r="B6" s="1" t="s">
        <v>275</v>
      </c>
      <c r="C6" s="1">
        <v>108020</v>
      </c>
      <c r="D6" s="1">
        <v>72978</v>
      </c>
      <c r="E6" s="1">
        <v>31600</v>
      </c>
      <c r="F6" s="3">
        <v>0.433</v>
      </c>
    </row>
    <row r="7" spans="1:6" x14ac:dyDescent="0.3">
      <c r="A7" s="1">
        <v>6</v>
      </c>
      <c r="B7" s="1" t="s">
        <v>276</v>
      </c>
      <c r="C7" s="1">
        <v>1618</v>
      </c>
      <c r="D7" s="1">
        <v>1093</v>
      </c>
      <c r="E7" s="1">
        <v>472</v>
      </c>
      <c r="F7" s="3">
        <v>0.432</v>
      </c>
    </row>
    <row r="8" spans="1:6" x14ac:dyDescent="0.3">
      <c r="A8" s="1">
        <v>7</v>
      </c>
      <c r="B8" s="1" t="s">
        <v>277</v>
      </c>
      <c r="C8" s="1">
        <v>53127</v>
      </c>
      <c r="D8" s="1">
        <v>35893</v>
      </c>
      <c r="E8" s="1">
        <v>15362</v>
      </c>
      <c r="F8" s="3">
        <v>0.42799999999999999</v>
      </c>
    </row>
    <row r="9" spans="1:6" x14ac:dyDescent="0.3">
      <c r="A9" s="1">
        <v>8</v>
      </c>
      <c r="B9" s="1" t="s">
        <v>278</v>
      </c>
      <c r="C9" s="1">
        <v>2639211</v>
      </c>
      <c r="D9" s="1">
        <v>1783051</v>
      </c>
      <c r="E9" s="1">
        <v>754231</v>
      </c>
      <c r="F9" s="3">
        <v>0.42299999999999999</v>
      </c>
    </row>
    <row r="10" spans="1:6" x14ac:dyDescent="0.3">
      <c r="A10" s="1">
        <v>9</v>
      </c>
      <c r="B10" s="1" t="s">
        <v>279</v>
      </c>
      <c r="C10" s="1">
        <v>116398</v>
      </c>
      <c r="D10" s="1">
        <v>78638</v>
      </c>
      <c r="E10" s="1">
        <v>31927</v>
      </c>
      <c r="F10" s="3">
        <v>0.40600000000000003</v>
      </c>
    </row>
    <row r="11" spans="1:6" x14ac:dyDescent="0.3">
      <c r="A11" s="1">
        <v>10</v>
      </c>
      <c r="B11" s="1" t="s">
        <v>280</v>
      </c>
      <c r="C11" s="1">
        <v>11192</v>
      </c>
      <c r="D11" s="1">
        <v>7561</v>
      </c>
      <c r="E11" s="1">
        <v>3047</v>
      </c>
      <c r="F11" s="3">
        <v>0.40300000000000002</v>
      </c>
    </row>
    <row r="12" spans="1:6" x14ac:dyDescent="0.3">
      <c r="A12" s="1">
        <v>11</v>
      </c>
      <c r="B12" s="1" t="s">
        <v>281</v>
      </c>
      <c r="C12" s="1">
        <v>4136528</v>
      </c>
      <c r="D12" s="1">
        <v>2794638</v>
      </c>
      <c r="E12" s="1">
        <v>1109471</v>
      </c>
      <c r="F12" s="3">
        <v>0.39700000000000002</v>
      </c>
    </row>
    <row r="13" spans="1:6" x14ac:dyDescent="0.3">
      <c r="A13" s="1">
        <v>12</v>
      </c>
      <c r="B13" s="1" t="s">
        <v>282</v>
      </c>
      <c r="C13" s="1">
        <v>9400145</v>
      </c>
      <c r="D13" s="1">
        <v>6350738</v>
      </c>
      <c r="E13" s="1">
        <v>2362475</v>
      </c>
      <c r="F13" s="3">
        <v>0.372</v>
      </c>
    </row>
    <row r="14" spans="1:6" x14ac:dyDescent="0.3">
      <c r="A14" s="1">
        <v>12</v>
      </c>
      <c r="B14" s="1" t="s">
        <v>283</v>
      </c>
      <c r="C14" s="1">
        <v>105544</v>
      </c>
      <c r="D14" s="1">
        <v>71306</v>
      </c>
      <c r="E14" s="1">
        <v>26526</v>
      </c>
      <c r="F14" s="3">
        <v>0.372</v>
      </c>
    </row>
    <row r="15" spans="1:6" x14ac:dyDescent="0.3">
      <c r="A15" s="1">
        <v>14</v>
      </c>
      <c r="B15" s="1" t="s">
        <v>284</v>
      </c>
      <c r="C15" s="1">
        <v>905502</v>
      </c>
      <c r="D15" s="1">
        <v>611757</v>
      </c>
      <c r="E15" s="1">
        <v>222680</v>
      </c>
      <c r="F15" s="3">
        <v>0.36399999999999999</v>
      </c>
    </row>
    <row r="16" spans="1:6" x14ac:dyDescent="0.3">
      <c r="A16" s="1">
        <v>15</v>
      </c>
      <c r="B16" s="1" t="s">
        <v>285</v>
      </c>
      <c r="C16" s="1">
        <v>395361</v>
      </c>
      <c r="D16" s="1">
        <v>267106</v>
      </c>
      <c r="E16" s="1">
        <v>96692</v>
      </c>
      <c r="F16" s="3">
        <v>0.36199999999999999</v>
      </c>
    </row>
    <row r="17" spans="1:6" x14ac:dyDescent="0.3">
      <c r="A17" s="1">
        <v>16</v>
      </c>
      <c r="B17" s="1" t="s">
        <v>286</v>
      </c>
      <c r="C17" s="1">
        <v>276244</v>
      </c>
      <c r="D17" s="1">
        <v>186630</v>
      </c>
      <c r="E17" s="1">
        <v>66067</v>
      </c>
      <c r="F17" s="3">
        <v>0.35399999999999998</v>
      </c>
    </row>
    <row r="18" spans="1:6" x14ac:dyDescent="0.3">
      <c r="A18" s="1">
        <v>17</v>
      </c>
      <c r="B18" s="1" t="s">
        <v>287</v>
      </c>
      <c r="C18" s="1">
        <v>1492584</v>
      </c>
      <c r="D18" s="1">
        <v>1008390</v>
      </c>
      <c r="E18" s="1">
        <v>353945</v>
      </c>
      <c r="F18" s="3">
        <v>0.35099999999999998</v>
      </c>
    </row>
    <row r="19" spans="1:6" x14ac:dyDescent="0.3">
      <c r="A19" s="1">
        <v>18</v>
      </c>
      <c r="B19" s="1" t="s">
        <v>288</v>
      </c>
      <c r="C19" s="1">
        <v>32938213</v>
      </c>
      <c r="D19" s="1">
        <v>22253057</v>
      </c>
      <c r="E19" s="1">
        <v>7721811</v>
      </c>
      <c r="F19" s="3">
        <v>0.34699999999999998</v>
      </c>
    </row>
    <row r="20" spans="1:6" x14ac:dyDescent="0.3">
      <c r="A20" s="1">
        <v>19</v>
      </c>
      <c r="B20" s="1" t="s">
        <v>289</v>
      </c>
      <c r="C20" s="1">
        <v>324459463</v>
      </c>
      <c r="D20" s="1">
        <v>219204813</v>
      </c>
      <c r="E20" s="1">
        <v>73872022</v>
      </c>
      <c r="F20" s="3">
        <v>0.33700000000000002</v>
      </c>
    </row>
    <row r="21" spans="1:6" x14ac:dyDescent="0.3">
      <c r="A21" s="1">
        <v>20</v>
      </c>
      <c r="B21" s="1" t="s">
        <v>290</v>
      </c>
      <c r="C21" s="1">
        <v>6374616</v>
      </c>
      <c r="D21" s="1">
        <v>4306691</v>
      </c>
      <c r="E21" s="1">
        <v>1425515</v>
      </c>
      <c r="F21" s="3">
        <v>0.33100000000000002</v>
      </c>
    </row>
    <row r="22" spans="1:6" x14ac:dyDescent="0.3">
      <c r="A22" s="1">
        <v>21</v>
      </c>
      <c r="B22" s="1" t="s">
        <v>291</v>
      </c>
      <c r="C22" s="1">
        <v>6082357</v>
      </c>
      <c r="D22" s="1">
        <v>4109240</v>
      </c>
      <c r="E22" s="1">
        <v>1310848</v>
      </c>
      <c r="F22" s="3">
        <v>0.31900000000000001</v>
      </c>
    </row>
    <row r="23" spans="1:6" x14ac:dyDescent="0.3">
      <c r="A23" s="1">
        <v>22</v>
      </c>
      <c r="B23" s="1" t="s">
        <v>292</v>
      </c>
      <c r="C23" s="1">
        <v>285719</v>
      </c>
      <c r="D23" s="1">
        <v>193032</v>
      </c>
      <c r="E23" s="1">
        <v>60419</v>
      </c>
      <c r="F23" s="3">
        <v>0.313</v>
      </c>
    </row>
    <row r="24" spans="1:6" x14ac:dyDescent="0.3">
      <c r="A24" s="1">
        <v>23</v>
      </c>
      <c r="B24" s="1" t="s">
        <v>293</v>
      </c>
      <c r="C24" s="1">
        <v>1369125</v>
      </c>
      <c r="D24" s="1">
        <v>924981</v>
      </c>
      <c r="E24" s="1">
        <v>287669</v>
      </c>
      <c r="F24" s="3">
        <v>0.311</v>
      </c>
    </row>
    <row r="25" spans="1:6" x14ac:dyDescent="0.3">
      <c r="A25" s="1">
        <v>24</v>
      </c>
      <c r="B25" s="1" t="s">
        <v>294</v>
      </c>
      <c r="C25" s="1">
        <v>102012</v>
      </c>
      <c r="D25" s="1">
        <v>68919</v>
      </c>
      <c r="E25" s="1">
        <v>21296</v>
      </c>
      <c r="F25" s="3">
        <v>0.309</v>
      </c>
    </row>
    <row r="26" spans="1:6" x14ac:dyDescent="0.3">
      <c r="A26" s="1">
        <v>24</v>
      </c>
      <c r="B26" s="1" t="s">
        <v>295</v>
      </c>
      <c r="C26" s="1">
        <v>4636262</v>
      </c>
      <c r="D26" s="1">
        <v>3132259</v>
      </c>
      <c r="E26" s="1">
        <v>967868</v>
      </c>
      <c r="F26" s="3">
        <v>0.309</v>
      </c>
    </row>
    <row r="27" spans="1:6" x14ac:dyDescent="0.3">
      <c r="A27" s="1">
        <v>26</v>
      </c>
      <c r="B27" s="1" t="s">
        <v>296</v>
      </c>
      <c r="C27" s="1">
        <v>9702353</v>
      </c>
      <c r="D27" s="1">
        <v>6554910</v>
      </c>
      <c r="E27" s="1">
        <v>1999247</v>
      </c>
      <c r="F27" s="3">
        <v>0.30499999999999999</v>
      </c>
    </row>
    <row r="28" spans="1:6" x14ac:dyDescent="0.3">
      <c r="A28" s="1">
        <v>27</v>
      </c>
      <c r="B28" s="1" t="s">
        <v>297</v>
      </c>
      <c r="C28" s="1">
        <v>80745020</v>
      </c>
      <c r="D28" s="1">
        <v>54551336</v>
      </c>
      <c r="E28" s="1">
        <v>16092644</v>
      </c>
      <c r="F28" s="3">
        <v>0.29499999999999998</v>
      </c>
    </row>
    <row r="29" spans="1:6" x14ac:dyDescent="0.3">
      <c r="A29" s="1">
        <v>27</v>
      </c>
      <c r="B29" s="1" t="s">
        <v>298</v>
      </c>
      <c r="C29" s="1">
        <v>76965</v>
      </c>
      <c r="D29" s="1">
        <v>51998</v>
      </c>
      <c r="E29" s="1">
        <v>15339</v>
      </c>
      <c r="F29" s="3">
        <v>0.29499999999999998</v>
      </c>
    </row>
    <row r="30" spans="1:6" x14ac:dyDescent="0.3">
      <c r="A30" s="1">
        <v>29</v>
      </c>
      <c r="B30" s="1" t="s">
        <v>299</v>
      </c>
      <c r="C30" s="1">
        <v>4705818</v>
      </c>
      <c r="D30" s="1">
        <v>3179251</v>
      </c>
      <c r="E30" s="1">
        <v>928341</v>
      </c>
      <c r="F30" s="3">
        <v>0.29199999999999998</v>
      </c>
    </row>
    <row r="31" spans="1:6" x14ac:dyDescent="0.3">
      <c r="A31" s="1">
        <v>30</v>
      </c>
      <c r="B31" s="1" t="s">
        <v>300</v>
      </c>
      <c r="C31" s="1">
        <v>97553151</v>
      </c>
      <c r="D31" s="1">
        <v>65906909</v>
      </c>
      <c r="E31" s="1">
        <v>19047097</v>
      </c>
      <c r="F31" s="3">
        <v>0.28899999999999998</v>
      </c>
    </row>
    <row r="32" spans="1:6" x14ac:dyDescent="0.3">
      <c r="A32" s="1">
        <v>31</v>
      </c>
      <c r="B32" s="1" t="s">
        <v>301</v>
      </c>
      <c r="C32" s="1">
        <v>24450561</v>
      </c>
      <c r="D32" s="1">
        <v>16518799</v>
      </c>
      <c r="E32" s="1">
        <v>4724377</v>
      </c>
      <c r="F32" s="3">
        <v>0.28599999999999998</v>
      </c>
    </row>
    <row r="33" spans="1:6" x14ac:dyDescent="0.3">
      <c r="A33" s="1">
        <v>32</v>
      </c>
      <c r="B33" s="1" t="s">
        <v>302</v>
      </c>
      <c r="C33" s="1">
        <v>55345</v>
      </c>
      <c r="D33" s="1">
        <v>37391</v>
      </c>
      <c r="E33" s="1">
        <v>10582</v>
      </c>
      <c r="F33" s="3">
        <v>0.28299999999999997</v>
      </c>
    </row>
    <row r="34" spans="1:6" x14ac:dyDescent="0.3">
      <c r="A34" s="1">
        <v>33</v>
      </c>
      <c r="B34" s="1" t="s">
        <v>303</v>
      </c>
      <c r="C34" s="1">
        <v>129163276</v>
      </c>
      <c r="D34" s="1">
        <v>87262709</v>
      </c>
      <c r="E34" s="1">
        <v>24520821</v>
      </c>
      <c r="F34" s="3">
        <v>0.28100000000000003</v>
      </c>
    </row>
    <row r="35" spans="1:6" x14ac:dyDescent="0.3">
      <c r="A35" s="1">
        <v>33</v>
      </c>
      <c r="B35" s="1" t="s">
        <v>304</v>
      </c>
      <c r="C35" s="1">
        <v>66181585</v>
      </c>
      <c r="D35" s="1">
        <v>44712279</v>
      </c>
      <c r="E35" s="1">
        <v>12564150</v>
      </c>
      <c r="F35" s="3">
        <v>0.28100000000000003</v>
      </c>
    </row>
    <row r="36" spans="1:6" x14ac:dyDescent="0.3">
      <c r="A36" s="1">
        <v>35</v>
      </c>
      <c r="B36" s="1" t="s">
        <v>305</v>
      </c>
      <c r="C36" s="1">
        <v>36624199</v>
      </c>
      <c r="D36" s="1">
        <v>24743309</v>
      </c>
      <c r="E36" s="1">
        <v>6928126</v>
      </c>
      <c r="F36" s="3">
        <v>0.28000000000000003</v>
      </c>
    </row>
    <row r="37" spans="1:6" x14ac:dyDescent="0.3">
      <c r="A37" s="1">
        <v>36</v>
      </c>
      <c r="B37" s="1" t="s">
        <v>306</v>
      </c>
      <c r="C37" s="1">
        <v>8251162</v>
      </c>
      <c r="D37" s="1">
        <v>5574485</v>
      </c>
      <c r="E37" s="1">
        <v>1555281</v>
      </c>
      <c r="F37" s="3">
        <v>0.27900000000000003</v>
      </c>
    </row>
    <row r="38" spans="1:6" x14ac:dyDescent="0.3">
      <c r="A38" s="1">
        <v>37</v>
      </c>
      <c r="B38" s="1" t="s">
        <v>307</v>
      </c>
      <c r="C38" s="1">
        <v>18054726</v>
      </c>
      <c r="D38" s="1">
        <v>12197773</v>
      </c>
      <c r="E38" s="1">
        <v>3390981</v>
      </c>
      <c r="F38" s="3">
        <v>0.27800000000000002</v>
      </c>
    </row>
    <row r="39" spans="1:6" x14ac:dyDescent="0.3">
      <c r="A39" s="1">
        <v>38</v>
      </c>
      <c r="B39" s="1" t="s">
        <v>308</v>
      </c>
      <c r="C39" s="1">
        <v>611343</v>
      </c>
      <c r="D39" s="1">
        <v>413023</v>
      </c>
      <c r="E39" s="1">
        <v>114407</v>
      </c>
      <c r="F39" s="3">
        <v>0.27700000000000002</v>
      </c>
    </row>
    <row r="40" spans="1:6" x14ac:dyDescent="0.3">
      <c r="A40" s="1">
        <v>39</v>
      </c>
      <c r="B40" s="1" t="s">
        <v>309</v>
      </c>
      <c r="C40" s="1">
        <v>2890299</v>
      </c>
      <c r="D40" s="1">
        <v>1952686</v>
      </c>
      <c r="E40" s="1">
        <v>531131</v>
      </c>
      <c r="F40" s="3">
        <v>0.27200000000000002</v>
      </c>
    </row>
    <row r="41" spans="1:6" x14ac:dyDescent="0.3">
      <c r="A41" s="1">
        <v>40</v>
      </c>
      <c r="B41" s="1" t="s">
        <v>310</v>
      </c>
      <c r="C41" s="1">
        <v>11532127</v>
      </c>
      <c r="D41" s="1">
        <v>7791105</v>
      </c>
      <c r="E41" s="1">
        <v>2111389</v>
      </c>
      <c r="F41" s="3">
        <v>0.27100000000000002</v>
      </c>
    </row>
    <row r="42" spans="1:6" x14ac:dyDescent="0.3">
      <c r="A42" s="1">
        <v>41</v>
      </c>
      <c r="B42" s="1" t="s">
        <v>311</v>
      </c>
      <c r="C42" s="1">
        <v>178844</v>
      </c>
      <c r="D42" s="1">
        <v>120827</v>
      </c>
      <c r="E42" s="1">
        <v>32502</v>
      </c>
      <c r="F42" s="3">
        <v>0.26900000000000002</v>
      </c>
    </row>
    <row r="43" spans="1:6" x14ac:dyDescent="0.3">
      <c r="A43" s="1">
        <v>42</v>
      </c>
      <c r="B43" s="1" t="s">
        <v>312</v>
      </c>
      <c r="C43" s="1">
        <v>10618303</v>
      </c>
      <c r="D43" s="1">
        <v>7173726</v>
      </c>
      <c r="E43" s="1">
        <v>1922558</v>
      </c>
      <c r="F43" s="3">
        <v>0.26800000000000002</v>
      </c>
    </row>
    <row r="44" spans="1:6" x14ac:dyDescent="0.3">
      <c r="A44" s="1">
        <v>42</v>
      </c>
      <c r="B44" s="1" t="s">
        <v>313</v>
      </c>
      <c r="C44" s="1">
        <v>4098587</v>
      </c>
      <c r="D44" s="1">
        <v>2769005</v>
      </c>
      <c r="E44" s="1">
        <v>742093</v>
      </c>
      <c r="F44" s="3">
        <v>0.26800000000000002</v>
      </c>
    </row>
    <row r="45" spans="1:6" x14ac:dyDescent="0.3">
      <c r="A45" s="1">
        <v>42</v>
      </c>
      <c r="B45" s="1" t="s">
        <v>314</v>
      </c>
      <c r="C45" s="1">
        <v>56717156</v>
      </c>
      <c r="D45" s="1">
        <v>38318111</v>
      </c>
      <c r="E45" s="1">
        <v>10269254</v>
      </c>
      <c r="F45" s="3">
        <v>0.26800000000000002</v>
      </c>
    </row>
    <row r="46" spans="1:6" x14ac:dyDescent="0.3">
      <c r="A46" s="1">
        <v>45</v>
      </c>
      <c r="B46" s="1" t="s">
        <v>315</v>
      </c>
      <c r="C46" s="1">
        <v>3456750</v>
      </c>
      <c r="D46" s="1">
        <v>2335380</v>
      </c>
      <c r="E46" s="1">
        <v>623547</v>
      </c>
      <c r="F46" s="3">
        <v>0.26700000000000002</v>
      </c>
    </row>
    <row r="47" spans="1:6" x14ac:dyDescent="0.3">
      <c r="A47" s="1">
        <v>46</v>
      </c>
      <c r="B47" s="1" t="s">
        <v>316</v>
      </c>
      <c r="C47" s="1">
        <v>430835</v>
      </c>
      <c r="D47" s="1">
        <v>291072</v>
      </c>
      <c r="E47" s="1">
        <v>77425</v>
      </c>
      <c r="F47" s="3">
        <v>0.26600000000000001</v>
      </c>
    </row>
    <row r="48" spans="1:6" x14ac:dyDescent="0.3">
      <c r="A48" s="1">
        <v>47</v>
      </c>
      <c r="B48" s="1" t="s">
        <v>317</v>
      </c>
      <c r="C48" s="1">
        <v>44271041</v>
      </c>
      <c r="D48" s="1">
        <v>29909515</v>
      </c>
      <c r="E48" s="1">
        <v>7866203</v>
      </c>
      <c r="F48" s="3">
        <v>0.26300000000000001</v>
      </c>
    </row>
    <row r="49" spans="1:6" x14ac:dyDescent="0.3">
      <c r="A49" s="1">
        <v>47</v>
      </c>
      <c r="B49" s="1" t="s">
        <v>318</v>
      </c>
      <c r="C49" s="1">
        <v>94737</v>
      </c>
      <c r="D49" s="1">
        <v>64004</v>
      </c>
      <c r="E49" s="1">
        <v>16833</v>
      </c>
      <c r="F49" s="3">
        <v>0.26300000000000001</v>
      </c>
    </row>
    <row r="50" spans="1:6" x14ac:dyDescent="0.3">
      <c r="A50" s="1">
        <v>49</v>
      </c>
      <c r="B50" s="1" t="s">
        <v>319</v>
      </c>
      <c r="C50" s="1">
        <v>107825</v>
      </c>
      <c r="D50" s="1">
        <v>72847</v>
      </c>
      <c r="E50" s="1">
        <v>19086</v>
      </c>
      <c r="F50" s="3">
        <v>0.26200000000000001</v>
      </c>
    </row>
    <row r="51" spans="1:6" x14ac:dyDescent="0.3">
      <c r="A51" s="1">
        <v>50</v>
      </c>
      <c r="B51" s="1" t="s">
        <v>320</v>
      </c>
      <c r="C51" s="1">
        <v>563402</v>
      </c>
      <c r="D51" s="1">
        <v>380634</v>
      </c>
      <c r="E51" s="1">
        <v>99346</v>
      </c>
      <c r="F51" s="3">
        <v>0.26100000000000001</v>
      </c>
    </row>
    <row r="52" spans="1:6" x14ac:dyDescent="0.3">
      <c r="A52" s="1">
        <v>50</v>
      </c>
      <c r="B52" s="1" t="s">
        <v>321</v>
      </c>
      <c r="C52" s="1">
        <v>81162788</v>
      </c>
      <c r="D52" s="1">
        <v>54833580</v>
      </c>
      <c r="E52" s="1">
        <v>14311564</v>
      </c>
      <c r="F52" s="3">
        <v>0.26100000000000001</v>
      </c>
    </row>
    <row r="53" spans="1:6" x14ac:dyDescent="0.3">
      <c r="A53" s="1">
        <v>52</v>
      </c>
      <c r="B53" s="1" t="s">
        <v>322</v>
      </c>
      <c r="C53" s="1">
        <v>2890297</v>
      </c>
      <c r="D53" s="1">
        <v>1952685</v>
      </c>
      <c r="E53" s="1">
        <v>505745</v>
      </c>
      <c r="F53" s="3">
        <v>0.25900000000000001</v>
      </c>
    </row>
    <row r="54" spans="1:6" x14ac:dyDescent="0.3">
      <c r="A54" s="1">
        <v>53</v>
      </c>
      <c r="B54" s="1" t="s">
        <v>323</v>
      </c>
      <c r="C54" s="1">
        <v>73925</v>
      </c>
      <c r="D54" s="1">
        <v>49944</v>
      </c>
      <c r="E54" s="1">
        <v>12885</v>
      </c>
      <c r="F54" s="3">
        <v>0.25800000000000001</v>
      </c>
    </row>
    <row r="55" spans="1:6" x14ac:dyDescent="0.3">
      <c r="A55" s="1">
        <v>54</v>
      </c>
      <c r="B55" s="1" t="s">
        <v>324</v>
      </c>
      <c r="C55" s="1">
        <v>5447662</v>
      </c>
      <c r="D55" s="1">
        <v>3680440</v>
      </c>
      <c r="E55" s="1">
        <v>945873</v>
      </c>
      <c r="F55" s="3">
        <v>0.25700000000000001</v>
      </c>
    </row>
    <row r="56" spans="1:6" x14ac:dyDescent="0.3">
      <c r="A56" s="1">
        <v>55</v>
      </c>
      <c r="B56" s="1" t="s">
        <v>325</v>
      </c>
      <c r="C56" s="1">
        <v>4761657</v>
      </c>
      <c r="D56" s="1">
        <v>3216975</v>
      </c>
      <c r="E56" s="1">
        <v>823546</v>
      </c>
      <c r="F56" s="3">
        <v>0.25600000000000001</v>
      </c>
    </row>
    <row r="57" spans="1:6" x14ac:dyDescent="0.3">
      <c r="A57" s="1">
        <v>56</v>
      </c>
      <c r="B57" s="1" t="s">
        <v>326</v>
      </c>
      <c r="C57" s="1">
        <v>8321570</v>
      </c>
      <c r="D57" s="1">
        <v>5622053</v>
      </c>
      <c r="E57" s="1">
        <v>1422379</v>
      </c>
      <c r="F57" s="3">
        <v>0.253</v>
      </c>
    </row>
    <row r="58" spans="1:6" x14ac:dyDescent="0.3">
      <c r="A58" s="1">
        <v>57</v>
      </c>
      <c r="B58" s="1" t="s">
        <v>327</v>
      </c>
      <c r="C58" s="1">
        <v>38170712</v>
      </c>
      <c r="D58" s="1">
        <v>25788133</v>
      </c>
      <c r="E58" s="1">
        <v>6498610</v>
      </c>
      <c r="F58" s="3">
        <v>0.252</v>
      </c>
    </row>
    <row r="59" spans="1:6" x14ac:dyDescent="0.3">
      <c r="A59" s="1">
        <v>57</v>
      </c>
      <c r="B59" s="1" t="s">
        <v>328</v>
      </c>
      <c r="C59" s="1">
        <v>11484636</v>
      </c>
      <c r="D59" s="1">
        <v>7759020</v>
      </c>
      <c r="E59" s="1">
        <v>1955273</v>
      </c>
      <c r="F59" s="3">
        <v>0.252</v>
      </c>
    </row>
    <row r="60" spans="1:6" x14ac:dyDescent="0.3">
      <c r="A60" s="1">
        <v>59</v>
      </c>
      <c r="B60" s="1" t="s">
        <v>329</v>
      </c>
      <c r="C60" s="1">
        <v>2079976</v>
      </c>
      <c r="D60" s="1">
        <v>1405232</v>
      </c>
      <c r="E60" s="1">
        <v>352713</v>
      </c>
      <c r="F60" s="3">
        <v>0.251</v>
      </c>
    </row>
    <row r="61" spans="1:6" x14ac:dyDescent="0.3">
      <c r="A61" s="1">
        <v>60</v>
      </c>
      <c r="B61" s="1" t="s">
        <v>330</v>
      </c>
      <c r="C61" s="1">
        <v>31977065</v>
      </c>
      <c r="D61" s="1">
        <v>21603705</v>
      </c>
      <c r="E61" s="1">
        <v>5357719</v>
      </c>
      <c r="F61" s="3">
        <v>0.248</v>
      </c>
    </row>
    <row r="62" spans="1:6" x14ac:dyDescent="0.3">
      <c r="A62" s="1">
        <v>60</v>
      </c>
      <c r="B62" s="1" t="s">
        <v>331</v>
      </c>
      <c r="C62" s="1">
        <v>41318142</v>
      </c>
      <c r="D62" s="1">
        <v>27914537</v>
      </c>
      <c r="E62" s="1">
        <v>6922805</v>
      </c>
      <c r="F62" s="3">
        <v>0.248</v>
      </c>
    </row>
    <row r="63" spans="1:6" x14ac:dyDescent="0.3">
      <c r="A63" s="1">
        <v>62</v>
      </c>
      <c r="B63" s="1" t="s">
        <v>332</v>
      </c>
      <c r="C63" s="1">
        <v>4905769</v>
      </c>
      <c r="D63" s="1">
        <v>3314338</v>
      </c>
      <c r="E63" s="1">
        <v>805384</v>
      </c>
      <c r="F63" s="3">
        <v>0.24299999999999999</v>
      </c>
    </row>
    <row r="64" spans="1:6" x14ac:dyDescent="0.3">
      <c r="A64" s="1">
        <v>62</v>
      </c>
      <c r="B64" s="1" t="s">
        <v>333</v>
      </c>
      <c r="C64" s="1">
        <v>109897</v>
      </c>
      <c r="D64" s="1">
        <v>74246</v>
      </c>
      <c r="E64" s="1">
        <v>18042</v>
      </c>
      <c r="F64" s="3">
        <v>0.24299999999999999</v>
      </c>
    </row>
    <row r="65" spans="1:6" x14ac:dyDescent="0.3">
      <c r="A65" s="1">
        <v>64</v>
      </c>
      <c r="B65" s="1" t="s">
        <v>334</v>
      </c>
      <c r="C65" s="1">
        <v>143989754</v>
      </c>
      <c r="D65" s="1">
        <v>97279478</v>
      </c>
      <c r="E65" s="1">
        <v>23444354</v>
      </c>
      <c r="F65" s="3">
        <v>0.24099999999999999</v>
      </c>
    </row>
    <row r="66" spans="1:6" x14ac:dyDescent="0.3">
      <c r="A66" s="1">
        <v>65</v>
      </c>
      <c r="B66" s="1" t="s">
        <v>335</v>
      </c>
      <c r="C66" s="1">
        <v>9721559</v>
      </c>
      <c r="D66" s="1">
        <v>6567885</v>
      </c>
      <c r="E66" s="1">
        <v>1576292</v>
      </c>
      <c r="F66" s="3">
        <v>0.24</v>
      </c>
    </row>
    <row r="67" spans="1:6" x14ac:dyDescent="0.3">
      <c r="A67" s="1">
        <v>66</v>
      </c>
      <c r="B67" s="1" t="s">
        <v>336</v>
      </c>
      <c r="C67" s="1">
        <v>10766998</v>
      </c>
      <c r="D67" s="1">
        <v>7274184</v>
      </c>
      <c r="E67" s="1">
        <v>1738530</v>
      </c>
      <c r="F67" s="3">
        <v>0.23899999999999999</v>
      </c>
    </row>
    <row r="68" spans="1:6" x14ac:dyDescent="0.3">
      <c r="A68" s="1">
        <v>66</v>
      </c>
      <c r="B68" s="1" t="s">
        <v>337</v>
      </c>
      <c r="C68" s="1">
        <v>64979548</v>
      </c>
      <c r="D68" s="1">
        <v>43900183</v>
      </c>
      <c r="E68" s="1">
        <v>10492144</v>
      </c>
      <c r="F68" s="3">
        <v>0.23899999999999999</v>
      </c>
    </row>
    <row r="69" spans="1:6" x14ac:dyDescent="0.3">
      <c r="A69" s="1">
        <v>68</v>
      </c>
      <c r="B69" s="1" t="s">
        <v>338</v>
      </c>
      <c r="C69" s="1">
        <v>1179551</v>
      </c>
      <c r="D69" s="1">
        <v>796905</v>
      </c>
      <c r="E69" s="1">
        <v>189663</v>
      </c>
      <c r="F69" s="3">
        <v>0.23799999999999999</v>
      </c>
    </row>
    <row r="70" spans="1:6" x14ac:dyDescent="0.3">
      <c r="A70" s="1">
        <v>68</v>
      </c>
      <c r="B70" s="1" t="s">
        <v>339</v>
      </c>
      <c r="C70" s="1">
        <v>38274618</v>
      </c>
      <c r="D70" s="1">
        <v>25858332</v>
      </c>
      <c r="E70" s="1">
        <v>6154283</v>
      </c>
      <c r="F70" s="3">
        <v>0.23799999999999999</v>
      </c>
    </row>
    <row r="71" spans="1:6" x14ac:dyDescent="0.3">
      <c r="A71" s="1">
        <v>70</v>
      </c>
      <c r="B71" s="1" t="s">
        <v>340</v>
      </c>
      <c r="C71" s="1">
        <v>46354321</v>
      </c>
      <c r="D71" s="1">
        <v>31316979</v>
      </c>
      <c r="E71" s="1">
        <v>7422124</v>
      </c>
      <c r="F71" s="3">
        <v>0.23699999999999999</v>
      </c>
    </row>
    <row r="72" spans="1:6" x14ac:dyDescent="0.3">
      <c r="A72" s="1">
        <v>70</v>
      </c>
      <c r="B72" s="1" t="s">
        <v>341</v>
      </c>
      <c r="C72" s="1">
        <v>1949670</v>
      </c>
      <c r="D72" s="1">
        <v>1317197</v>
      </c>
      <c r="E72" s="1">
        <v>312176</v>
      </c>
      <c r="F72" s="3">
        <v>0.23699999999999999</v>
      </c>
    </row>
    <row r="73" spans="1:6" x14ac:dyDescent="0.3">
      <c r="A73" s="1">
        <v>72</v>
      </c>
      <c r="B73" s="1" t="s">
        <v>342</v>
      </c>
      <c r="C73" s="1">
        <v>18269868</v>
      </c>
      <c r="D73" s="1">
        <v>12343123</v>
      </c>
      <c r="E73" s="1">
        <v>2900634</v>
      </c>
      <c r="F73" s="3">
        <v>0.23499999999999999</v>
      </c>
    </row>
    <row r="74" spans="1:6" x14ac:dyDescent="0.3">
      <c r="A74" s="1">
        <v>73</v>
      </c>
      <c r="B74" s="1" t="s">
        <v>343</v>
      </c>
      <c r="C74" s="1">
        <v>18204499</v>
      </c>
      <c r="D74" s="1">
        <v>12298960</v>
      </c>
      <c r="E74" s="1">
        <v>2877957</v>
      </c>
      <c r="F74" s="3">
        <v>0.23400000000000001</v>
      </c>
    </row>
    <row r="75" spans="1:6" x14ac:dyDescent="0.3">
      <c r="A75" s="1">
        <v>73</v>
      </c>
      <c r="B75" s="1" t="s">
        <v>344</v>
      </c>
      <c r="C75" s="1">
        <v>9468338</v>
      </c>
      <c r="D75" s="1">
        <v>6396809</v>
      </c>
      <c r="E75" s="1">
        <v>1496853</v>
      </c>
      <c r="F75" s="3">
        <v>0.23400000000000001</v>
      </c>
    </row>
    <row r="76" spans="1:6" x14ac:dyDescent="0.3">
      <c r="A76" s="1">
        <v>75</v>
      </c>
      <c r="B76" s="1" t="s">
        <v>345</v>
      </c>
      <c r="C76" s="1">
        <v>4189353</v>
      </c>
      <c r="D76" s="1">
        <v>2830327</v>
      </c>
      <c r="E76" s="1">
        <v>659466</v>
      </c>
      <c r="F76" s="3">
        <v>0.23300000000000001</v>
      </c>
    </row>
    <row r="77" spans="1:6" x14ac:dyDescent="0.3">
      <c r="A77" s="1">
        <v>76</v>
      </c>
      <c r="B77" s="1" t="s">
        <v>346</v>
      </c>
      <c r="C77" s="1">
        <v>7084571</v>
      </c>
      <c r="D77" s="1">
        <v>4786336</v>
      </c>
      <c r="E77" s="1">
        <v>1110430</v>
      </c>
      <c r="F77" s="3">
        <v>0.23200000000000001</v>
      </c>
    </row>
    <row r="78" spans="1:6" x14ac:dyDescent="0.3">
      <c r="A78" s="1">
        <v>77</v>
      </c>
      <c r="B78" s="1" t="s">
        <v>347</v>
      </c>
      <c r="C78" s="1">
        <v>583455</v>
      </c>
      <c r="D78" s="1">
        <v>394182</v>
      </c>
      <c r="E78" s="1">
        <v>91056</v>
      </c>
      <c r="F78" s="3">
        <v>0.23100000000000001</v>
      </c>
    </row>
    <row r="79" spans="1:6" x14ac:dyDescent="0.3">
      <c r="A79" s="1">
        <v>77</v>
      </c>
      <c r="B79" s="1" t="s">
        <v>348</v>
      </c>
      <c r="C79" s="1">
        <v>5305383</v>
      </c>
      <c r="D79" s="1">
        <v>3584317</v>
      </c>
      <c r="E79" s="1">
        <v>827977</v>
      </c>
      <c r="F79" s="3">
        <v>0.23100000000000001</v>
      </c>
    </row>
    <row r="80" spans="1:6" x14ac:dyDescent="0.3">
      <c r="A80" s="1">
        <v>79</v>
      </c>
      <c r="B80" s="1" t="s">
        <v>349</v>
      </c>
      <c r="C80" s="1">
        <v>777859</v>
      </c>
      <c r="D80" s="1">
        <v>525522</v>
      </c>
      <c r="E80" s="1">
        <v>120344</v>
      </c>
      <c r="F80" s="3">
        <v>0.22900000000000001</v>
      </c>
    </row>
    <row r="81" spans="1:6" x14ac:dyDescent="0.3">
      <c r="A81" s="1">
        <v>79</v>
      </c>
      <c r="B81" s="1" t="s">
        <v>350</v>
      </c>
      <c r="C81" s="1">
        <v>11159773</v>
      </c>
      <c r="D81" s="1">
        <v>7539543</v>
      </c>
      <c r="E81" s="1">
        <v>1726555</v>
      </c>
      <c r="F81" s="3">
        <v>0.22900000000000001</v>
      </c>
    </row>
    <row r="82" spans="1:6" x14ac:dyDescent="0.3">
      <c r="A82" s="1">
        <v>81</v>
      </c>
      <c r="B82" s="1" t="s">
        <v>351</v>
      </c>
      <c r="C82" s="1">
        <v>335025</v>
      </c>
      <c r="D82" s="1">
        <v>226343</v>
      </c>
      <c r="E82" s="1">
        <v>51606</v>
      </c>
      <c r="F82" s="3">
        <v>0.22800000000000001</v>
      </c>
    </row>
    <row r="83" spans="1:6" x14ac:dyDescent="0.3">
      <c r="A83" s="1">
        <v>82</v>
      </c>
      <c r="B83" s="1" t="s">
        <v>352</v>
      </c>
      <c r="C83" s="1">
        <v>1309632</v>
      </c>
      <c r="D83" s="1">
        <v>884787</v>
      </c>
      <c r="E83" s="1">
        <v>199962</v>
      </c>
      <c r="F83" s="3">
        <v>0.22600000000000001</v>
      </c>
    </row>
    <row r="84" spans="1:6" x14ac:dyDescent="0.3">
      <c r="A84" s="1">
        <v>83</v>
      </c>
      <c r="B84" s="1" t="s">
        <v>353</v>
      </c>
      <c r="C84" s="1">
        <v>374681</v>
      </c>
      <c r="D84" s="1">
        <v>253134</v>
      </c>
      <c r="E84" s="1">
        <v>56955</v>
      </c>
      <c r="F84" s="3">
        <v>0.22500000000000001</v>
      </c>
    </row>
    <row r="85" spans="1:6" x14ac:dyDescent="0.3">
      <c r="A85" s="1">
        <v>83</v>
      </c>
      <c r="B85" s="1" t="s">
        <v>354</v>
      </c>
      <c r="C85" s="1">
        <v>9827589</v>
      </c>
      <c r="D85" s="1">
        <v>6639519</v>
      </c>
      <c r="E85" s="1">
        <v>1493892</v>
      </c>
      <c r="F85" s="3">
        <v>0.22500000000000001</v>
      </c>
    </row>
    <row r="86" spans="1:6" x14ac:dyDescent="0.3">
      <c r="A86" s="1">
        <v>85</v>
      </c>
      <c r="B86" s="1" t="s">
        <v>355</v>
      </c>
      <c r="C86" s="1">
        <v>2291661</v>
      </c>
      <c r="D86" s="1">
        <v>1548246</v>
      </c>
      <c r="E86" s="1">
        <v>346807</v>
      </c>
      <c r="F86" s="3">
        <v>0.224</v>
      </c>
    </row>
    <row r="87" spans="1:6" x14ac:dyDescent="0.3">
      <c r="A87" s="1">
        <v>86</v>
      </c>
      <c r="B87" s="1" t="s">
        <v>356</v>
      </c>
      <c r="C87" s="1">
        <v>35739580</v>
      </c>
      <c r="D87" s="1">
        <v>24145660</v>
      </c>
      <c r="E87" s="1">
        <v>5384482</v>
      </c>
      <c r="F87" s="3">
        <v>0.223</v>
      </c>
    </row>
    <row r="88" spans="1:6" x14ac:dyDescent="0.3">
      <c r="A88" s="1">
        <v>87</v>
      </c>
      <c r="B88" s="1" t="s">
        <v>357</v>
      </c>
      <c r="C88" s="1">
        <v>6377853</v>
      </c>
      <c r="D88" s="1">
        <v>4308877</v>
      </c>
      <c r="E88" s="1">
        <v>939335</v>
      </c>
      <c r="F88" s="3">
        <v>0.218</v>
      </c>
    </row>
    <row r="89" spans="1:6" x14ac:dyDescent="0.3">
      <c r="A89" s="1">
        <v>88</v>
      </c>
      <c r="B89" s="1" t="s">
        <v>358</v>
      </c>
      <c r="C89" s="1">
        <v>19679306</v>
      </c>
      <c r="D89" s="1">
        <v>13295339</v>
      </c>
      <c r="E89" s="1">
        <v>2885089</v>
      </c>
      <c r="F89" s="3">
        <v>0.217</v>
      </c>
    </row>
    <row r="90" spans="1:6" x14ac:dyDescent="0.3">
      <c r="A90" s="1">
        <v>89</v>
      </c>
      <c r="B90" s="1" t="s">
        <v>359</v>
      </c>
      <c r="C90" s="1">
        <v>32165485</v>
      </c>
      <c r="D90" s="1">
        <v>21731002</v>
      </c>
      <c r="E90" s="1">
        <v>4585241</v>
      </c>
      <c r="F90" s="3">
        <v>0.21099999999999999</v>
      </c>
    </row>
    <row r="91" spans="1:6" x14ac:dyDescent="0.3">
      <c r="A91" s="1">
        <v>90</v>
      </c>
      <c r="B91" s="1" t="s">
        <v>360</v>
      </c>
      <c r="C91" s="1">
        <v>59359900</v>
      </c>
      <c r="D91" s="1">
        <v>40103548</v>
      </c>
      <c r="E91" s="1">
        <v>8421745</v>
      </c>
      <c r="F91" s="3">
        <v>0.21</v>
      </c>
    </row>
    <row r="92" spans="1:6" x14ac:dyDescent="0.3">
      <c r="A92" s="1">
        <v>90</v>
      </c>
      <c r="B92" s="1" t="s">
        <v>361</v>
      </c>
      <c r="C92" s="1">
        <v>49065615</v>
      </c>
      <c r="D92" s="1">
        <v>33148729</v>
      </c>
      <c r="E92" s="1">
        <v>6961233</v>
      </c>
      <c r="F92" s="3">
        <v>0.21</v>
      </c>
    </row>
    <row r="93" spans="1:6" x14ac:dyDescent="0.3">
      <c r="A93" s="1">
        <v>92</v>
      </c>
      <c r="B93" s="1" t="s">
        <v>362</v>
      </c>
      <c r="C93" s="1">
        <v>3912061</v>
      </c>
      <c r="D93" s="1">
        <v>2642988</v>
      </c>
      <c r="E93" s="1">
        <v>549742</v>
      </c>
      <c r="F93" s="3">
        <v>0.20799999999999999</v>
      </c>
    </row>
    <row r="94" spans="1:6" x14ac:dyDescent="0.3">
      <c r="A94" s="1">
        <v>93</v>
      </c>
      <c r="B94" s="1" t="s">
        <v>363</v>
      </c>
      <c r="C94" s="1">
        <v>5523231</v>
      </c>
      <c r="D94" s="1">
        <v>3731495</v>
      </c>
      <c r="E94" s="1">
        <v>768688</v>
      </c>
      <c r="F94" s="3">
        <v>0.20599999999999999</v>
      </c>
    </row>
    <row r="95" spans="1:6" x14ac:dyDescent="0.3">
      <c r="A95" s="1">
        <v>94</v>
      </c>
      <c r="B95" s="1" t="s">
        <v>364</v>
      </c>
      <c r="C95" s="1">
        <v>9910701</v>
      </c>
      <c r="D95" s="1">
        <v>6695670</v>
      </c>
      <c r="E95" s="1">
        <v>1372612</v>
      </c>
      <c r="F95" s="3">
        <v>0.20499999999999999</v>
      </c>
    </row>
    <row r="96" spans="1:6" x14ac:dyDescent="0.3">
      <c r="A96" s="1">
        <v>95</v>
      </c>
      <c r="B96" s="1" t="s">
        <v>365</v>
      </c>
      <c r="C96" s="1">
        <v>10329506</v>
      </c>
      <c r="D96" s="1">
        <v>6978614</v>
      </c>
      <c r="E96" s="1">
        <v>1402701</v>
      </c>
      <c r="F96" s="3">
        <v>0.20100000000000001</v>
      </c>
    </row>
    <row r="97" spans="1:6" x14ac:dyDescent="0.3">
      <c r="A97" s="1">
        <v>95</v>
      </c>
      <c r="B97" s="1" t="s">
        <v>366</v>
      </c>
      <c r="C97" s="1">
        <v>82114224</v>
      </c>
      <c r="D97" s="1">
        <v>55476370</v>
      </c>
      <c r="E97" s="1">
        <v>11150750</v>
      </c>
      <c r="F97" s="3">
        <v>0.20100000000000001</v>
      </c>
    </row>
    <row r="98" spans="1:6" x14ac:dyDescent="0.3">
      <c r="A98" s="1">
        <v>95</v>
      </c>
      <c r="B98" s="1" t="s">
        <v>367</v>
      </c>
      <c r="C98" s="1">
        <v>44222947</v>
      </c>
      <c r="D98" s="1">
        <v>29877023</v>
      </c>
      <c r="E98" s="1">
        <v>6005282</v>
      </c>
      <c r="F98" s="3">
        <v>0.20100000000000001</v>
      </c>
    </row>
    <row r="99" spans="1:6" x14ac:dyDescent="0.3">
      <c r="A99" s="1">
        <v>95</v>
      </c>
      <c r="B99" s="1" t="s">
        <v>368</v>
      </c>
      <c r="C99" s="1">
        <v>11429336</v>
      </c>
      <c r="D99" s="1">
        <v>7721659</v>
      </c>
      <c r="E99" s="1">
        <v>1559775</v>
      </c>
      <c r="F99" s="3">
        <v>0.20200000000000001</v>
      </c>
    </row>
    <row r="100" spans="1:6" x14ac:dyDescent="0.3">
      <c r="A100" s="1">
        <v>95</v>
      </c>
      <c r="B100" s="1" t="s">
        <v>369</v>
      </c>
      <c r="C100" s="1">
        <v>5758075</v>
      </c>
      <c r="D100" s="1">
        <v>3890155</v>
      </c>
      <c r="E100" s="1">
        <v>781921</v>
      </c>
      <c r="F100" s="3">
        <v>0.20100000000000001</v>
      </c>
    </row>
    <row r="101" spans="1:6" x14ac:dyDescent="0.3">
      <c r="A101" s="1">
        <v>100</v>
      </c>
      <c r="B101" s="1" t="s">
        <v>370</v>
      </c>
      <c r="C101" s="1">
        <v>209288278</v>
      </c>
      <c r="D101" s="1">
        <v>141395161</v>
      </c>
      <c r="E101" s="1">
        <v>28279032</v>
      </c>
      <c r="F101" s="3">
        <v>0.2</v>
      </c>
    </row>
    <row r="102" spans="1:6" x14ac:dyDescent="0.3">
      <c r="A102" s="1">
        <v>100</v>
      </c>
      <c r="B102" s="1" t="s">
        <v>371</v>
      </c>
      <c r="C102" s="1">
        <v>628960</v>
      </c>
      <c r="D102" s="1">
        <v>424925</v>
      </c>
      <c r="E102" s="1">
        <v>84985</v>
      </c>
      <c r="F102" s="3">
        <v>0.2</v>
      </c>
    </row>
    <row r="103" spans="1:6" x14ac:dyDescent="0.3">
      <c r="A103" s="1">
        <v>102</v>
      </c>
      <c r="B103" s="1" t="s">
        <v>372</v>
      </c>
      <c r="C103" s="1">
        <v>17035938</v>
      </c>
      <c r="D103" s="1">
        <v>11509480</v>
      </c>
      <c r="E103" s="1">
        <v>2278877</v>
      </c>
      <c r="F103" s="3">
        <v>0.19800000000000001</v>
      </c>
    </row>
    <row r="104" spans="1:6" x14ac:dyDescent="0.3">
      <c r="A104" s="1">
        <v>103</v>
      </c>
      <c r="B104" s="1" t="s">
        <v>373</v>
      </c>
      <c r="C104" s="1">
        <v>2083160</v>
      </c>
      <c r="D104" s="1">
        <v>1407383</v>
      </c>
      <c r="E104" s="1">
        <v>275847</v>
      </c>
      <c r="F104" s="3">
        <v>0.19600000000000001</v>
      </c>
    </row>
    <row r="105" spans="1:6" x14ac:dyDescent="0.3">
      <c r="A105" s="1">
        <v>104</v>
      </c>
      <c r="B105" s="1" t="s">
        <v>374</v>
      </c>
      <c r="C105" s="1">
        <v>2930450</v>
      </c>
      <c r="D105" s="1">
        <v>1979812</v>
      </c>
      <c r="E105" s="1">
        <v>386063</v>
      </c>
      <c r="F105" s="3">
        <v>0.19500000000000001</v>
      </c>
    </row>
    <row r="106" spans="1:6" x14ac:dyDescent="0.3">
      <c r="A106" s="1">
        <v>104</v>
      </c>
      <c r="B106" s="1" t="s">
        <v>375</v>
      </c>
      <c r="C106" s="1">
        <v>8790574</v>
      </c>
      <c r="D106" s="1">
        <v>5938912</v>
      </c>
      <c r="E106" s="1">
        <v>1158088</v>
      </c>
      <c r="F106" s="3">
        <v>0.19500000000000001</v>
      </c>
    </row>
    <row r="107" spans="1:6" x14ac:dyDescent="0.3">
      <c r="A107" s="1">
        <v>106</v>
      </c>
      <c r="B107" s="1" t="s">
        <v>376</v>
      </c>
      <c r="C107" s="1">
        <v>8476005</v>
      </c>
      <c r="D107" s="1">
        <v>5726389</v>
      </c>
      <c r="E107" s="1">
        <v>1110919</v>
      </c>
      <c r="F107" s="3">
        <v>0.19400000000000001</v>
      </c>
    </row>
    <row r="108" spans="1:6" x14ac:dyDescent="0.3">
      <c r="A108" s="1">
        <v>107</v>
      </c>
      <c r="B108" s="1" t="s">
        <v>377</v>
      </c>
      <c r="C108" s="1">
        <v>5733551</v>
      </c>
      <c r="D108" s="1">
        <v>3873587</v>
      </c>
      <c r="E108" s="1">
        <v>747602</v>
      </c>
      <c r="F108" s="3">
        <v>0.193</v>
      </c>
    </row>
    <row r="109" spans="1:6" x14ac:dyDescent="0.3">
      <c r="A109" s="1">
        <v>108</v>
      </c>
      <c r="B109" s="1" t="s">
        <v>378</v>
      </c>
      <c r="C109" s="1">
        <v>2533794</v>
      </c>
      <c r="D109" s="1">
        <v>1711831</v>
      </c>
      <c r="E109" s="1">
        <v>323536</v>
      </c>
      <c r="F109" s="3">
        <v>0.189</v>
      </c>
    </row>
    <row r="110" spans="1:6" x14ac:dyDescent="0.3">
      <c r="A110" s="1">
        <v>109</v>
      </c>
      <c r="B110" s="1" t="s">
        <v>379</v>
      </c>
      <c r="C110" s="1">
        <v>16624858</v>
      </c>
      <c r="D110" s="1">
        <v>11231754</v>
      </c>
      <c r="E110" s="1">
        <v>2100338</v>
      </c>
      <c r="F110" s="3">
        <v>0.187</v>
      </c>
    </row>
    <row r="111" spans="1:6" x14ac:dyDescent="0.3">
      <c r="A111" s="1">
        <v>110</v>
      </c>
      <c r="B111" s="1" t="s">
        <v>380</v>
      </c>
      <c r="C111" s="1">
        <v>16913503</v>
      </c>
      <c r="D111" s="1">
        <v>11426763</v>
      </c>
      <c r="E111" s="1">
        <v>2125378</v>
      </c>
      <c r="F111" s="3">
        <v>0.186</v>
      </c>
    </row>
    <row r="112" spans="1:6" x14ac:dyDescent="0.3">
      <c r="A112" s="1">
        <v>111</v>
      </c>
      <c r="B112" s="1" t="s">
        <v>381</v>
      </c>
      <c r="C112" s="1">
        <v>8735453</v>
      </c>
      <c r="D112" s="1">
        <v>5901672</v>
      </c>
      <c r="E112" s="1">
        <v>1085908</v>
      </c>
      <c r="F112" s="3">
        <v>0.184</v>
      </c>
    </row>
    <row r="113" spans="1:6" x14ac:dyDescent="0.3">
      <c r="A113" s="1">
        <v>112</v>
      </c>
      <c r="B113" s="1" t="s">
        <v>382</v>
      </c>
      <c r="C113" s="1">
        <v>9265067</v>
      </c>
      <c r="D113" s="1">
        <v>6259479</v>
      </c>
      <c r="E113" s="1">
        <v>1139225</v>
      </c>
      <c r="F113" s="3">
        <v>0.182</v>
      </c>
    </row>
    <row r="114" spans="1:6" x14ac:dyDescent="0.3">
      <c r="A114" s="1">
        <v>113</v>
      </c>
      <c r="B114" s="1" t="s">
        <v>383</v>
      </c>
      <c r="C114" s="1">
        <v>428697</v>
      </c>
      <c r="D114" s="1">
        <v>289628</v>
      </c>
      <c r="E114" s="1">
        <v>52423</v>
      </c>
      <c r="F114" s="3">
        <v>0.18099999999999999</v>
      </c>
    </row>
    <row r="115" spans="1:6" x14ac:dyDescent="0.3">
      <c r="A115" s="1">
        <v>114</v>
      </c>
      <c r="B115" s="1" t="s">
        <v>384</v>
      </c>
      <c r="C115" s="1">
        <v>1265138</v>
      </c>
      <c r="D115" s="1">
        <v>854727</v>
      </c>
      <c r="E115" s="1">
        <v>152996</v>
      </c>
      <c r="F115" s="3">
        <v>0.17899999999999999</v>
      </c>
    </row>
    <row r="116" spans="1:6" x14ac:dyDescent="0.3">
      <c r="A116" s="1">
        <v>114</v>
      </c>
      <c r="B116" s="1" t="s">
        <v>385</v>
      </c>
      <c r="C116" s="1">
        <v>3507017</v>
      </c>
      <c r="D116" s="1">
        <v>2369341</v>
      </c>
      <c r="E116" s="1">
        <v>424112</v>
      </c>
      <c r="F116" s="3">
        <v>0.17899999999999999</v>
      </c>
    </row>
    <row r="117" spans="1:6" x14ac:dyDescent="0.3">
      <c r="A117" s="1">
        <v>116</v>
      </c>
      <c r="B117" s="1" t="s">
        <v>386</v>
      </c>
      <c r="C117" s="1">
        <v>1367254</v>
      </c>
      <c r="D117" s="1">
        <v>923717</v>
      </c>
      <c r="E117" s="1">
        <v>163498</v>
      </c>
      <c r="F117" s="3">
        <v>0.17699999999999999</v>
      </c>
    </row>
    <row r="118" spans="1:6" x14ac:dyDescent="0.3">
      <c r="A118" s="1">
        <v>117</v>
      </c>
      <c r="B118" s="1" t="s">
        <v>387</v>
      </c>
      <c r="C118" s="1">
        <v>2025137</v>
      </c>
      <c r="D118" s="1">
        <v>1368183</v>
      </c>
      <c r="E118" s="1">
        <v>240800</v>
      </c>
      <c r="F118" s="3">
        <v>0.17599999999999999</v>
      </c>
    </row>
    <row r="119" spans="1:6" x14ac:dyDescent="0.3">
      <c r="A119" s="1">
        <v>117</v>
      </c>
      <c r="B119" s="1" t="s">
        <v>388</v>
      </c>
      <c r="C119" s="1">
        <v>2930187</v>
      </c>
      <c r="D119" s="1">
        <v>1979634</v>
      </c>
      <c r="E119" s="1">
        <v>348416</v>
      </c>
      <c r="F119" s="3">
        <v>0.17599999999999999</v>
      </c>
    </row>
    <row r="120" spans="1:6" x14ac:dyDescent="0.3">
      <c r="A120" s="1">
        <v>119</v>
      </c>
      <c r="B120" s="1" t="s">
        <v>389</v>
      </c>
      <c r="C120" s="1">
        <v>1267689</v>
      </c>
      <c r="D120" s="1">
        <v>856451</v>
      </c>
      <c r="E120" s="1">
        <v>149879</v>
      </c>
      <c r="F120" s="3">
        <v>0.17499999999999999</v>
      </c>
    </row>
    <row r="121" spans="1:6" x14ac:dyDescent="0.3">
      <c r="A121" s="1">
        <v>120</v>
      </c>
      <c r="B121" s="1" t="s">
        <v>390</v>
      </c>
      <c r="C121" s="1">
        <v>28250420</v>
      </c>
      <c r="D121" s="1">
        <v>19085984</v>
      </c>
      <c r="E121" s="1">
        <v>3282789</v>
      </c>
      <c r="F121" s="3">
        <v>0.17199999999999999</v>
      </c>
    </row>
    <row r="122" spans="1:6" x14ac:dyDescent="0.3">
      <c r="A122" s="1">
        <v>121</v>
      </c>
      <c r="B122" s="1" t="s">
        <v>391</v>
      </c>
      <c r="C122" s="1">
        <v>6217581</v>
      </c>
      <c r="D122" s="1">
        <v>4200598</v>
      </c>
      <c r="E122" s="1">
        <v>718302</v>
      </c>
      <c r="F122" s="3">
        <v>0.17100000000000001</v>
      </c>
    </row>
    <row r="123" spans="1:6" x14ac:dyDescent="0.3">
      <c r="A123" s="1">
        <v>121</v>
      </c>
      <c r="B123" s="1" t="s">
        <v>392</v>
      </c>
      <c r="C123" s="1">
        <v>11051600</v>
      </c>
      <c r="D123" s="1">
        <v>7466461</v>
      </c>
      <c r="E123" s="1">
        <v>1276765</v>
      </c>
      <c r="F123" s="3">
        <v>0.17100000000000001</v>
      </c>
    </row>
    <row r="124" spans="1:6" x14ac:dyDescent="0.3">
      <c r="A124" s="1">
        <v>123</v>
      </c>
      <c r="B124" s="1" t="s">
        <v>393</v>
      </c>
      <c r="C124" s="1">
        <v>3075647</v>
      </c>
      <c r="D124" s="1">
        <v>2077907</v>
      </c>
      <c r="E124" s="1">
        <v>347010</v>
      </c>
      <c r="F124" s="3">
        <v>0.16700000000000001</v>
      </c>
    </row>
    <row r="125" spans="1:6" x14ac:dyDescent="0.3">
      <c r="A125" s="1">
        <v>124</v>
      </c>
      <c r="B125" s="1" t="s">
        <v>394</v>
      </c>
      <c r="C125" s="1">
        <v>6811297</v>
      </c>
      <c r="D125" s="1">
        <v>4601712</v>
      </c>
      <c r="E125" s="1">
        <v>750079</v>
      </c>
      <c r="F125" s="3">
        <v>0.16300000000000001</v>
      </c>
    </row>
    <row r="126" spans="1:6" x14ac:dyDescent="0.3">
      <c r="A126" s="1">
        <v>125</v>
      </c>
      <c r="B126" s="1" t="s">
        <v>395</v>
      </c>
      <c r="C126" s="1">
        <v>31910641</v>
      </c>
      <c r="D126" s="1">
        <v>21558829</v>
      </c>
      <c r="E126" s="1">
        <v>3341619</v>
      </c>
      <c r="F126" s="3">
        <v>0.155</v>
      </c>
    </row>
    <row r="127" spans="1:6" x14ac:dyDescent="0.3">
      <c r="A127" s="1">
        <v>126</v>
      </c>
      <c r="B127" s="1" t="s">
        <v>396</v>
      </c>
      <c r="C127" s="1">
        <v>4051212</v>
      </c>
      <c r="D127" s="1">
        <v>2736999</v>
      </c>
      <c r="E127" s="1">
        <v>407813</v>
      </c>
      <c r="F127" s="3">
        <v>0.14899999999999999</v>
      </c>
    </row>
    <row r="128" spans="1:6" x14ac:dyDescent="0.3">
      <c r="A128" s="1">
        <v>127</v>
      </c>
      <c r="B128" s="1" t="s">
        <v>397</v>
      </c>
      <c r="C128" s="1">
        <v>6045117</v>
      </c>
      <c r="D128" s="1">
        <v>4084081</v>
      </c>
      <c r="E128" s="1">
        <v>588108</v>
      </c>
      <c r="F128" s="3">
        <v>0.14399999999999999</v>
      </c>
    </row>
    <row r="129" spans="1:6" x14ac:dyDescent="0.3">
      <c r="A129" s="1">
        <v>128</v>
      </c>
      <c r="B129" s="1" t="s">
        <v>398</v>
      </c>
      <c r="C129" s="1">
        <v>2233339</v>
      </c>
      <c r="D129" s="1">
        <v>1508844</v>
      </c>
      <c r="E129" s="1">
        <v>214256</v>
      </c>
      <c r="F129" s="3">
        <v>0.14199999999999999</v>
      </c>
    </row>
    <row r="130" spans="1:6" x14ac:dyDescent="0.3">
      <c r="A130" s="1">
        <v>129</v>
      </c>
      <c r="B130" s="1" t="s">
        <v>399</v>
      </c>
      <c r="C130" s="1">
        <v>8921343</v>
      </c>
      <c r="D130" s="1">
        <v>6027259</v>
      </c>
      <c r="E130" s="1">
        <v>819707</v>
      </c>
      <c r="F130" s="3">
        <v>0.13600000000000001</v>
      </c>
    </row>
    <row r="131" spans="1:6" x14ac:dyDescent="0.3">
      <c r="A131" s="1">
        <v>130</v>
      </c>
      <c r="B131" s="1" t="s">
        <v>400</v>
      </c>
      <c r="C131" s="1">
        <v>31624264</v>
      </c>
      <c r="D131" s="1">
        <v>21365353</v>
      </c>
      <c r="E131" s="1">
        <v>2841592</v>
      </c>
      <c r="F131" s="3">
        <v>0.13300000000000001</v>
      </c>
    </row>
    <row r="132" spans="1:6" x14ac:dyDescent="0.3">
      <c r="A132" s="1">
        <v>131</v>
      </c>
      <c r="B132" s="1" t="s">
        <v>401</v>
      </c>
      <c r="C132" s="1">
        <v>546388</v>
      </c>
      <c r="D132" s="1">
        <v>369140</v>
      </c>
      <c r="E132" s="1">
        <v>47988</v>
      </c>
      <c r="F132" s="3">
        <v>0.13</v>
      </c>
    </row>
    <row r="133" spans="1:6" x14ac:dyDescent="0.3">
      <c r="A133" s="1">
        <v>132</v>
      </c>
      <c r="B133" s="1" t="s">
        <v>402</v>
      </c>
      <c r="C133" s="1">
        <v>204327</v>
      </c>
      <c r="D133" s="1">
        <v>138043</v>
      </c>
      <c r="E133" s="1">
        <v>16979</v>
      </c>
      <c r="F133" s="3">
        <v>0.123</v>
      </c>
    </row>
    <row r="134" spans="1:6" x14ac:dyDescent="0.3">
      <c r="A134" s="1">
        <v>133</v>
      </c>
      <c r="B134" s="1" t="s">
        <v>403</v>
      </c>
      <c r="C134" s="1">
        <v>28833629</v>
      </c>
      <c r="D134" s="1">
        <v>19480000</v>
      </c>
      <c r="E134" s="1">
        <v>2376560</v>
      </c>
      <c r="F134" s="3">
        <v>0.122</v>
      </c>
    </row>
    <row r="135" spans="1:6" x14ac:dyDescent="0.3">
      <c r="A135" s="1">
        <v>134</v>
      </c>
      <c r="B135" s="1" t="s">
        <v>404</v>
      </c>
      <c r="C135" s="1">
        <v>10981229</v>
      </c>
      <c r="D135" s="1">
        <v>7418918</v>
      </c>
      <c r="E135" s="1">
        <v>882851</v>
      </c>
      <c r="F135" s="3">
        <v>0.11899999999999999</v>
      </c>
    </row>
    <row r="136" spans="1:6" x14ac:dyDescent="0.3">
      <c r="A136" s="1">
        <v>135</v>
      </c>
      <c r="B136" s="1" t="s">
        <v>405</v>
      </c>
      <c r="C136" s="1">
        <v>24053727</v>
      </c>
      <c r="D136" s="1">
        <v>16250698</v>
      </c>
      <c r="E136" s="1">
        <v>1852580</v>
      </c>
      <c r="F136" s="3">
        <v>0.114</v>
      </c>
    </row>
    <row r="137" spans="1:6" x14ac:dyDescent="0.3">
      <c r="A137" s="1">
        <v>136</v>
      </c>
      <c r="B137" s="1" t="s">
        <v>406</v>
      </c>
      <c r="C137" s="1">
        <v>5260750</v>
      </c>
      <c r="D137" s="1">
        <v>3554163</v>
      </c>
      <c r="E137" s="1">
        <v>390958</v>
      </c>
      <c r="F137" s="3">
        <v>0.11</v>
      </c>
    </row>
    <row r="138" spans="1:6" x14ac:dyDescent="0.3">
      <c r="A138" s="1">
        <v>136</v>
      </c>
      <c r="B138" s="1" t="s">
        <v>407</v>
      </c>
      <c r="C138" s="1">
        <v>190886311</v>
      </c>
      <c r="D138" s="1">
        <v>128962792</v>
      </c>
      <c r="E138" s="1">
        <v>14185907</v>
      </c>
      <c r="F138" s="3">
        <v>0.11</v>
      </c>
    </row>
    <row r="139" spans="1:6" x14ac:dyDescent="0.3">
      <c r="A139" s="1">
        <v>138</v>
      </c>
      <c r="B139" s="1" t="s">
        <v>408</v>
      </c>
      <c r="C139" s="1">
        <v>2100568</v>
      </c>
      <c r="D139" s="1">
        <v>1419144</v>
      </c>
      <c r="E139" s="1">
        <v>154687</v>
      </c>
      <c r="F139" s="3">
        <v>0.109</v>
      </c>
    </row>
    <row r="140" spans="1:6" x14ac:dyDescent="0.3">
      <c r="A140" s="1">
        <v>139</v>
      </c>
      <c r="B140" s="1" t="s">
        <v>409</v>
      </c>
      <c r="C140" s="1">
        <v>16529904</v>
      </c>
      <c r="D140" s="1">
        <v>11167603</v>
      </c>
      <c r="E140" s="1">
        <v>1172598</v>
      </c>
      <c r="F140" s="3">
        <v>0.105</v>
      </c>
    </row>
    <row r="141" spans="1:6" x14ac:dyDescent="0.3">
      <c r="A141" s="1">
        <v>140</v>
      </c>
      <c r="B141" s="1" t="s">
        <v>410</v>
      </c>
      <c r="C141" s="1">
        <v>29784193</v>
      </c>
      <c r="D141" s="1">
        <v>20122201</v>
      </c>
      <c r="E141" s="1">
        <v>2052464</v>
      </c>
      <c r="F141" s="3">
        <v>0.10199999999999999</v>
      </c>
    </row>
    <row r="142" spans="1:6" x14ac:dyDescent="0.3">
      <c r="A142" s="1">
        <v>141</v>
      </c>
      <c r="B142" s="1" t="s">
        <v>411</v>
      </c>
      <c r="C142" s="1">
        <v>15850567</v>
      </c>
      <c r="D142" s="1">
        <v>10708643</v>
      </c>
      <c r="E142" s="1">
        <v>1049447</v>
      </c>
      <c r="F142" s="3">
        <v>9.8000000000000004E-2</v>
      </c>
    </row>
    <row r="143" spans="1:6" x14ac:dyDescent="0.3">
      <c r="A143" s="1">
        <v>142</v>
      </c>
      <c r="B143" s="1" t="s">
        <v>412</v>
      </c>
      <c r="C143" s="1">
        <v>4420184</v>
      </c>
      <c r="D143" s="1">
        <v>2986276</v>
      </c>
      <c r="E143" s="1">
        <v>289669</v>
      </c>
      <c r="F143" s="3">
        <v>9.7000000000000003E-2</v>
      </c>
    </row>
    <row r="144" spans="1:6" x14ac:dyDescent="0.3">
      <c r="A144" s="1">
        <v>143</v>
      </c>
      <c r="B144" s="1" t="s">
        <v>413</v>
      </c>
      <c r="C144" s="1">
        <v>956985</v>
      </c>
      <c r="D144" s="1">
        <v>646539</v>
      </c>
      <c r="E144" s="1">
        <v>62068</v>
      </c>
      <c r="F144" s="3">
        <v>9.6000000000000002E-2</v>
      </c>
    </row>
    <row r="145" spans="1:6" x14ac:dyDescent="0.3">
      <c r="A145" s="1">
        <v>144</v>
      </c>
      <c r="B145" s="1" t="s">
        <v>414</v>
      </c>
      <c r="C145" s="1">
        <v>11175692</v>
      </c>
      <c r="D145" s="1">
        <v>7550298</v>
      </c>
      <c r="E145" s="1">
        <v>702178</v>
      </c>
      <c r="F145" s="3">
        <v>9.2999999999999999E-2</v>
      </c>
    </row>
    <row r="146" spans="1:6" x14ac:dyDescent="0.3">
      <c r="A146" s="1">
        <v>145</v>
      </c>
      <c r="B146" s="1" t="s">
        <v>415</v>
      </c>
      <c r="C146" s="1">
        <v>24294750</v>
      </c>
      <c r="D146" s="1">
        <v>16413533</v>
      </c>
      <c r="E146" s="1">
        <v>1510045</v>
      </c>
      <c r="F146" s="3">
        <v>9.1999999999999998E-2</v>
      </c>
    </row>
    <row r="147" spans="1:6" x14ac:dyDescent="0.3">
      <c r="A147" s="1">
        <v>146</v>
      </c>
      <c r="B147" s="1" t="s">
        <v>416</v>
      </c>
      <c r="C147" s="1">
        <v>17094130</v>
      </c>
      <c r="D147" s="1">
        <v>11548794</v>
      </c>
      <c r="E147" s="1">
        <v>1027843</v>
      </c>
      <c r="F147" s="3">
        <v>8.8999999999999996E-2</v>
      </c>
    </row>
    <row r="148" spans="1:6" x14ac:dyDescent="0.3">
      <c r="A148" s="1">
        <v>147</v>
      </c>
      <c r="B148" s="1" t="s">
        <v>417</v>
      </c>
      <c r="C148" s="1">
        <v>69037513</v>
      </c>
      <c r="D148" s="1">
        <v>46641744</v>
      </c>
      <c r="E148" s="1">
        <v>3964548</v>
      </c>
      <c r="F148" s="3">
        <v>8.5000000000000006E-2</v>
      </c>
    </row>
    <row r="149" spans="1:6" x14ac:dyDescent="0.3">
      <c r="A149" s="1">
        <v>148</v>
      </c>
      <c r="B149" s="1" t="s">
        <v>418</v>
      </c>
      <c r="C149" s="1">
        <v>14899994</v>
      </c>
      <c r="D149" s="1">
        <v>10066436</v>
      </c>
      <c r="E149" s="1">
        <v>815381</v>
      </c>
      <c r="F149" s="3">
        <v>8.1000000000000003E-2</v>
      </c>
    </row>
    <row r="150" spans="1:6" x14ac:dyDescent="0.3">
      <c r="A150" s="1">
        <v>149</v>
      </c>
      <c r="B150" s="1" t="s">
        <v>419</v>
      </c>
      <c r="C150" s="1">
        <v>436330</v>
      </c>
      <c r="D150" s="1">
        <v>294785</v>
      </c>
      <c r="E150" s="1">
        <v>23288</v>
      </c>
      <c r="F150" s="3">
        <v>7.9000000000000001E-2</v>
      </c>
    </row>
    <row r="151" spans="1:6" x14ac:dyDescent="0.3">
      <c r="A151" s="1">
        <v>150</v>
      </c>
      <c r="B151" s="1" t="s">
        <v>420</v>
      </c>
      <c r="C151" s="1">
        <v>7557212</v>
      </c>
      <c r="D151" s="1">
        <v>5105652</v>
      </c>
      <c r="E151" s="1">
        <v>388030</v>
      </c>
      <c r="F151" s="3">
        <v>7.5999999999999998E-2</v>
      </c>
    </row>
    <row r="152" spans="1:6" x14ac:dyDescent="0.3">
      <c r="A152" s="1">
        <v>151</v>
      </c>
      <c r="B152" s="1" t="s">
        <v>421</v>
      </c>
      <c r="C152" s="1">
        <v>7797694</v>
      </c>
      <c r="D152" s="1">
        <v>5268122</v>
      </c>
      <c r="E152" s="1">
        <v>395109</v>
      </c>
      <c r="F152" s="3">
        <v>7.4999999999999997E-2</v>
      </c>
    </row>
    <row r="153" spans="1:6" x14ac:dyDescent="0.3">
      <c r="A153" s="1">
        <v>151</v>
      </c>
      <c r="B153" s="1" t="s">
        <v>422</v>
      </c>
      <c r="C153" s="1">
        <v>12575714</v>
      </c>
      <c r="D153" s="1">
        <v>8496152</v>
      </c>
      <c r="E153" s="1">
        <v>637211</v>
      </c>
      <c r="F153" s="3">
        <v>7.4999999999999997E-2</v>
      </c>
    </row>
    <row r="154" spans="1:6" x14ac:dyDescent="0.3">
      <c r="A154" s="1">
        <v>151</v>
      </c>
      <c r="B154" s="1" t="s">
        <v>423</v>
      </c>
      <c r="C154" s="1">
        <v>40533330</v>
      </c>
      <c r="D154" s="1">
        <v>27384318</v>
      </c>
      <c r="E154" s="1">
        <v>2053824</v>
      </c>
      <c r="F154" s="3">
        <v>7.4999999999999997E-2</v>
      </c>
    </row>
    <row r="155" spans="1:6" x14ac:dyDescent="0.3">
      <c r="A155" s="1">
        <v>154</v>
      </c>
      <c r="B155" s="1" t="s">
        <v>424</v>
      </c>
      <c r="C155" s="1">
        <v>1861283</v>
      </c>
      <c r="D155" s="1">
        <v>1257483</v>
      </c>
      <c r="E155" s="1">
        <v>90539</v>
      </c>
      <c r="F155" s="3">
        <v>7.1999999999999995E-2</v>
      </c>
    </row>
    <row r="156" spans="1:6" x14ac:dyDescent="0.3">
      <c r="A156" s="1">
        <v>155</v>
      </c>
      <c r="B156" s="1" t="s">
        <v>425</v>
      </c>
      <c r="C156" s="1">
        <v>57310019</v>
      </c>
      <c r="D156" s="1">
        <v>38718649</v>
      </c>
      <c r="E156" s="1">
        <v>2749024</v>
      </c>
      <c r="F156" s="3">
        <v>7.0999999999999994E-2</v>
      </c>
    </row>
    <row r="157" spans="1:6" x14ac:dyDescent="0.3">
      <c r="A157" s="1">
        <v>156</v>
      </c>
      <c r="B157" s="1" t="s">
        <v>426</v>
      </c>
      <c r="C157" s="1">
        <v>49699862</v>
      </c>
      <c r="D157" s="1">
        <v>33577227</v>
      </c>
      <c r="E157" s="1">
        <v>2350406</v>
      </c>
      <c r="F157" s="3">
        <v>7.0000000000000007E-2</v>
      </c>
    </row>
    <row r="158" spans="1:6" x14ac:dyDescent="0.3">
      <c r="A158" s="1">
        <v>157</v>
      </c>
      <c r="B158" s="1" t="s">
        <v>427</v>
      </c>
      <c r="C158" s="1">
        <v>1409517397</v>
      </c>
      <c r="D158" s="1">
        <v>952269953</v>
      </c>
      <c r="E158" s="1">
        <v>65706627</v>
      </c>
      <c r="F158" s="3">
        <v>6.9000000000000006E-2</v>
      </c>
    </row>
    <row r="159" spans="1:6" x14ac:dyDescent="0.3">
      <c r="A159" s="1">
        <v>158</v>
      </c>
      <c r="B159" s="1" t="s">
        <v>428</v>
      </c>
      <c r="C159" s="1">
        <v>18541980</v>
      </c>
      <c r="D159" s="1">
        <v>12526962</v>
      </c>
      <c r="E159" s="1">
        <v>851833</v>
      </c>
      <c r="F159" s="3">
        <v>6.8000000000000005E-2</v>
      </c>
    </row>
    <row r="160" spans="1:6" x14ac:dyDescent="0.3">
      <c r="A160" s="1">
        <v>158</v>
      </c>
      <c r="B160" s="1" t="s">
        <v>429</v>
      </c>
      <c r="C160" s="1">
        <v>12717176</v>
      </c>
      <c r="D160" s="1">
        <v>8591724</v>
      </c>
      <c r="E160" s="1">
        <v>584237</v>
      </c>
      <c r="F160" s="3">
        <v>6.8000000000000005E-2</v>
      </c>
    </row>
    <row r="161" spans="1:6" x14ac:dyDescent="0.3">
      <c r="A161" s="1">
        <v>160</v>
      </c>
      <c r="B161" s="1" t="s">
        <v>430</v>
      </c>
      <c r="C161" s="1">
        <v>807610</v>
      </c>
      <c r="D161" s="1">
        <v>545621</v>
      </c>
      <c r="E161" s="1">
        <v>36557</v>
      </c>
      <c r="F161" s="3">
        <v>6.7000000000000004E-2</v>
      </c>
    </row>
    <row r="162" spans="1:6" x14ac:dyDescent="0.3">
      <c r="A162" s="1">
        <v>161</v>
      </c>
      <c r="B162" s="1" t="s">
        <v>431</v>
      </c>
      <c r="C162" s="1">
        <v>4731906</v>
      </c>
      <c r="D162" s="1">
        <v>3196876</v>
      </c>
      <c r="E162" s="1">
        <v>210994</v>
      </c>
      <c r="F162" s="3">
        <v>6.6000000000000003E-2</v>
      </c>
    </row>
    <row r="163" spans="1:6" x14ac:dyDescent="0.3">
      <c r="A163" s="1">
        <v>161</v>
      </c>
      <c r="B163" s="1" t="s">
        <v>432</v>
      </c>
      <c r="C163" s="1">
        <v>813912</v>
      </c>
      <c r="D163" s="1">
        <v>549879</v>
      </c>
      <c r="E163" s="1">
        <v>36292</v>
      </c>
      <c r="F163" s="3">
        <v>6.6000000000000003E-2</v>
      </c>
    </row>
    <row r="164" spans="1:6" x14ac:dyDescent="0.3">
      <c r="A164" s="1">
        <v>163</v>
      </c>
      <c r="B164" s="1" t="s">
        <v>433</v>
      </c>
      <c r="C164" s="1">
        <v>20876917</v>
      </c>
      <c r="D164" s="1">
        <v>14104445</v>
      </c>
      <c r="E164" s="1">
        <v>916789</v>
      </c>
      <c r="F164" s="3">
        <v>6.5000000000000002E-2</v>
      </c>
    </row>
    <row r="165" spans="1:6" x14ac:dyDescent="0.3">
      <c r="A165" s="1">
        <v>164</v>
      </c>
      <c r="B165" s="1" t="s">
        <v>434</v>
      </c>
      <c r="C165" s="1">
        <v>19193382</v>
      </c>
      <c r="D165" s="1">
        <v>12967049</v>
      </c>
      <c r="E165" s="1">
        <v>816924</v>
      </c>
      <c r="F165" s="3">
        <v>6.3E-2</v>
      </c>
    </row>
    <row r="166" spans="1:6" x14ac:dyDescent="0.3">
      <c r="A166" s="1">
        <v>165</v>
      </c>
      <c r="B166" s="1" t="s">
        <v>435</v>
      </c>
      <c r="C166" s="1">
        <v>5708844</v>
      </c>
      <c r="D166" s="1">
        <v>3856895</v>
      </c>
      <c r="E166" s="1">
        <v>239127</v>
      </c>
      <c r="F166" s="3">
        <v>6.2E-2</v>
      </c>
    </row>
    <row r="167" spans="1:6" x14ac:dyDescent="0.3">
      <c r="A167" s="1">
        <v>166</v>
      </c>
      <c r="B167" s="1" t="s">
        <v>436</v>
      </c>
      <c r="C167" s="1">
        <v>50982212</v>
      </c>
      <c r="D167" s="1">
        <v>34443582</v>
      </c>
      <c r="E167" s="1">
        <v>1997728</v>
      </c>
      <c r="F167" s="3">
        <v>5.8000000000000003E-2</v>
      </c>
    </row>
    <row r="168" spans="1:6" x14ac:dyDescent="0.3">
      <c r="A168" s="1">
        <v>167</v>
      </c>
      <c r="B168" s="1" t="s">
        <v>437</v>
      </c>
      <c r="C168" s="1">
        <v>263991379</v>
      </c>
      <c r="D168" s="1">
        <v>178352576</v>
      </c>
      <c r="E168" s="1">
        <v>10166097</v>
      </c>
      <c r="F168" s="3">
        <v>5.7000000000000002E-2</v>
      </c>
    </row>
    <row r="169" spans="1:6" x14ac:dyDescent="0.3">
      <c r="A169" s="1">
        <v>168</v>
      </c>
      <c r="B169" s="1" t="s">
        <v>438</v>
      </c>
      <c r="C169" s="1">
        <v>25570895</v>
      </c>
      <c r="D169" s="1">
        <v>17275697</v>
      </c>
      <c r="E169" s="1">
        <v>932888</v>
      </c>
      <c r="F169" s="3">
        <v>5.3999999999999999E-2</v>
      </c>
    </row>
    <row r="170" spans="1:6" x14ac:dyDescent="0.3">
      <c r="A170" s="1">
        <v>168</v>
      </c>
      <c r="B170" s="1" t="s">
        <v>439</v>
      </c>
      <c r="C170" s="1">
        <v>197015955</v>
      </c>
      <c r="D170" s="1">
        <v>133103979</v>
      </c>
      <c r="E170" s="1">
        <v>7187615</v>
      </c>
      <c r="F170" s="3">
        <v>5.3999999999999999E-2</v>
      </c>
    </row>
    <row r="171" spans="1:6" x14ac:dyDescent="0.3">
      <c r="A171" s="1">
        <v>170</v>
      </c>
      <c r="B171" s="1" t="s">
        <v>440</v>
      </c>
      <c r="C171" s="1">
        <v>18622104</v>
      </c>
      <c r="D171" s="1">
        <v>12581093</v>
      </c>
      <c r="E171" s="1">
        <v>666798</v>
      </c>
      <c r="F171" s="3">
        <v>5.2999999999999999E-2</v>
      </c>
    </row>
    <row r="172" spans="1:6" x14ac:dyDescent="0.3">
      <c r="A172" s="1">
        <v>170</v>
      </c>
      <c r="B172" s="1" t="s">
        <v>441</v>
      </c>
      <c r="C172" s="1">
        <v>29668834</v>
      </c>
      <c r="D172" s="1">
        <v>20044264</v>
      </c>
      <c r="E172" s="1">
        <v>1062346</v>
      </c>
      <c r="F172" s="3">
        <v>5.2999999999999999E-2</v>
      </c>
    </row>
    <row r="173" spans="1:6" x14ac:dyDescent="0.3">
      <c r="A173" s="1">
        <v>172</v>
      </c>
      <c r="B173" s="1" t="s">
        <v>442</v>
      </c>
      <c r="C173" s="1">
        <v>4659080</v>
      </c>
      <c r="D173" s="1">
        <v>3147674</v>
      </c>
      <c r="E173" s="1">
        <v>160531</v>
      </c>
      <c r="F173" s="3">
        <v>5.0999999999999997E-2</v>
      </c>
    </row>
    <row r="174" spans="1:6" x14ac:dyDescent="0.3">
      <c r="A174" s="1">
        <v>172</v>
      </c>
      <c r="B174" s="1" t="s">
        <v>443</v>
      </c>
      <c r="C174" s="1">
        <v>104918090</v>
      </c>
      <c r="D174" s="1">
        <v>70882662</v>
      </c>
      <c r="E174" s="1">
        <v>3615016</v>
      </c>
      <c r="F174" s="3">
        <v>5.0999999999999997E-2</v>
      </c>
    </row>
    <row r="175" spans="1:6" x14ac:dyDescent="0.3">
      <c r="A175" s="1">
        <v>174</v>
      </c>
      <c r="B175" s="1" t="s">
        <v>444</v>
      </c>
      <c r="C175" s="1">
        <v>42862958</v>
      </c>
      <c r="D175" s="1">
        <v>28958214</v>
      </c>
      <c r="E175" s="1">
        <v>1418953</v>
      </c>
      <c r="F175" s="3">
        <v>4.9000000000000002E-2</v>
      </c>
    </row>
    <row r="176" spans="1:6" x14ac:dyDescent="0.3">
      <c r="A176" s="1">
        <v>174</v>
      </c>
      <c r="B176" s="1" t="s">
        <v>445</v>
      </c>
      <c r="C176" s="1">
        <v>1339180127</v>
      </c>
      <c r="D176" s="1">
        <v>904750094</v>
      </c>
      <c r="E176" s="1">
        <v>44332755</v>
      </c>
      <c r="F176" s="3">
        <v>4.9000000000000002E-2</v>
      </c>
    </row>
    <row r="177" spans="1:6" x14ac:dyDescent="0.3">
      <c r="A177" s="1">
        <v>176</v>
      </c>
      <c r="B177" s="1" t="s">
        <v>446</v>
      </c>
      <c r="C177" s="1">
        <v>14742523</v>
      </c>
      <c r="D177" s="1">
        <v>9960049</v>
      </c>
      <c r="E177" s="1">
        <v>458162</v>
      </c>
      <c r="F177" s="3">
        <v>4.5999999999999999E-2</v>
      </c>
    </row>
    <row r="178" spans="1:6" x14ac:dyDescent="0.3">
      <c r="A178" s="1">
        <v>177</v>
      </c>
      <c r="B178" s="1" t="s">
        <v>447</v>
      </c>
      <c r="C178" s="1">
        <v>81339988</v>
      </c>
      <c r="D178" s="1">
        <v>54953296</v>
      </c>
      <c r="E178" s="1">
        <v>2417945</v>
      </c>
      <c r="F178" s="3">
        <v>4.3999999999999997E-2</v>
      </c>
    </row>
    <row r="179" spans="1:6" x14ac:dyDescent="0.3">
      <c r="A179" s="1">
        <v>178</v>
      </c>
      <c r="B179" s="1" t="s">
        <v>448</v>
      </c>
      <c r="C179" s="1">
        <v>21477348</v>
      </c>
      <c r="D179" s="1">
        <v>14510096</v>
      </c>
      <c r="E179" s="1">
        <v>623934</v>
      </c>
      <c r="F179" s="3">
        <v>4.2999999999999997E-2</v>
      </c>
    </row>
    <row r="180" spans="1:6" x14ac:dyDescent="0.3">
      <c r="A180" s="1">
        <v>179</v>
      </c>
      <c r="B180" s="1" t="s">
        <v>449</v>
      </c>
      <c r="C180" s="1">
        <v>5068831</v>
      </c>
      <c r="D180" s="1">
        <v>3424502</v>
      </c>
      <c r="E180" s="1">
        <v>140405</v>
      </c>
      <c r="F180" s="3">
        <v>4.1000000000000002E-2</v>
      </c>
    </row>
    <row r="181" spans="1:6" x14ac:dyDescent="0.3">
      <c r="A181" s="1">
        <v>180</v>
      </c>
      <c r="B181" s="1" t="s">
        <v>450</v>
      </c>
      <c r="C181" s="1">
        <v>12208407</v>
      </c>
      <c r="D181" s="1">
        <v>8248000</v>
      </c>
      <c r="E181" s="1">
        <v>329920</v>
      </c>
      <c r="F181" s="3">
        <v>0.04</v>
      </c>
    </row>
    <row r="182" spans="1:6" x14ac:dyDescent="0.3">
      <c r="A182" s="1">
        <v>180</v>
      </c>
      <c r="B182" s="1" t="s">
        <v>451</v>
      </c>
      <c r="C182" s="1">
        <v>104957438</v>
      </c>
      <c r="D182" s="1">
        <v>70909245</v>
      </c>
      <c r="E182" s="1">
        <v>2836370</v>
      </c>
      <c r="F182" s="3">
        <v>0.04</v>
      </c>
    </row>
    <row r="183" spans="1:6" x14ac:dyDescent="0.3">
      <c r="A183" s="1">
        <v>182</v>
      </c>
      <c r="B183" s="1" t="s">
        <v>452</v>
      </c>
      <c r="C183" s="1">
        <v>164669751</v>
      </c>
      <c r="D183" s="1">
        <v>111250884</v>
      </c>
      <c r="E183" s="1">
        <v>4005032</v>
      </c>
      <c r="F183" s="3">
        <v>3.5999999999999997E-2</v>
      </c>
    </row>
    <row r="184" spans="1:6" x14ac:dyDescent="0.3">
      <c r="A184" s="1">
        <v>182</v>
      </c>
      <c r="B184" s="1" t="s">
        <v>453</v>
      </c>
      <c r="C184" s="1">
        <v>95540800</v>
      </c>
      <c r="D184" s="1">
        <v>64547364</v>
      </c>
      <c r="E184" s="1">
        <v>2323705</v>
      </c>
      <c r="F184" s="3">
        <v>3.5999999999999997E-2</v>
      </c>
    </row>
    <row r="185" spans="1:6" x14ac:dyDescent="0.3">
      <c r="A185" s="1">
        <v>184</v>
      </c>
      <c r="B185" s="1" t="s">
        <v>454</v>
      </c>
      <c r="C185" s="1">
        <v>6858160</v>
      </c>
      <c r="D185" s="1">
        <v>4633373</v>
      </c>
      <c r="E185" s="1">
        <v>162168</v>
      </c>
      <c r="F185" s="3">
        <v>3.5000000000000003E-2</v>
      </c>
    </row>
    <row r="186" spans="1:6" x14ac:dyDescent="0.3">
      <c r="A186" s="1">
        <v>185</v>
      </c>
      <c r="B186" s="1" t="s">
        <v>455</v>
      </c>
      <c r="C186" s="1">
        <v>29304998</v>
      </c>
      <c r="D186" s="1">
        <v>19798457</v>
      </c>
      <c r="E186" s="1">
        <v>653349</v>
      </c>
      <c r="F186" s="3">
        <v>3.3000000000000002E-2</v>
      </c>
    </row>
    <row r="187" spans="1:6" x14ac:dyDescent="0.3">
      <c r="A187" s="1">
        <v>185</v>
      </c>
      <c r="B187" s="1" t="s">
        <v>456</v>
      </c>
      <c r="C187" s="1">
        <v>127484450</v>
      </c>
      <c r="D187" s="1">
        <v>86128494</v>
      </c>
      <c r="E187" s="1">
        <v>2842240</v>
      </c>
      <c r="F187" s="3">
        <v>3.3000000000000002E-2</v>
      </c>
    </row>
    <row r="188" spans="1:6" x14ac:dyDescent="0.3">
      <c r="A188" s="1">
        <v>187</v>
      </c>
      <c r="B188" s="1" t="s">
        <v>457</v>
      </c>
      <c r="C188" s="1">
        <v>16005373</v>
      </c>
      <c r="D188" s="1">
        <v>10813230</v>
      </c>
      <c r="E188" s="1">
        <v>346023</v>
      </c>
      <c r="F188" s="3">
        <v>3.2000000000000001E-2</v>
      </c>
    </row>
    <row r="189" spans="1:6" x14ac:dyDescent="0.3">
      <c r="A189" s="1">
        <v>188</v>
      </c>
      <c r="B189" s="1" t="s">
        <v>458</v>
      </c>
      <c r="C189" s="1">
        <v>53370609</v>
      </c>
      <c r="D189" s="1">
        <v>36057183</v>
      </c>
      <c r="E189" s="1">
        <v>1045658</v>
      </c>
      <c r="F189" s="3">
        <v>2.9000000000000001E-2</v>
      </c>
    </row>
    <row r="190" spans="1:6" x14ac:dyDescent="0.3">
      <c r="A190" s="1">
        <v>188</v>
      </c>
      <c r="B190" s="1" t="s">
        <v>459</v>
      </c>
      <c r="C190" s="1">
        <v>35530081</v>
      </c>
      <c r="D190" s="1">
        <v>24004123</v>
      </c>
      <c r="E190" s="1">
        <v>696120</v>
      </c>
      <c r="F190" s="3">
        <v>2.9000000000000001E-2</v>
      </c>
    </row>
    <row r="191" spans="1:6" x14ac:dyDescent="0.3">
      <c r="A191" s="1">
        <v>190</v>
      </c>
      <c r="B191" s="1" t="s">
        <v>460</v>
      </c>
      <c r="C191" s="1">
        <v>10864245</v>
      </c>
      <c r="D191" s="1">
        <v>7339884</v>
      </c>
      <c r="E191" s="1">
        <v>190837</v>
      </c>
      <c r="F191" s="3">
        <v>2.5999999999999999E-2</v>
      </c>
    </row>
    <row r="192" spans="1:6" x14ac:dyDescent="0.3">
      <c r="A192" s="1">
        <v>191</v>
      </c>
      <c r="B192" s="1" t="s">
        <v>461</v>
      </c>
      <c r="C192" s="1">
        <v>25490965</v>
      </c>
      <c r="D192" s="1">
        <v>17221696</v>
      </c>
      <c r="E192" s="1">
        <v>413321</v>
      </c>
      <c r="F192" s="3">
        <v>2.4E-2</v>
      </c>
    </row>
    <row r="193" spans="1:6" x14ac:dyDescent="0.3">
      <c r="A193" s="1">
        <v>192</v>
      </c>
      <c r="B193" s="1" t="s">
        <v>462</v>
      </c>
      <c r="C193" s="1">
        <v>1296311</v>
      </c>
      <c r="D193" s="1">
        <v>875788</v>
      </c>
      <c r="E193" s="1">
        <v>19267</v>
      </c>
      <c r="F193" s="3">
        <v>2.1999999999999999E-2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2667-8898-4F54-9AF6-98176E281867}">
  <sheetPr codeName="Sheet7"/>
  <dimension ref="A1:I12"/>
  <sheetViews>
    <sheetView workbookViewId="0">
      <selection activeCell="F8" sqref="F8"/>
    </sheetView>
  </sheetViews>
  <sheetFormatPr defaultRowHeight="15.6" x14ac:dyDescent="0.3"/>
  <cols>
    <col min="1" max="1" width="23.5" customWidth="1"/>
    <col min="2" max="2" width="26.296875" customWidth="1"/>
    <col min="3" max="3" width="19.5" customWidth="1"/>
    <col min="4" max="4" width="8.8984375" customWidth="1"/>
    <col min="6" max="6" width="9.796875" customWidth="1"/>
  </cols>
  <sheetData>
    <row r="1" spans="1:9" x14ac:dyDescent="0.3">
      <c r="E1" t="s">
        <v>475</v>
      </c>
    </row>
    <row r="2" spans="1:9" x14ac:dyDescent="0.3">
      <c r="A2" s="2" t="s">
        <v>463</v>
      </c>
      <c r="B2" s="41">
        <f>GETPIVOTDATA("Population",WorldPopulation!$A$3)</f>
        <v>6523771543</v>
      </c>
      <c r="E2" s="10"/>
      <c r="F2" s="9" t="s">
        <v>471</v>
      </c>
      <c r="G2" s="9" t="s">
        <v>474</v>
      </c>
      <c r="H2" s="9" t="s">
        <v>472</v>
      </c>
      <c r="I2" s="9" t="s">
        <v>473</v>
      </c>
    </row>
    <row r="3" spans="1:9" x14ac:dyDescent="0.3">
      <c r="E3" s="11" t="s">
        <v>471</v>
      </c>
      <c r="F3">
        <f>CORREL('Countries2'!$H$2:$H$227,'Countries2'!H2:H227)</f>
        <v>1</v>
      </c>
      <c r="G3">
        <f>CORREL('Countries2'!$H$2:$H$227,'Countries2'!I2:I227)</f>
        <v>-0.60077396626121693</v>
      </c>
      <c r="H3">
        <f>CORREL('Countries2'!$H$2:$H$227,'Countries2'!J2:J227)</f>
        <v>0.51314354130927009</v>
      </c>
      <c r="I3">
        <f>CORREL('Countries2'!$H$2:$H$227,'Countries2'!K2:K227)</f>
        <v>0.8344982175640836</v>
      </c>
    </row>
    <row r="4" spans="1:9" x14ac:dyDescent="0.3">
      <c r="A4" s="43" t="s">
        <v>464</v>
      </c>
      <c r="B4" s="42">
        <f>GETPIVOTDATA("Calculated",'GDP by Region'!$A$3)</f>
        <v>1.42864073020157E+16</v>
      </c>
      <c r="E4" s="11" t="s">
        <v>474</v>
      </c>
      <c r="F4">
        <f>CORREL('Countries2'!$I$2:$I$227,'Countries2'!H2:H227)</f>
        <v>-0.60077396626121693</v>
      </c>
      <c r="G4">
        <f>CORREL('Countries2'!$I$2:$I$227,'Countries2'!I2:I227)</f>
        <v>1.0000000000000002</v>
      </c>
      <c r="H4">
        <f>CORREL('Countries2'!$I$2:$I$227,'Countries2'!J2:J227)</f>
        <v>-0.76553581362418199</v>
      </c>
      <c r="I4">
        <f>CORREL('Countries2'!$I$2:$I$227,'Countries2'!K2:K227)</f>
        <v>-0.67231202797652534</v>
      </c>
    </row>
    <row r="5" spans="1:9" x14ac:dyDescent="0.3">
      <c r="E5" s="11" t="s">
        <v>472</v>
      </c>
      <c r="F5">
        <f>CORREL('Countries2'!$J$2:$J$227,'Countries2'!H2:H227)</f>
        <v>0.51314354130927009</v>
      </c>
      <c r="G5">
        <f>CORREL('Countries2'!$J$2:$J$227,'Countries2'!I2:I227)</f>
        <v>-0.76553581362418199</v>
      </c>
      <c r="H5">
        <f>CORREL('Countries2'!$J$2:$J$227,'Countries2'!J2:J227)</f>
        <v>0.99999999999999989</v>
      </c>
      <c r="I5">
        <f>CORREL('Countries2'!$J$2:$J$227,'Countries2'!K2:K227)</f>
        <v>0.60193544766267892</v>
      </c>
    </row>
    <row r="6" spans="1:9" x14ac:dyDescent="0.3">
      <c r="E6" s="11" t="s">
        <v>473</v>
      </c>
      <c r="F6">
        <f>CORREL('Countries2'!$K$2:$K$227,'Countries2'!H2:H227)</f>
        <v>0.8344982175640836</v>
      </c>
      <c r="G6">
        <f>CORREL('Countries2'!$K$2:$K$227,'Countries2'!I2:I227)</f>
        <v>-0.67231202797652534</v>
      </c>
      <c r="H6">
        <f>CORREL('Countries2'!$K$2:$K$227,'Countries2'!J2:J227)</f>
        <v>0.60193544766267892</v>
      </c>
      <c r="I6">
        <f>CORREL('Countries2'!$K$2:$K$227,'Countries2'!K2:K227)</f>
        <v>1</v>
      </c>
    </row>
    <row r="7" spans="1:9" x14ac:dyDescent="0.3">
      <c r="A7" s="6"/>
      <c r="B7" s="6" t="s">
        <v>465</v>
      </c>
      <c r="C7" s="6" t="s">
        <v>0</v>
      </c>
      <c r="D7" s="7"/>
    </row>
    <row r="8" spans="1:9" x14ac:dyDescent="0.3">
      <c r="A8" s="5" t="s">
        <v>466</v>
      </c>
      <c r="B8" s="44">
        <f>MAX('GDP per Capita'!B4:B229)</f>
        <v>55100</v>
      </c>
      <c r="C8" s="5" t="str">
        <f>'GDP per Capita'!A125</f>
        <v xml:space="preserve">Luxembourg </v>
      </c>
      <c r="D8" s="8"/>
    </row>
    <row r="9" spans="1:9" x14ac:dyDescent="0.3">
      <c r="A9" s="5" t="s">
        <v>467</v>
      </c>
      <c r="B9" s="5">
        <f>_xlfn.QUARTILE.INC('GDP per Capita'!B4:B229,3)</f>
        <v>15700</v>
      </c>
      <c r="C9" s="5" t="str">
        <f>'GDP per Capita'!A21</f>
        <v xml:space="preserve">Barbados </v>
      </c>
      <c r="D9" s="8"/>
    </row>
    <row r="10" spans="1:9" x14ac:dyDescent="0.3">
      <c r="A10" s="5" t="s">
        <v>468</v>
      </c>
      <c r="B10" s="44">
        <f>MEDIAN('GDP per Capita'!B4:B229)</f>
        <v>5550</v>
      </c>
      <c r="C10" s="5"/>
      <c r="D10" s="8"/>
    </row>
    <row r="11" spans="1:9" x14ac:dyDescent="0.3">
      <c r="A11" s="5" t="s">
        <v>469</v>
      </c>
      <c r="B11" s="5">
        <f>_xlfn.QUARTILE.INC('GDP per Capita'!B4:B229,1)</f>
        <v>1900</v>
      </c>
      <c r="C11" s="5" t="str">
        <f>'GDP per Capita'!A38</f>
        <v xml:space="preserve">Cambodia </v>
      </c>
      <c r="D11" s="8"/>
    </row>
    <row r="12" spans="1:9" x14ac:dyDescent="0.3">
      <c r="A12" s="5" t="s">
        <v>470</v>
      </c>
      <c r="B12" s="44">
        <f>MIN('GDP per Capita'!B4:B229)</f>
        <v>500</v>
      </c>
      <c r="C12" s="5" t="str">
        <f>'GDP per Capita'!A62</f>
        <v xml:space="preserve">East Timor </v>
      </c>
      <c r="D12" s="8"/>
    </row>
  </sheetData>
  <conditionalFormatting sqref="F3:I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hyperlinks>
    <hyperlink ref="A4" r:id="rId1" xr:uid="{5B7247D4-C3D0-455A-B19D-BF7FCF38FF4E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Countries</vt:lpstr>
      <vt:lpstr>Countries2</vt:lpstr>
      <vt:lpstr>Treemap</vt:lpstr>
      <vt:lpstr>Treemap2</vt:lpstr>
      <vt:lpstr>WorldPopulation</vt:lpstr>
      <vt:lpstr>GDP by Region</vt:lpstr>
      <vt:lpstr>GDP per Capita</vt:lpstr>
      <vt:lpstr>Percent Obese</vt:lpstr>
      <vt:lpstr>Countries dashboard</vt:lpstr>
      <vt:lpstr>Roll 3 dice</vt:lpstr>
      <vt:lpstr>Miscellaneous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Villanueva</dc:creator>
  <cp:lastModifiedBy>Melissa FitzGerald</cp:lastModifiedBy>
  <dcterms:created xsi:type="dcterms:W3CDTF">2019-12-04T19:18:05Z</dcterms:created>
  <dcterms:modified xsi:type="dcterms:W3CDTF">2022-02-27T16:05:40Z</dcterms:modified>
</cp:coreProperties>
</file>