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365" yWindow="540" windowWidth="18270" windowHeight="10380"/>
  </bookViews>
  <sheets>
    <sheet name="temp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1" l="1"/>
  <c r="O18" i="1"/>
  <c r="B19" i="1"/>
  <c r="A20" i="1"/>
  <c r="B20" i="1" s="1"/>
  <c r="E19" i="1"/>
  <c r="D19" i="1" s="1"/>
  <c r="C19" i="1" s="1"/>
  <c r="A21" i="1" l="1"/>
  <c r="F19" i="1"/>
  <c r="E20" i="1" s="1"/>
  <c r="F20" i="1" s="1"/>
  <c r="E21" i="1" s="1"/>
  <c r="A22" i="1" l="1"/>
  <c r="B21" i="1"/>
  <c r="D20" i="1"/>
  <c r="C20" i="1" s="1"/>
  <c r="D21" i="1"/>
  <c r="C21" i="1" s="1"/>
  <c r="F21" i="1"/>
  <c r="E22" i="1" s="1"/>
  <c r="A23" i="1" l="1"/>
  <c r="B22" i="1"/>
  <c r="D22" i="1"/>
  <c r="C22" i="1" s="1"/>
  <c r="F22" i="1"/>
  <c r="E23" i="1" s="1"/>
  <c r="A24" i="1" l="1"/>
  <c r="B23" i="1"/>
  <c r="D23" i="1"/>
  <c r="C23" i="1" s="1"/>
  <c r="F23" i="1"/>
  <c r="E24" i="1" s="1"/>
  <c r="A25" i="1" l="1"/>
  <c r="B24" i="1"/>
  <c r="D24" i="1"/>
  <c r="C24" i="1" s="1"/>
  <c r="F24" i="1"/>
  <c r="E25" i="1" s="1"/>
  <c r="A26" i="1" l="1"/>
  <c r="B25" i="1"/>
  <c r="D25" i="1"/>
  <c r="C25" i="1" s="1"/>
  <c r="F25" i="1"/>
  <c r="E26" i="1" s="1"/>
  <c r="A27" i="1" l="1"/>
  <c r="B26" i="1"/>
  <c r="D26" i="1"/>
  <c r="C26" i="1" s="1"/>
  <c r="F26" i="1"/>
  <c r="E27" i="1" s="1"/>
  <c r="A28" i="1" l="1"/>
  <c r="B27" i="1"/>
  <c r="D27" i="1"/>
  <c r="C27" i="1" s="1"/>
  <c r="F27" i="1"/>
  <c r="E28" i="1" s="1"/>
  <c r="A29" i="1" l="1"/>
  <c r="B28" i="1"/>
  <c r="D28" i="1"/>
  <c r="C28" i="1" s="1"/>
  <c r="F28" i="1"/>
  <c r="E29" i="1" s="1"/>
  <c r="A30" i="1" l="1"/>
  <c r="B29" i="1"/>
  <c r="D29" i="1"/>
  <c r="C29" i="1" s="1"/>
  <c r="F29" i="1"/>
  <c r="E30" i="1" s="1"/>
  <c r="A31" i="1" l="1"/>
  <c r="B30" i="1"/>
  <c r="D30" i="1"/>
  <c r="C30" i="1" s="1"/>
  <c r="F30" i="1"/>
  <c r="E31" i="1" s="1"/>
  <c r="A32" i="1" l="1"/>
  <c r="B31" i="1"/>
  <c r="D31" i="1"/>
  <c r="C31" i="1" s="1"/>
  <c r="F31" i="1"/>
  <c r="E32" i="1" s="1"/>
  <c r="A33" i="1" l="1"/>
  <c r="B32" i="1"/>
  <c r="D32" i="1"/>
  <c r="C32" i="1" s="1"/>
  <c r="F32" i="1"/>
  <c r="E33" i="1" s="1"/>
  <c r="A34" i="1" l="1"/>
  <c r="B33" i="1"/>
  <c r="D33" i="1"/>
  <c r="C33" i="1" s="1"/>
  <c r="F33" i="1"/>
  <c r="E34" i="1" s="1"/>
  <c r="A35" i="1" l="1"/>
  <c r="B34" i="1"/>
  <c r="D34" i="1"/>
  <c r="C34" i="1" s="1"/>
  <c r="F34" i="1"/>
  <c r="E35" i="1" s="1"/>
  <c r="A36" i="1" l="1"/>
  <c r="B35" i="1"/>
  <c r="D35" i="1"/>
  <c r="C35" i="1" s="1"/>
  <c r="F35" i="1"/>
  <c r="E36" i="1" s="1"/>
  <c r="A37" i="1" l="1"/>
  <c r="B36" i="1"/>
  <c r="D36" i="1"/>
  <c r="C36" i="1" s="1"/>
  <c r="F36" i="1"/>
  <c r="E37" i="1" s="1"/>
  <c r="A38" i="1" l="1"/>
  <c r="B37" i="1"/>
  <c r="D37" i="1"/>
  <c r="C37" i="1" s="1"/>
  <c r="F37" i="1"/>
  <c r="E38" i="1" s="1"/>
  <c r="A39" i="1" l="1"/>
  <c r="B38" i="1"/>
  <c r="D38" i="1"/>
  <c r="C38" i="1" s="1"/>
  <c r="F38" i="1"/>
  <c r="E39" i="1" s="1"/>
  <c r="A40" i="1" l="1"/>
  <c r="B39" i="1"/>
  <c r="D39" i="1"/>
  <c r="C39" i="1" s="1"/>
  <c r="F39" i="1"/>
  <c r="E40" i="1" s="1"/>
  <c r="A41" i="1" l="1"/>
  <c r="B40" i="1"/>
  <c r="D40" i="1"/>
  <c r="C40" i="1" s="1"/>
  <c r="F40" i="1"/>
  <c r="E41" i="1" s="1"/>
  <c r="A42" i="1" l="1"/>
  <c r="B41" i="1"/>
  <c r="D41" i="1"/>
  <c r="C41" i="1" s="1"/>
  <c r="F41" i="1"/>
  <c r="E42" i="1" s="1"/>
  <c r="A43" i="1" l="1"/>
  <c r="B42" i="1"/>
  <c r="D42" i="1"/>
  <c r="C42" i="1" s="1"/>
  <c r="F42" i="1"/>
  <c r="E43" i="1" s="1"/>
  <c r="A44" i="1" l="1"/>
  <c r="B43" i="1"/>
  <c r="D43" i="1"/>
  <c r="C43" i="1" s="1"/>
  <c r="F43" i="1"/>
  <c r="E44" i="1" s="1"/>
  <c r="A45" i="1" l="1"/>
  <c r="B44" i="1"/>
  <c r="D44" i="1"/>
  <c r="C44" i="1" s="1"/>
  <c r="F44" i="1"/>
  <c r="E45" i="1" s="1"/>
  <c r="A46" i="1" l="1"/>
  <c r="B45" i="1"/>
  <c r="D45" i="1"/>
  <c r="C45" i="1" s="1"/>
  <c r="F45" i="1"/>
  <c r="E46" i="1" s="1"/>
  <c r="A47" i="1" l="1"/>
  <c r="B46" i="1"/>
  <c r="D46" i="1"/>
  <c r="C46" i="1" s="1"/>
  <c r="F46" i="1"/>
  <c r="E47" i="1" s="1"/>
  <c r="A48" i="1" l="1"/>
  <c r="B47" i="1"/>
  <c r="D47" i="1"/>
  <c r="C47" i="1" s="1"/>
  <c r="F47" i="1"/>
  <c r="E48" i="1" s="1"/>
  <c r="A49" i="1" l="1"/>
  <c r="B48" i="1"/>
  <c r="D48" i="1"/>
  <c r="C48" i="1" s="1"/>
  <c r="F48" i="1"/>
  <c r="E49" i="1" s="1"/>
  <c r="A50" i="1" l="1"/>
  <c r="B49" i="1"/>
  <c r="D49" i="1"/>
  <c r="C49" i="1" s="1"/>
  <c r="F49" i="1"/>
  <c r="E50" i="1" s="1"/>
  <c r="A51" i="1" l="1"/>
  <c r="B50" i="1"/>
  <c r="D50" i="1"/>
  <c r="C50" i="1" s="1"/>
  <c r="F50" i="1"/>
  <c r="E51" i="1" s="1"/>
  <c r="A52" i="1" l="1"/>
  <c r="B51" i="1"/>
  <c r="D51" i="1"/>
  <c r="C51" i="1" s="1"/>
  <c r="F51" i="1"/>
  <c r="E52" i="1" s="1"/>
  <c r="A53" i="1" l="1"/>
  <c r="B52" i="1"/>
  <c r="D52" i="1"/>
  <c r="C52" i="1" s="1"/>
  <c r="F52" i="1"/>
  <c r="E53" i="1" s="1"/>
  <c r="A54" i="1" l="1"/>
  <c r="B53" i="1"/>
  <c r="D53" i="1"/>
  <c r="C53" i="1" s="1"/>
  <c r="F53" i="1"/>
  <c r="E54" i="1" s="1"/>
  <c r="A55" i="1" l="1"/>
  <c r="B54" i="1"/>
  <c r="D54" i="1"/>
  <c r="C54" i="1" s="1"/>
  <c r="F54" i="1"/>
  <c r="E55" i="1" s="1"/>
  <c r="A56" i="1" l="1"/>
  <c r="B55" i="1"/>
  <c r="D55" i="1"/>
  <c r="C55" i="1" s="1"/>
  <c r="F55" i="1"/>
  <c r="E56" i="1" s="1"/>
  <c r="A57" i="1" l="1"/>
  <c r="B56" i="1"/>
  <c r="D56" i="1"/>
  <c r="C56" i="1" s="1"/>
  <c r="F56" i="1"/>
  <c r="E57" i="1" s="1"/>
  <c r="A58" i="1" l="1"/>
  <c r="B57" i="1"/>
  <c r="D57" i="1"/>
  <c r="C57" i="1" s="1"/>
  <c r="F57" i="1"/>
  <c r="E58" i="1" s="1"/>
  <c r="A59" i="1" l="1"/>
  <c r="B58" i="1"/>
  <c r="D58" i="1"/>
  <c r="C58" i="1" s="1"/>
  <c r="F58" i="1"/>
  <c r="E59" i="1" s="1"/>
  <c r="A60" i="1" l="1"/>
  <c r="B59" i="1"/>
  <c r="D59" i="1"/>
  <c r="C59" i="1" s="1"/>
  <c r="F59" i="1"/>
  <c r="E60" i="1" s="1"/>
  <c r="A61" i="1" l="1"/>
  <c r="B60" i="1"/>
  <c r="D60" i="1"/>
  <c r="C60" i="1" s="1"/>
  <c r="F60" i="1"/>
  <c r="E61" i="1" s="1"/>
  <c r="A62" i="1" l="1"/>
  <c r="B61" i="1"/>
  <c r="D61" i="1"/>
  <c r="C61" i="1" s="1"/>
  <c r="F61" i="1"/>
  <c r="E62" i="1" s="1"/>
  <c r="A63" i="1" l="1"/>
  <c r="B62" i="1"/>
  <c r="D62" i="1"/>
  <c r="C62" i="1" s="1"/>
  <c r="F62" i="1"/>
  <c r="E63" i="1" s="1"/>
  <c r="A64" i="1" l="1"/>
  <c r="B63" i="1"/>
  <c r="D63" i="1"/>
  <c r="C63" i="1" s="1"/>
  <c r="F63" i="1"/>
  <c r="E64" i="1" s="1"/>
  <c r="A65" i="1" l="1"/>
  <c r="B64" i="1"/>
  <c r="D64" i="1"/>
  <c r="C64" i="1" s="1"/>
  <c r="F64" i="1"/>
  <c r="E65" i="1" s="1"/>
  <c r="A66" i="1" l="1"/>
  <c r="B65" i="1"/>
  <c r="D65" i="1"/>
  <c r="C65" i="1" s="1"/>
  <c r="F65" i="1"/>
  <c r="E66" i="1" s="1"/>
  <c r="A67" i="1" l="1"/>
  <c r="B66" i="1"/>
  <c r="D66" i="1"/>
  <c r="C66" i="1" s="1"/>
  <c r="F66" i="1"/>
  <c r="E67" i="1" s="1"/>
  <c r="A68" i="1" l="1"/>
  <c r="B67" i="1"/>
  <c r="D67" i="1"/>
  <c r="C67" i="1" s="1"/>
  <c r="F67" i="1"/>
  <c r="E68" i="1" s="1"/>
  <c r="A69" i="1" l="1"/>
  <c r="B68" i="1"/>
  <c r="D68" i="1"/>
  <c r="C68" i="1" s="1"/>
  <c r="F68" i="1"/>
  <c r="E69" i="1" s="1"/>
  <c r="A70" i="1" l="1"/>
  <c r="B69" i="1"/>
  <c r="D69" i="1"/>
  <c r="C69" i="1" s="1"/>
  <c r="F69" i="1"/>
  <c r="E70" i="1" s="1"/>
  <c r="A71" i="1" l="1"/>
  <c r="B70" i="1"/>
  <c r="D70" i="1"/>
  <c r="C70" i="1" s="1"/>
  <c r="F70" i="1"/>
  <c r="E71" i="1" s="1"/>
  <c r="A72" i="1" l="1"/>
  <c r="B71" i="1"/>
  <c r="D71" i="1"/>
  <c r="C71" i="1" s="1"/>
  <c r="F71" i="1"/>
  <c r="E72" i="1" s="1"/>
  <c r="A73" i="1" l="1"/>
  <c r="B72" i="1"/>
  <c r="D72" i="1"/>
  <c r="C72" i="1" s="1"/>
  <c r="F72" i="1"/>
  <c r="E73" i="1" s="1"/>
  <c r="A74" i="1" l="1"/>
  <c r="B73" i="1"/>
  <c r="D73" i="1"/>
  <c r="C73" i="1" s="1"/>
  <c r="F73" i="1"/>
  <c r="E74" i="1" s="1"/>
  <c r="A75" i="1" l="1"/>
  <c r="B74" i="1"/>
  <c r="D74" i="1"/>
  <c r="C74" i="1" s="1"/>
  <c r="F74" i="1"/>
  <c r="E75" i="1" s="1"/>
  <c r="A76" i="1" l="1"/>
  <c r="B75" i="1"/>
  <c r="D75" i="1"/>
  <c r="C75" i="1" s="1"/>
  <c r="F75" i="1"/>
  <c r="E76" i="1" s="1"/>
  <c r="A77" i="1" l="1"/>
  <c r="B76" i="1"/>
  <c r="D76" i="1"/>
  <c r="C76" i="1" s="1"/>
  <c r="F76" i="1"/>
  <c r="E77" i="1" s="1"/>
  <c r="A78" i="1" l="1"/>
  <c r="B77" i="1"/>
  <c r="D77" i="1"/>
  <c r="C77" i="1" s="1"/>
  <c r="F77" i="1"/>
  <c r="E78" i="1" s="1"/>
  <c r="A79" i="1" l="1"/>
  <c r="B78" i="1"/>
  <c r="D78" i="1"/>
  <c r="C78" i="1" s="1"/>
  <c r="F78" i="1"/>
  <c r="E79" i="1" s="1"/>
  <c r="A80" i="1" l="1"/>
  <c r="B79" i="1"/>
  <c r="D79" i="1"/>
  <c r="C79" i="1" s="1"/>
  <c r="F79" i="1"/>
  <c r="E80" i="1" s="1"/>
  <c r="A81" i="1" l="1"/>
  <c r="B80" i="1"/>
  <c r="D80" i="1"/>
  <c r="C80" i="1" s="1"/>
  <c r="F80" i="1"/>
  <c r="E81" i="1" s="1"/>
  <c r="A82" i="1" l="1"/>
  <c r="B81" i="1"/>
  <c r="D81" i="1"/>
  <c r="C81" i="1" s="1"/>
  <c r="F81" i="1"/>
  <c r="E82" i="1" s="1"/>
  <c r="A83" i="1" l="1"/>
  <c r="B82" i="1"/>
  <c r="D82" i="1"/>
  <c r="C82" i="1" s="1"/>
  <c r="F82" i="1"/>
  <c r="E83" i="1" s="1"/>
  <c r="A84" i="1" l="1"/>
  <c r="B83" i="1"/>
  <c r="D83" i="1"/>
  <c r="C83" i="1" s="1"/>
  <c r="F83" i="1"/>
  <c r="E84" i="1" s="1"/>
  <c r="A85" i="1" l="1"/>
  <c r="B84" i="1"/>
  <c r="D84" i="1"/>
  <c r="C84" i="1" s="1"/>
  <c r="F84" i="1"/>
  <c r="E85" i="1" s="1"/>
  <c r="A86" i="1" l="1"/>
  <c r="B85" i="1"/>
  <c r="D85" i="1"/>
  <c r="C85" i="1" s="1"/>
  <c r="F85" i="1"/>
  <c r="E86" i="1" s="1"/>
  <c r="A87" i="1" l="1"/>
  <c r="B86" i="1"/>
  <c r="D86" i="1"/>
  <c r="C86" i="1" s="1"/>
  <c r="F86" i="1"/>
  <c r="E87" i="1" s="1"/>
  <c r="A88" i="1" l="1"/>
  <c r="B87" i="1"/>
  <c r="D87" i="1"/>
  <c r="C87" i="1" s="1"/>
  <c r="F87" i="1"/>
  <c r="E88" i="1" s="1"/>
  <c r="A89" i="1" l="1"/>
  <c r="B88" i="1"/>
  <c r="D88" i="1"/>
  <c r="C88" i="1" s="1"/>
  <c r="F88" i="1"/>
  <c r="E89" i="1" s="1"/>
  <c r="A90" i="1" l="1"/>
  <c r="B89" i="1"/>
  <c r="D89" i="1"/>
  <c r="C89" i="1" s="1"/>
  <c r="F89" i="1"/>
  <c r="E90" i="1" s="1"/>
  <c r="A91" i="1" l="1"/>
  <c r="B90" i="1"/>
  <c r="D90" i="1"/>
  <c r="C90" i="1" s="1"/>
  <c r="F90" i="1"/>
  <c r="E91" i="1" s="1"/>
  <c r="A92" i="1" l="1"/>
  <c r="B91" i="1"/>
  <c r="D91" i="1"/>
  <c r="C91" i="1" s="1"/>
  <c r="F91" i="1"/>
  <c r="E92" i="1" s="1"/>
  <c r="A93" i="1" l="1"/>
  <c r="B92" i="1"/>
  <c r="D92" i="1"/>
  <c r="C92" i="1" s="1"/>
  <c r="F92" i="1"/>
  <c r="E93" i="1" s="1"/>
  <c r="A94" i="1" l="1"/>
  <c r="B93" i="1"/>
  <c r="D93" i="1"/>
  <c r="C93" i="1" s="1"/>
  <c r="F93" i="1"/>
  <c r="E94" i="1" s="1"/>
  <c r="A95" i="1" l="1"/>
  <c r="B94" i="1"/>
  <c r="D94" i="1"/>
  <c r="C94" i="1" s="1"/>
  <c r="F94" i="1"/>
  <c r="E95" i="1" s="1"/>
  <c r="A96" i="1" l="1"/>
  <c r="B95" i="1"/>
  <c r="D95" i="1"/>
  <c r="C95" i="1" s="1"/>
  <c r="F95" i="1"/>
  <c r="E96" i="1" s="1"/>
  <c r="A97" i="1" l="1"/>
  <c r="B96" i="1"/>
  <c r="D96" i="1"/>
  <c r="C96" i="1" s="1"/>
  <c r="F96" i="1"/>
  <c r="E97" i="1" s="1"/>
  <c r="A98" i="1" l="1"/>
  <c r="B97" i="1"/>
  <c r="D97" i="1"/>
  <c r="C97" i="1" s="1"/>
  <c r="F97" i="1"/>
  <c r="E98" i="1" s="1"/>
  <c r="A99" i="1" l="1"/>
  <c r="B98" i="1"/>
  <c r="D98" i="1"/>
  <c r="C98" i="1" s="1"/>
  <c r="F98" i="1"/>
  <c r="E99" i="1" s="1"/>
  <c r="A100" i="1" l="1"/>
  <c r="B99" i="1"/>
  <c r="D99" i="1"/>
  <c r="C99" i="1" s="1"/>
  <c r="F99" i="1"/>
  <c r="E100" i="1" s="1"/>
  <c r="A101" i="1" l="1"/>
  <c r="B100" i="1"/>
  <c r="D100" i="1"/>
  <c r="C100" i="1" s="1"/>
  <c r="F100" i="1"/>
  <c r="E101" i="1" s="1"/>
  <c r="A102" i="1" l="1"/>
  <c r="B101" i="1"/>
  <c r="D101" i="1"/>
  <c r="C101" i="1" s="1"/>
  <c r="F101" i="1"/>
  <c r="E102" i="1" s="1"/>
  <c r="A103" i="1" l="1"/>
  <c r="B102" i="1"/>
  <c r="D102" i="1"/>
  <c r="C102" i="1" s="1"/>
  <c r="F102" i="1"/>
  <c r="E103" i="1" s="1"/>
  <c r="A104" i="1" l="1"/>
  <c r="B103" i="1"/>
  <c r="D103" i="1"/>
  <c r="C103" i="1" s="1"/>
  <c r="F103" i="1"/>
  <c r="E104" i="1" s="1"/>
  <c r="A105" i="1" l="1"/>
  <c r="B104" i="1"/>
  <c r="D104" i="1"/>
  <c r="C104" i="1" s="1"/>
  <c r="F104" i="1"/>
  <c r="E105" i="1" s="1"/>
  <c r="A106" i="1" l="1"/>
  <c r="B105" i="1"/>
  <c r="D105" i="1"/>
  <c r="C105" i="1" s="1"/>
  <c r="F105" i="1"/>
  <c r="E106" i="1" s="1"/>
  <c r="A107" i="1" l="1"/>
  <c r="B106" i="1"/>
  <c r="D106" i="1"/>
  <c r="C106" i="1" s="1"/>
  <c r="F106" i="1"/>
  <c r="E107" i="1" s="1"/>
  <c r="A108" i="1" l="1"/>
  <c r="B107" i="1"/>
  <c r="D107" i="1"/>
  <c r="C107" i="1" s="1"/>
  <c r="F107" i="1"/>
  <c r="E108" i="1" s="1"/>
  <c r="A109" i="1" l="1"/>
  <c r="B108" i="1"/>
  <c r="D108" i="1"/>
  <c r="C108" i="1" s="1"/>
  <c r="F108" i="1"/>
  <c r="E109" i="1" s="1"/>
  <c r="A110" i="1" l="1"/>
  <c r="B109" i="1"/>
  <c r="D109" i="1"/>
  <c r="C109" i="1" s="1"/>
  <c r="F109" i="1"/>
  <c r="E110" i="1" s="1"/>
  <c r="A111" i="1" l="1"/>
  <c r="B110" i="1"/>
  <c r="D110" i="1"/>
  <c r="C110" i="1" s="1"/>
  <c r="F110" i="1"/>
  <c r="E111" i="1" s="1"/>
  <c r="A112" i="1" l="1"/>
  <c r="B111" i="1"/>
  <c r="D111" i="1"/>
  <c r="C111" i="1" s="1"/>
  <c r="F111" i="1"/>
  <c r="E112" i="1" s="1"/>
  <c r="A113" i="1" l="1"/>
  <c r="B112" i="1"/>
  <c r="D112" i="1"/>
  <c r="C112" i="1" s="1"/>
  <c r="F112" i="1"/>
  <c r="E113" i="1" s="1"/>
  <c r="A114" i="1" l="1"/>
  <c r="B113" i="1"/>
  <c r="D113" i="1"/>
  <c r="C113" i="1" s="1"/>
  <c r="F113" i="1"/>
  <c r="E114" i="1" s="1"/>
  <c r="A115" i="1" l="1"/>
  <c r="B114" i="1"/>
  <c r="D114" i="1"/>
  <c r="C114" i="1" s="1"/>
  <c r="F114" i="1"/>
  <c r="E115" i="1" s="1"/>
  <c r="A116" i="1" l="1"/>
  <c r="B115" i="1"/>
  <c r="D115" i="1"/>
  <c r="C115" i="1" s="1"/>
  <c r="F115" i="1"/>
  <c r="E116" i="1" s="1"/>
  <c r="A117" i="1" l="1"/>
  <c r="B116" i="1"/>
  <c r="D116" i="1"/>
  <c r="C116" i="1" s="1"/>
  <c r="F116" i="1"/>
  <c r="E117" i="1" s="1"/>
  <c r="A118" i="1" l="1"/>
  <c r="B117" i="1"/>
  <c r="D117" i="1"/>
  <c r="C117" i="1" s="1"/>
  <c r="F117" i="1"/>
  <c r="E118" i="1" s="1"/>
  <c r="A119" i="1" l="1"/>
  <c r="B118" i="1"/>
  <c r="D118" i="1"/>
  <c r="C118" i="1" s="1"/>
  <c r="F118" i="1"/>
  <c r="E119" i="1" s="1"/>
  <c r="A120" i="1" l="1"/>
  <c r="B119" i="1"/>
  <c r="D119" i="1"/>
  <c r="C119" i="1" s="1"/>
  <c r="F119" i="1"/>
  <c r="E120" i="1" s="1"/>
  <c r="A121" i="1" l="1"/>
  <c r="B120" i="1"/>
  <c r="D120" i="1"/>
  <c r="C120" i="1" s="1"/>
  <c r="F120" i="1"/>
  <c r="E121" i="1" s="1"/>
  <c r="A122" i="1" l="1"/>
  <c r="B121" i="1"/>
  <c r="D121" i="1"/>
  <c r="C121" i="1" s="1"/>
  <c r="F121" i="1"/>
  <c r="E122" i="1" s="1"/>
  <c r="A123" i="1" l="1"/>
  <c r="B122" i="1"/>
  <c r="D122" i="1"/>
  <c r="C122" i="1" s="1"/>
  <c r="F122" i="1"/>
  <c r="E123" i="1" s="1"/>
  <c r="A124" i="1" l="1"/>
  <c r="B123" i="1"/>
  <c r="D123" i="1"/>
  <c r="C123" i="1" s="1"/>
  <c r="F123" i="1"/>
  <c r="E124" i="1" s="1"/>
  <c r="A125" i="1" l="1"/>
  <c r="B124" i="1"/>
  <c r="D124" i="1"/>
  <c r="C124" i="1" s="1"/>
  <c r="F124" i="1"/>
  <c r="E125" i="1" s="1"/>
  <c r="A126" i="1" l="1"/>
  <c r="B125" i="1"/>
  <c r="D125" i="1"/>
  <c r="C125" i="1" s="1"/>
  <c r="F125" i="1"/>
  <c r="E126" i="1" s="1"/>
  <c r="A127" i="1" l="1"/>
  <c r="B126" i="1"/>
  <c r="D126" i="1"/>
  <c r="C126" i="1" s="1"/>
  <c r="F126" i="1"/>
  <c r="E127" i="1" s="1"/>
  <c r="A128" i="1" l="1"/>
  <c r="B127" i="1"/>
  <c r="D127" i="1"/>
  <c r="C127" i="1" s="1"/>
  <c r="F127" i="1"/>
  <c r="E128" i="1" s="1"/>
  <c r="A129" i="1" l="1"/>
  <c r="B128" i="1"/>
  <c r="D128" i="1"/>
  <c r="C128" i="1" s="1"/>
  <c r="F128" i="1"/>
  <c r="E129" i="1" s="1"/>
  <c r="A130" i="1" l="1"/>
  <c r="B129" i="1"/>
  <c r="D129" i="1"/>
  <c r="C129" i="1" s="1"/>
  <c r="F129" i="1"/>
  <c r="E130" i="1" s="1"/>
  <c r="A131" i="1" l="1"/>
  <c r="B130" i="1"/>
  <c r="D130" i="1"/>
  <c r="C130" i="1" s="1"/>
  <c r="F130" i="1"/>
  <c r="E131" i="1" s="1"/>
  <c r="A132" i="1" l="1"/>
  <c r="B131" i="1"/>
  <c r="D131" i="1"/>
  <c r="C131" i="1" s="1"/>
  <c r="F131" i="1"/>
  <c r="E132" i="1" s="1"/>
  <c r="A133" i="1" l="1"/>
  <c r="B132" i="1"/>
  <c r="D132" i="1"/>
  <c r="C132" i="1" s="1"/>
  <c r="F132" i="1"/>
  <c r="E133" i="1" s="1"/>
  <c r="A134" i="1" l="1"/>
  <c r="B133" i="1"/>
  <c r="D133" i="1"/>
  <c r="C133" i="1" s="1"/>
  <c r="F133" i="1"/>
  <c r="E134" i="1" s="1"/>
  <c r="A135" i="1" l="1"/>
  <c r="B134" i="1"/>
  <c r="D134" i="1"/>
  <c r="C134" i="1" s="1"/>
  <c r="F134" i="1"/>
  <c r="E135" i="1" s="1"/>
  <c r="A136" i="1" l="1"/>
  <c r="B135" i="1"/>
  <c r="D135" i="1"/>
  <c r="C135" i="1" s="1"/>
  <c r="F135" i="1"/>
  <c r="E136" i="1" s="1"/>
  <c r="A137" i="1" l="1"/>
  <c r="B136" i="1"/>
  <c r="D136" i="1"/>
  <c r="C136" i="1" s="1"/>
  <c r="F136" i="1"/>
  <c r="E137" i="1" s="1"/>
  <c r="A138" i="1" l="1"/>
  <c r="B137" i="1"/>
  <c r="D137" i="1"/>
  <c r="C137" i="1" s="1"/>
  <c r="F137" i="1"/>
  <c r="E138" i="1" s="1"/>
  <c r="A139" i="1" l="1"/>
  <c r="B138" i="1"/>
  <c r="D138" i="1"/>
  <c r="C138" i="1" s="1"/>
  <c r="F138" i="1"/>
  <c r="E139" i="1" s="1"/>
  <c r="A140" i="1" l="1"/>
  <c r="B139" i="1"/>
  <c r="D139" i="1"/>
  <c r="C139" i="1" s="1"/>
  <c r="F139" i="1"/>
  <c r="E140" i="1" s="1"/>
  <c r="A141" i="1" l="1"/>
  <c r="B140" i="1"/>
  <c r="D140" i="1"/>
  <c r="C140" i="1" s="1"/>
  <c r="F140" i="1"/>
  <c r="E141" i="1" s="1"/>
  <c r="A142" i="1" l="1"/>
  <c r="B141" i="1"/>
  <c r="D141" i="1"/>
  <c r="C141" i="1" s="1"/>
  <c r="F141" i="1"/>
  <c r="E142" i="1" s="1"/>
  <c r="A143" i="1" l="1"/>
  <c r="B142" i="1"/>
  <c r="D142" i="1"/>
  <c r="C142" i="1" s="1"/>
  <c r="F142" i="1"/>
  <c r="E143" i="1" s="1"/>
  <c r="A144" i="1" l="1"/>
  <c r="B143" i="1"/>
  <c r="D143" i="1"/>
  <c r="C143" i="1" s="1"/>
  <c r="F143" i="1"/>
  <c r="E144" i="1" s="1"/>
  <c r="A145" i="1" l="1"/>
  <c r="B144" i="1"/>
  <c r="D144" i="1"/>
  <c r="C144" i="1" s="1"/>
  <c r="F144" i="1"/>
  <c r="E145" i="1" s="1"/>
  <c r="A146" i="1" l="1"/>
  <c r="B145" i="1"/>
  <c r="D145" i="1"/>
  <c r="C145" i="1" s="1"/>
  <c r="F145" i="1"/>
  <c r="E146" i="1" s="1"/>
  <c r="A147" i="1" l="1"/>
  <c r="B146" i="1"/>
  <c r="D146" i="1"/>
  <c r="C146" i="1" s="1"/>
  <c r="F146" i="1"/>
  <c r="E147" i="1" s="1"/>
  <c r="A148" i="1" l="1"/>
  <c r="B147" i="1"/>
  <c r="D147" i="1"/>
  <c r="C147" i="1" s="1"/>
  <c r="F147" i="1"/>
  <c r="E148" i="1" s="1"/>
  <c r="A149" i="1" l="1"/>
  <c r="B148" i="1"/>
  <c r="D148" i="1"/>
  <c r="C148" i="1" s="1"/>
  <c r="F148" i="1"/>
  <c r="E149" i="1" s="1"/>
  <c r="A150" i="1" l="1"/>
  <c r="B149" i="1"/>
  <c r="D149" i="1"/>
  <c r="C149" i="1" s="1"/>
  <c r="F149" i="1"/>
  <c r="E150" i="1" s="1"/>
  <c r="A151" i="1" l="1"/>
  <c r="B150" i="1"/>
  <c r="D150" i="1"/>
  <c r="C150" i="1" s="1"/>
  <c r="F150" i="1"/>
  <c r="E151" i="1" s="1"/>
  <c r="A152" i="1" l="1"/>
  <c r="B151" i="1"/>
  <c r="D151" i="1"/>
  <c r="C151" i="1" s="1"/>
  <c r="F151" i="1"/>
  <c r="E152" i="1" s="1"/>
  <c r="A153" i="1" l="1"/>
  <c r="B152" i="1"/>
  <c r="D152" i="1"/>
  <c r="C152" i="1" s="1"/>
  <c r="F152" i="1"/>
  <c r="E153" i="1" s="1"/>
  <c r="A154" i="1" l="1"/>
  <c r="B153" i="1"/>
  <c r="D153" i="1"/>
  <c r="C153" i="1" s="1"/>
  <c r="F153" i="1"/>
  <c r="E154" i="1" s="1"/>
  <c r="A155" i="1" l="1"/>
  <c r="B154" i="1"/>
  <c r="D154" i="1"/>
  <c r="C154" i="1" s="1"/>
  <c r="F154" i="1"/>
  <c r="E155" i="1" s="1"/>
  <c r="A156" i="1" l="1"/>
  <c r="B155" i="1"/>
  <c r="D155" i="1"/>
  <c r="C155" i="1" s="1"/>
  <c r="F155" i="1"/>
  <c r="E156" i="1" s="1"/>
  <c r="A157" i="1" l="1"/>
  <c r="B156" i="1"/>
  <c r="D156" i="1"/>
  <c r="C156" i="1" s="1"/>
  <c r="F156" i="1"/>
  <c r="E157" i="1" s="1"/>
  <c r="A158" i="1" l="1"/>
  <c r="B157" i="1"/>
  <c r="D157" i="1"/>
  <c r="C157" i="1" s="1"/>
  <c r="F157" i="1"/>
  <c r="E158" i="1" s="1"/>
  <c r="A159" i="1" l="1"/>
  <c r="B158" i="1"/>
  <c r="D158" i="1"/>
  <c r="C158" i="1" s="1"/>
  <c r="F158" i="1"/>
  <c r="E159" i="1" s="1"/>
  <c r="A160" i="1" l="1"/>
  <c r="B159" i="1"/>
  <c r="D159" i="1"/>
  <c r="C159" i="1" s="1"/>
  <c r="F159" i="1"/>
  <c r="E160" i="1" s="1"/>
  <c r="A161" i="1" l="1"/>
  <c r="B160" i="1"/>
  <c r="D160" i="1"/>
  <c r="C160" i="1" s="1"/>
  <c r="F160" i="1"/>
  <c r="E161" i="1" s="1"/>
  <c r="A162" i="1" l="1"/>
  <c r="B161" i="1"/>
  <c r="D161" i="1"/>
  <c r="C161" i="1" s="1"/>
  <c r="F161" i="1"/>
  <c r="E162" i="1" s="1"/>
  <c r="A163" i="1" l="1"/>
  <c r="B162" i="1"/>
  <c r="D162" i="1"/>
  <c r="C162" i="1" s="1"/>
  <c r="F162" i="1"/>
  <c r="E163" i="1" s="1"/>
  <c r="A164" i="1" l="1"/>
  <c r="B163" i="1"/>
  <c r="D163" i="1"/>
  <c r="C163" i="1" s="1"/>
  <c r="F163" i="1"/>
  <c r="E164" i="1" s="1"/>
  <c r="A165" i="1" l="1"/>
  <c r="B164" i="1"/>
  <c r="D164" i="1"/>
  <c r="C164" i="1" s="1"/>
  <c r="F164" i="1"/>
  <c r="E165" i="1" s="1"/>
  <c r="A166" i="1" l="1"/>
  <c r="B165" i="1"/>
  <c r="D165" i="1"/>
  <c r="C165" i="1" s="1"/>
  <c r="F165" i="1"/>
  <c r="E166" i="1" s="1"/>
  <c r="A167" i="1" l="1"/>
  <c r="B166" i="1"/>
  <c r="D166" i="1"/>
  <c r="C166" i="1" s="1"/>
  <c r="F166" i="1"/>
  <c r="E167" i="1" s="1"/>
  <c r="A168" i="1" l="1"/>
  <c r="B167" i="1"/>
  <c r="D167" i="1"/>
  <c r="C167" i="1" s="1"/>
  <c r="F167" i="1"/>
  <c r="E168" i="1" s="1"/>
  <c r="A169" i="1" l="1"/>
  <c r="B168" i="1"/>
  <c r="D168" i="1"/>
  <c r="C168" i="1" s="1"/>
  <c r="F168" i="1"/>
  <c r="E169" i="1" s="1"/>
  <c r="A170" i="1" l="1"/>
  <c r="B169" i="1"/>
  <c r="D169" i="1"/>
  <c r="C169" i="1" s="1"/>
  <c r="F169" i="1"/>
  <c r="E170" i="1" s="1"/>
  <c r="A171" i="1" l="1"/>
  <c r="B170" i="1"/>
  <c r="D170" i="1"/>
  <c r="C170" i="1" s="1"/>
  <c r="F170" i="1"/>
  <c r="E171" i="1" s="1"/>
  <c r="A172" i="1" l="1"/>
  <c r="B171" i="1"/>
  <c r="D171" i="1"/>
  <c r="C171" i="1" s="1"/>
  <c r="F171" i="1"/>
  <c r="E172" i="1" s="1"/>
  <c r="A173" i="1" l="1"/>
  <c r="B172" i="1"/>
  <c r="D172" i="1"/>
  <c r="C172" i="1" s="1"/>
  <c r="F172" i="1"/>
  <c r="E173" i="1" s="1"/>
  <c r="A174" i="1" l="1"/>
  <c r="B173" i="1"/>
  <c r="D173" i="1"/>
  <c r="C173" i="1" s="1"/>
  <c r="F173" i="1"/>
  <c r="E174" i="1" s="1"/>
  <c r="A175" i="1" l="1"/>
  <c r="B174" i="1"/>
  <c r="D174" i="1"/>
  <c r="C174" i="1" s="1"/>
  <c r="F174" i="1"/>
  <c r="E175" i="1" s="1"/>
  <c r="A176" i="1" l="1"/>
  <c r="B175" i="1"/>
  <c r="D175" i="1"/>
  <c r="C175" i="1" s="1"/>
  <c r="F175" i="1"/>
  <c r="E176" i="1" s="1"/>
  <c r="A177" i="1" l="1"/>
  <c r="B176" i="1"/>
  <c r="D176" i="1"/>
  <c r="C176" i="1" s="1"/>
  <c r="F176" i="1"/>
  <c r="E177" i="1" s="1"/>
  <c r="A178" i="1" l="1"/>
  <c r="B177" i="1"/>
  <c r="D177" i="1"/>
  <c r="C177" i="1" s="1"/>
  <c r="F177" i="1"/>
  <c r="E178" i="1" s="1"/>
  <c r="A179" i="1" l="1"/>
  <c r="B178" i="1"/>
  <c r="D178" i="1"/>
  <c r="C178" i="1" s="1"/>
  <c r="F178" i="1"/>
  <c r="E179" i="1" s="1"/>
  <c r="A180" i="1" l="1"/>
  <c r="B179" i="1"/>
  <c r="D179" i="1"/>
  <c r="C179" i="1" s="1"/>
  <c r="F179" i="1"/>
  <c r="E180" i="1" s="1"/>
  <c r="A181" i="1" l="1"/>
  <c r="B180" i="1"/>
  <c r="D180" i="1"/>
  <c r="C180" i="1" s="1"/>
  <c r="F180" i="1"/>
  <c r="E181" i="1" s="1"/>
  <c r="A182" i="1" l="1"/>
  <c r="B181" i="1"/>
  <c r="D181" i="1"/>
  <c r="C181" i="1" s="1"/>
  <c r="F181" i="1"/>
  <c r="E182" i="1" s="1"/>
  <c r="A183" i="1" l="1"/>
  <c r="B182" i="1"/>
  <c r="D182" i="1"/>
  <c r="C182" i="1" s="1"/>
  <c r="F182" i="1"/>
  <c r="E183" i="1" s="1"/>
  <c r="A184" i="1" l="1"/>
  <c r="B183" i="1"/>
  <c r="D183" i="1"/>
  <c r="C183" i="1" s="1"/>
  <c r="F183" i="1"/>
  <c r="E184" i="1" s="1"/>
  <c r="A185" i="1" l="1"/>
  <c r="B184" i="1"/>
  <c r="D184" i="1"/>
  <c r="C184" i="1" s="1"/>
  <c r="F184" i="1"/>
  <c r="E185" i="1" s="1"/>
  <c r="A186" i="1" l="1"/>
  <c r="B185" i="1"/>
  <c r="D185" i="1"/>
  <c r="C185" i="1" s="1"/>
  <c r="F185" i="1"/>
  <c r="E186" i="1" s="1"/>
  <c r="A187" i="1" l="1"/>
  <c r="B186" i="1"/>
  <c r="D186" i="1"/>
  <c r="C186" i="1" s="1"/>
  <c r="F186" i="1"/>
  <c r="E187" i="1" s="1"/>
  <c r="A188" i="1" l="1"/>
  <c r="B187" i="1"/>
  <c r="D187" i="1"/>
  <c r="C187" i="1" s="1"/>
  <c r="F187" i="1"/>
  <c r="E188" i="1" s="1"/>
  <c r="A189" i="1" l="1"/>
  <c r="B188" i="1"/>
  <c r="D188" i="1"/>
  <c r="C188" i="1" s="1"/>
  <c r="F188" i="1"/>
  <c r="E189" i="1" s="1"/>
  <c r="A190" i="1" l="1"/>
  <c r="B189" i="1"/>
  <c r="D189" i="1"/>
  <c r="C189" i="1" s="1"/>
  <c r="F189" i="1"/>
  <c r="E190" i="1" s="1"/>
  <c r="A191" i="1" l="1"/>
  <c r="B190" i="1"/>
  <c r="D190" i="1"/>
  <c r="C190" i="1" s="1"/>
  <c r="F190" i="1"/>
  <c r="E191" i="1" s="1"/>
  <c r="A192" i="1" l="1"/>
  <c r="B191" i="1"/>
  <c r="D191" i="1"/>
  <c r="C191" i="1" s="1"/>
  <c r="F191" i="1"/>
  <c r="E192" i="1" s="1"/>
  <c r="A193" i="1" l="1"/>
  <c r="B192" i="1"/>
  <c r="D192" i="1"/>
  <c r="C192" i="1" s="1"/>
  <c r="F192" i="1"/>
  <c r="E193" i="1" s="1"/>
  <c r="A194" i="1" l="1"/>
  <c r="B193" i="1"/>
  <c r="D193" i="1"/>
  <c r="C193" i="1" s="1"/>
  <c r="F193" i="1"/>
  <c r="E194" i="1" s="1"/>
  <c r="A195" i="1" l="1"/>
  <c r="B194" i="1"/>
  <c r="D194" i="1"/>
  <c r="C194" i="1" s="1"/>
  <c r="F194" i="1"/>
  <c r="E195" i="1" s="1"/>
  <c r="A196" i="1" l="1"/>
  <c r="B195" i="1"/>
  <c r="D195" i="1"/>
  <c r="C195" i="1" s="1"/>
  <c r="F195" i="1"/>
  <c r="E196" i="1" s="1"/>
  <c r="A197" i="1" l="1"/>
  <c r="B196" i="1"/>
  <c r="D196" i="1"/>
  <c r="C196" i="1" s="1"/>
  <c r="F196" i="1"/>
  <c r="E197" i="1" s="1"/>
  <c r="A198" i="1" l="1"/>
  <c r="B197" i="1"/>
  <c r="D197" i="1"/>
  <c r="C197" i="1" s="1"/>
  <c r="F197" i="1"/>
  <c r="E198" i="1" s="1"/>
  <c r="A199" i="1" l="1"/>
  <c r="B198" i="1"/>
  <c r="D198" i="1"/>
  <c r="C198" i="1" s="1"/>
  <c r="F198" i="1"/>
  <c r="E199" i="1" s="1"/>
  <c r="A200" i="1" l="1"/>
  <c r="B199" i="1"/>
  <c r="D199" i="1"/>
  <c r="C199" i="1" s="1"/>
  <c r="F199" i="1"/>
  <c r="E200" i="1" s="1"/>
  <c r="A201" i="1" l="1"/>
  <c r="B200" i="1"/>
  <c r="D200" i="1"/>
  <c r="C200" i="1" s="1"/>
  <c r="F200" i="1"/>
  <c r="E201" i="1" s="1"/>
  <c r="A202" i="1" l="1"/>
  <c r="B201" i="1"/>
  <c r="D201" i="1"/>
  <c r="C201" i="1" s="1"/>
  <c r="F201" i="1"/>
  <c r="E202" i="1" s="1"/>
  <c r="A203" i="1" l="1"/>
  <c r="B202" i="1"/>
  <c r="D202" i="1"/>
  <c r="C202" i="1" s="1"/>
  <c r="F202" i="1"/>
  <c r="E203" i="1" s="1"/>
  <c r="A204" i="1" l="1"/>
  <c r="B203" i="1"/>
  <c r="D203" i="1"/>
  <c r="C203" i="1" s="1"/>
  <c r="F203" i="1"/>
  <c r="E204" i="1" s="1"/>
  <c r="A205" i="1" l="1"/>
  <c r="B204" i="1"/>
  <c r="D204" i="1"/>
  <c r="C204" i="1" s="1"/>
  <c r="F204" i="1"/>
  <c r="E205" i="1" s="1"/>
  <c r="A206" i="1" l="1"/>
  <c r="B205" i="1"/>
  <c r="D205" i="1"/>
  <c r="C205" i="1" s="1"/>
  <c r="F205" i="1"/>
  <c r="E206" i="1" s="1"/>
  <c r="A207" i="1" l="1"/>
  <c r="B206" i="1"/>
  <c r="D206" i="1"/>
  <c r="C206" i="1" s="1"/>
  <c r="F206" i="1"/>
  <c r="E207" i="1" s="1"/>
  <c r="A208" i="1" l="1"/>
  <c r="B207" i="1"/>
  <c r="D207" i="1"/>
  <c r="C207" i="1" s="1"/>
  <c r="F207" i="1"/>
  <c r="E208" i="1" s="1"/>
  <c r="A209" i="1" l="1"/>
  <c r="B208" i="1"/>
  <c r="D208" i="1"/>
  <c r="C208" i="1" s="1"/>
  <c r="F208" i="1"/>
  <c r="E209" i="1" s="1"/>
  <c r="A210" i="1" l="1"/>
  <c r="B209" i="1"/>
  <c r="D209" i="1"/>
  <c r="C209" i="1" s="1"/>
  <c r="F209" i="1"/>
  <c r="E210" i="1" s="1"/>
  <c r="A211" i="1" l="1"/>
  <c r="B210" i="1"/>
  <c r="D210" i="1"/>
  <c r="C210" i="1" s="1"/>
  <c r="F210" i="1"/>
  <c r="E211" i="1" s="1"/>
  <c r="A212" i="1" l="1"/>
  <c r="B211" i="1"/>
  <c r="D211" i="1"/>
  <c r="C211" i="1" s="1"/>
  <c r="F211" i="1"/>
  <c r="E212" i="1" s="1"/>
  <c r="A213" i="1" l="1"/>
  <c r="B212" i="1"/>
  <c r="D212" i="1"/>
  <c r="C212" i="1" s="1"/>
  <c r="F212" i="1"/>
  <c r="E213" i="1" s="1"/>
  <c r="A214" i="1" l="1"/>
  <c r="B213" i="1"/>
  <c r="D213" i="1"/>
  <c r="C213" i="1" s="1"/>
  <c r="F213" i="1"/>
  <c r="E214" i="1" s="1"/>
  <c r="A215" i="1" l="1"/>
  <c r="B214" i="1"/>
  <c r="D214" i="1"/>
  <c r="C214" i="1" s="1"/>
  <c r="F214" i="1"/>
  <c r="E215" i="1" s="1"/>
  <c r="A216" i="1" l="1"/>
  <c r="B215" i="1"/>
  <c r="D215" i="1"/>
  <c r="C215" i="1" s="1"/>
  <c r="F215" i="1"/>
  <c r="E216" i="1" s="1"/>
  <c r="A217" i="1" l="1"/>
  <c r="B216" i="1"/>
  <c r="D216" i="1"/>
  <c r="C216" i="1" s="1"/>
  <c r="F216" i="1"/>
  <c r="E217" i="1" s="1"/>
  <c r="A218" i="1" l="1"/>
  <c r="B217" i="1"/>
  <c r="D217" i="1"/>
  <c r="C217" i="1" s="1"/>
  <c r="F217" i="1"/>
  <c r="E218" i="1" s="1"/>
  <c r="A219" i="1" l="1"/>
  <c r="B218" i="1"/>
  <c r="D218" i="1"/>
  <c r="C218" i="1" s="1"/>
  <c r="F218" i="1"/>
  <c r="E219" i="1" s="1"/>
  <c r="A220" i="1" l="1"/>
  <c r="B219" i="1"/>
  <c r="D219" i="1"/>
  <c r="C219" i="1" s="1"/>
  <c r="F219" i="1"/>
  <c r="E220" i="1" s="1"/>
  <c r="A221" i="1" l="1"/>
  <c r="B220" i="1"/>
  <c r="D220" i="1"/>
  <c r="C220" i="1" s="1"/>
  <c r="F220" i="1"/>
  <c r="E221" i="1" s="1"/>
  <c r="A222" i="1" l="1"/>
  <c r="B221" i="1"/>
  <c r="D221" i="1"/>
  <c r="C221" i="1" s="1"/>
  <c r="F221" i="1"/>
  <c r="E222" i="1" s="1"/>
  <c r="A223" i="1" l="1"/>
  <c r="B222" i="1"/>
  <c r="D222" i="1"/>
  <c r="C222" i="1" s="1"/>
  <c r="F222" i="1"/>
  <c r="E223" i="1" s="1"/>
  <c r="A224" i="1" l="1"/>
  <c r="B223" i="1"/>
  <c r="D223" i="1"/>
  <c r="C223" i="1" s="1"/>
  <c r="F223" i="1"/>
  <c r="E224" i="1" s="1"/>
  <c r="A225" i="1" l="1"/>
  <c r="B224" i="1"/>
  <c r="D224" i="1"/>
  <c r="C224" i="1" s="1"/>
  <c r="F224" i="1"/>
  <c r="E225" i="1" s="1"/>
  <c r="A226" i="1" l="1"/>
  <c r="B225" i="1"/>
  <c r="D225" i="1"/>
  <c r="C225" i="1" s="1"/>
  <c r="F225" i="1"/>
  <c r="E226" i="1" s="1"/>
  <c r="A227" i="1" l="1"/>
  <c r="B226" i="1"/>
  <c r="D226" i="1"/>
  <c r="C226" i="1" s="1"/>
  <c r="F226" i="1"/>
  <c r="E227" i="1" s="1"/>
  <c r="A228" i="1" l="1"/>
  <c r="B227" i="1"/>
  <c r="D227" i="1"/>
  <c r="C227" i="1" s="1"/>
  <c r="F227" i="1"/>
  <c r="E228" i="1" s="1"/>
  <c r="A229" i="1" l="1"/>
  <c r="B228" i="1"/>
  <c r="D228" i="1"/>
  <c r="C228" i="1" s="1"/>
  <c r="F228" i="1"/>
  <c r="E229" i="1" s="1"/>
  <c r="A230" i="1" l="1"/>
  <c r="B229" i="1"/>
  <c r="D229" i="1"/>
  <c r="C229" i="1" s="1"/>
  <c r="F229" i="1"/>
  <c r="E230" i="1" s="1"/>
  <c r="A231" i="1" l="1"/>
  <c r="B230" i="1"/>
  <c r="D230" i="1"/>
  <c r="C230" i="1" s="1"/>
  <c r="F230" i="1"/>
  <c r="E231" i="1" s="1"/>
  <c r="A232" i="1" l="1"/>
  <c r="B231" i="1"/>
  <c r="D231" i="1"/>
  <c r="C231" i="1" s="1"/>
  <c r="F231" i="1"/>
  <c r="E232" i="1" s="1"/>
  <c r="A233" i="1" l="1"/>
  <c r="B232" i="1"/>
  <c r="D232" i="1"/>
  <c r="C232" i="1" s="1"/>
  <c r="F232" i="1"/>
  <c r="E233" i="1" s="1"/>
  <c r="A234" i="1" l="1"/>
  <c r="B233" i="1"/>
  <c r="D233" i="1"/>
  <c r="C233" i="1" s="1"/>
  <c r="F233" i="1"/>
  <c r="E234" i="1" s="1"/>
  <c r="A235" i="1" l="1"/>
  <c r="B234" i="1"/>
  <c r="D234" i="1"/>
  <c r="C234" i="1" s="1"/>
  <c r="F234" i="1"/>
  <c r="E235" i="1" s="1"/>
  <c r="A236" i="1" l="1"/>
  <c r="B235" i="1"/>
  <c r="D235" i="1"/>
  <c r="C235" i="1" s="1"/>
  <c r="F235" i="1"/>
  <c r="E236" i="1" s="1"/>
  <c r="A237" i="1" l="1"/>
  <c r="B236" i="1"/>
  <c r="D236" i="1"/>
  <c r="C236" i="1" s="1"/>
  <c r="F236" i="1"/>
  <c r="E237" i="1" s="1"/>
  <c r="A238" i="1" l="1"/>
  <c r="B237" i="1"/>
  <c r="D237" i="1"/>
  <c r="C237" i="1" s="1"/>
  <c r="F237" i="1"/>
  <c r="E238" i="1" s="1"/>
  <c r="A239" i="1" l="1"/>
  <c r="B238" i="1"/>
  <c r="D238" i="1"/>
  <c r="C238" i="1" s="1"/>
  <c r="F238" i="1"/>
  <c r="E239" i="1" s="1"/>
  <c r="A240" i="1" l="1"/>
  <c r="B239" i="1"/>
  <c r="D239" i="1"/>
  <c r="C239" i="1" s="1"/>
  <c r="F239" i="1"/>
  <c r="E240" i="1" s="1"/>
  <c r="A241" i="1" l="1"/>
  <c r="B240" i="1"/>
  <c r="D240" i="1"/>
  <c r="C240" i="1" s="1"/>
  <c r="F240" i="1"/>
  <c r="E241" i="1" s="1"/>
  <c r="A242" i="1" l="1"/>
  <c r="B241" i="1"/>
  <c r="D241" i="1"/>
  <c r="C241" i="1" s="1"/>
  <c r="F241" i="1"/>
  <c r="E242" i="1" s="1"/>
  <c r="A243" i="1" l="1"/>
  <c r="B242" i="1"/>
  <c r="D242" i="1"/>
  <c r="C242" i="1" s="1"/>
  <c r="F242" i="1"/>
  <c r="E243" i="1" s="1"/>
  <c r="A244" i="1" l="1"/>
  <c r="B243" i="1"/>
  <c r="D243" i="1"/>
  <c r="C243" i="1" s="1"/>
  <c r="F243" i="1"/>
  <c r="E244" i="1" s="1"/>
  <c r="A245" i="1" l="1"/>
  <c r="B244" i="1"/>
  <c r="D244" i="1"/>
  <c r="C244" i="1" s="1"/>
  <c r="F244" i="1"/>
  <c r="E245" i="1" s="1"/>
  <c r="A246" i="1" l="1"/>
  <c r="B245" i="1"/>
  <c r="D245" i="1"/>
  <c r="C245" i="1" s="1"/>
  <c r="F245" i="1"/>
  <c r="E246" i="1" s="1"/>
  <c r="A247" i="1" l="1"/>
  <c r="B246" i="1"/>
  <c r="D246" i="1"/>
  <c r="C246" i="1" s="1"/>
  <c r="F246" i="1"/>
  <c r="E247" i="1" s="1"/>
  <c r="A248" i="1" l="1"/>
  <c r="B247" i="1"/>
  <c r="D247" i="1"/>
  <c r="C247" i="1" s="1"/>
  <c r="F247" i="1"/>
  <c r="E248" i="1" s="1"/>
  <c r="A249" i="1" l="1"/>
  <c r="B248" i="1"/>
  <c r="D248" i="1"/>
  <c r="C248" i="1" s="1"/>
  <c r="F248" i="1"/>
  <c r="E249" i="1" s="1"/>
  <c r="A250" i="1" l="1"/>
  <c r="B249" i="1"/>
  <c r="D249" i="1"/>
  <c r="C249" i="1" s="1"/>
  <c r="F249" i="1"/>
  <c r="E250" i="1" s="1"/>
  <c r="A251" i="1" l="1"/>
  <c r="B250" i="1"/>
  <c r="D250" i="1"/>
  <c r="C250" i="1" s="1"/>
  <c r="F250" i="1"/>
  <c r="E251" i="1" s="1"/>
  <c r="A252" i="1" l="1"/>
  <c r="B251" i="1"/>
  <c r="D251" i="1"/>
  <c r="C251" i="1" s="1"/>
  <c r="F251" i="1"/>
  <c r="E252" i="1" s="1"/>
  <c r="A253" i="1" l="1"/>
  <c r="B252" i="1"/>
  <c r="D252" i="1"/>
  <c r="C252" i="1" s="1"/>
  <c r="F252" i="1"/>
  <c r="E253" i="1" s="1"/>
  <c r="A254" i="1" l="1"/>
  <c r="B253" i="1"/>
  <c r="D253" i="1"/>
  <c r="C253" i="1" s="1"/>
  <c r="F253" i="1"/>
  <c r="E254" i="1" s="1"/>
  <c r="A255" i="1" l="1"/>
  <c r="B254" i="1"/>
  <c r="D254" i="1"/>
  <c r="C254" i="1" s="1"/>
  <c r="F254" i="1"/>
  <c r="E255" i="1" s="1"/>
  <c r="A256" i="1" l="1"/>
  <c r="B255" i="1"/>
  <c r="D255" i="1"/>
  <c r="C255" i="1" s="1"/>
  <c r="F255" i="1"/>
  <c r="E256" i="1" s="1"/>
  <c r="A257" i="1" l="1"/>
  <c r="B256" i="1"/>
  <c r="D256" i="1"/>
  <c r="C256" i="1" s="1"/>
  <c r="F256" i="1"/>
  <c r="E257" i="1" s="1"/>
  <c r="A258" i="1" l="1"/>
  <c r="B257" i="1"/>
  <c r="D257" i="1"/>
  <c r="C257" i="1" s="1"/>
  <c r="F257" i="1"/>
  <c r="E258" i="1" s="1"/>
  <c r="A259" i="1" l="1"/>
  <c r="B258" i="1"/>
  <c r="D258" i="1"/>
  <c r="C258" i="1" s="1"/>
  <c r="F258" i="1"/>
  <c r="E259" i="1" s="1"/>
  <c r="A260" i="1" l="1"/>
  <c r="B259" i="1"/>
  <c r="D259" i="1"/>
  <c r="C259" i="1" s="1"/>
  <c r="F259" i="1"/>
  <c r="E260" i="1" s="1"/>
  <c r="A261" i="1" l="1"/>
  <c r="B260" i="1"/>
  <c r="D260" i="1"/>
  <c r="C260" i="1" s="1"/>
  <c r="F260" i="1"/>
  <c r="E261" i="1" s="1"/>
  <c r="A262" i="1" l="1"/>
  <c r="B261" i="1"/>
  <c r="D261" i="1"/>
  <c r="C261" i="1" s="1"/>
  <c r="F261" i="1"/>
  <c r="E262" i="1" s="1"/>
  <c r="A263" i="1" l="1"/>
  <c r="B262" i="1"/>
  <c r="D262" i="1"/>
  <c r="C262" i="1" s="1"/>
  <c r="F262" i="1"/>
  <c r="E263" i="1" s="1"/>
  <c r="A264" i="1" l="1"/>
  <c r="B263" i="1"/>
  <c r="D263" i="1"/>
  <c r="C263" i="1" s="1"/>
  <c r="F263" i="1"/>
  <c r="E264" i="1" s="1"/>
  <c r="A265" i="1" l="1"/>
  <c r="B264" i="1"/>
  <c r="D264" i="1"/>
  <c r="C264" i="1" s="1"/>
  <c r="F264" i="1"/>
  <c r="E265" i="1" s="1"/>
  <c r="A266" i="1" l="1"/>
  <c r="B265" i="1"/>
  <c r="D265" i="1"/>
  <c r="C265" i="1" s="1"/>
  <c r="F265" i="1"/>
  <c r="E266" i="1" s="1"/>
  <c r="A267" i="1" l="1"/>
  <c r="B266" i="1"/>
  <c r="D266" i="1"/>
  <c r="C266" i="1" s="1"/>
  <c r="F266" i="1"/>
  <c r="E267" i="1" s="1"/>
  <c r="A268" i="1" l="1"/>
  <c r="B267" i="1"/>
  <c r="D267" i="1"/>
  <c r="C267" i="1" s="1"/>
  <c r="F267" i="1"/>
  <c r="E268" i="1" s="1"/>
  <c r="A269" i="1" l="1"/>
  <c r="B268" i="1"/>
  <c r="D268" i="1"/>
  <c r="C268" i="1" s="1"/>
  <c r="F268" i="1"/>
  <c r="E269" i="1" s="1"/>
  <c r="A270" i="1" l="1"/>
  <c r="B269" i="1"/>
  <c r="D269" i="1"/>
  <c r="C269" i="1" s="1"/>
  <c r="F269" i="1"/>
  <c r="E270" i="1" s="1"/>
  <c r="A271" i="1" l="1"/>
  <c r="B270" i="1"/>
  <c r="D270" i="1"/>
  <c r="C270" i="1" s="1"/>
  <c r="F270" i="1"/>
  <c r="E271" i="1" s="1"/>
  <c r="A272" i="1" l="1"/>
  <c r="B271" i="1"/>
  <c r="D271" i="1"/>
  <c r="C271" i="1" s="1"/>
  <c r="F271" i="1"/>
  <c r="E272" i="1" s="1"/>
  <c r="A273" i="1" l="1"/>
  <c r="B272" i="1"/>
  <c r="D272" i="1"/>
  <c r="C272" i="1" s="1"/>
  <c r="F272" i="1"/>
  <c r="E273" i="1" s="1"/>
  <c r="A274" i="1" l="1"/>
  <c r="B273" i="1"/>
  <c r="D273" i="1"/>
  <c r="C273" i="1" s="1"/>
  <c r="F273" i="1"/>
  <c r="E274" i="1" s="1"/>
  <c r="A275" i="1" l="1"/>
  <c r="B274" i="1"/>
  <c r="D274" i="1"/>
  <c r="C274" i="1" s="1"/>
  <c r="F274" i="1"/>
  <c r="E275" i="1" s="1"/>
  <c r="A276" i="1" l="1"/>
  <c r="B275" i="1"/>
  <c r="D275" i="1"/>
  <c r="C275" i="1" s="1"/>
  <c r="F275" i="1"/>
  <c r="E276" i="1" s="1"/>
  <c r="A277" i="1" l="1"/>
  <c r="B276" i="1"/>
  <c r="D276" i="1"/>
  <c r="C276" i="1" s="1"/>
  <c r="F276" i="1"/>
  <c r="E277" i="1" s="1"/>
  <c r="A278" i="1" l="1"/>
  <c r="B277" i="1"/>
  <c r="D277" i="1"/>
  <c r="C277" i="1" s="1"/>
  <c r="F277" i="1"/>
  <c r="E278" i="1" s="1"/>
  <c r="A279" i="1" l="1"/>
  <c r="B278" i="1"/>
  <c r="D278" i="1"/>
  <c r="C278" i="1" s="1"/>
  <c r="F278" i="1"/>
  <c r="E279" i="1" s="1"/>
  <c r="A280" i="1" l="1"/>
  <c r="B279" i="1"/>
  <c r="D279" i="1"/>
  <c r="C279" i="1" s="1"/>
  <c r="F279" i="1"/>
  <c r="E280" i="1" s="1"/>
  <c r="A281" i="1" l="1"/>
  <c r="B280" i="1"/>
  <c r="D280" i="1"/>
  <c r="C280" i="1" s="1"/>
  <c r="F280" i="1"/>
  <c r="E281" i="1" s="1"/>
  <c r="A282" i="1" l="1"/>
  <c r="B281" i="1"/>
  <c r="D281" i="1"/>
  <c r="C281" i="1" s="1"/>
  <c r="F281" i="1"/>
  <c r="E282" i="1" s="1"/>
  <c r="A283" i="1" l="1"/>
  <c r="B282" i="1"/>
  <c r="D282" i="1"/>
  <c r="C282" i="1" s="1"/>
  <c r="F282" i="1"/>
  <c r="E283" i="1" s="1"/>
  <c r="A284" i="1" l="1"/>
  <c r="B283" i="1"/>
  <c r="D283" i="1"/>
  <c r="C283" i="1" s="1"/>
  <c r="F283" i="1"/>
  <c r="E284" i="1" s="1"/>
  <c r="A285" i="1" l="1"/>
  <c r="B284" i="1"/>
  <c r="D284" i="1"/>
  <c r="C284" i="1" s="1"/>
  <c r="F284" i="1"/>
  <c r="E285" i="1" s="1"/>
  <c r="A286" i="1" l="1"/>
  <c r="B285" i="1"/>
  <c r="D285" i="1"/>
  <c r="C285" i="1" s="1"/>
  <c r="F285" i="1"/>
  <c r="E286" i="1" s="1"/>
  <c r="A287" i="1" l="1"/>
  <c r="B286" i="1"/>
  <c r="D286" i="1"/>
  <c r="C286" i="1" s="1"/>
  <c r="F286" i="1"/>
  <c r="E287" i="1" s="1"/>
  <c r="A288" i="1" l="1"/>
  <c r="B287" i="1"/>
  <c r="D287" i="1"/>
  <c r="C287" i="1" s="1"/>
  <c r="F287" i="1"/>
  <c r="E288" i="1" s="1"/>
  <c r="A289" i="1" l="1"/>
  <c r="B288" i="1"/>
  <c r="D288" i="1"/>
  <c r="C288" i="1" s="1"/>
  <c r="F288" i="1"/>
  <c r="E289" i="1" s="1"/>
  <c r="A290" i="1" l="1"/>
  <c r="B289" i="1"/>
  <c r="D289" i="1"/>
  <c r="C289" i="1" s="1"/>
  <c r="F289" i="1"/>
  <c r="E290" i="1" s="1"/>
  <c r="A291" i="1" l="1"/>
  <c r="B290" i="1"/>
  <c r="D290" i="1"/>
  <c r="C290" i="1" s="1"/>
  <c r="F290" i="1"/>
  <c r="E291" i="1" s="1"/>
  <c r="A292" i="1" l="1"/>
  <c r="B291" i="1"/>
  <c r="D291" i="1"/>
  <c r="C291" i="1" s="1"/>
  <c r="F291" i="1"/>
  <c r="E292" i="1" s="1"/>
  <c r="A293" i="1" l="1"/>
  <c r="B292" i="1"/>
  <c r="D292" i="1"/>
  <c r="C292" i="1" s="1"/>
  <c r="F292" i="1"/>
  <c r="E293" i="1" s="1"/>
  <c r="A294" i="1" l="1"/>
  <c r="B293" i="1"/>
  <c r="D293" i="1"/>
  <c r="C293" i="1" s="1"/>
  <c r="F293" i="1"/>
  <c r="E294" i="1" s="1"/>
  <c r="A295" i="1" l="1"/>
  <c r="B294" i="1"/>
  <c r="D294" i="1"/>
  <c r="C294" i="1" s="1"/>
  <c r="F294" i="1"/>
  <c r="E295" i="1" s="1"/>
  <c r="A296" i="1" l="1"/>
  <c r="B295" i="1"/>
  <c r="D295" i="1"/>
  <c r="C295" i="1" s="1"/>
  <c r="F295" i="1"/>
  <c r="E296" i="1" s="1"/>
  <c r="A297" i="1" l="1"/>
  <c r="B296" i="1"/>
  <c r="D296" i="1"/>
  <c r="C296" i="1" s="1"/>
  <c r="F296" i="1"/>
  <c r="E297" i="1" s="1"/>
  <c r="A298" i="1" l="1"/>
  <c r="B297" i="1"/>
  <c r="D297" i="1"/>
  <c r="C297" i="1" s="1"/>
  <c r="F297" i="1"/>
  <c r="E298" i="1" s="1"/>
  <c r="A299" i="1" l="1"/>
  <c r="B298" i="1"/>
  <c r="D298" i="1"/>
  <c r="C298" i="1" s="1"/>
  <c r="F298" i="1"/>
  <c r="E299" i="1" s="1"/>
  <c r="A300" i="1" l="1"/>
  <c r="B299" i="1"/>
  <c r="D299" i="1"/>
  <c r="C299" i="1" s="1"/>
  <c r="F299" i="1"/>
  <c r="E300" i="1" s="1"/>
  <c r="A301" i="1" l="1"/>
  <c r="B300" i="1"/>
  <c r="D300" i="1"/>
  <c r="C300" i="1" s="1"/>
  <c r="F300" i="1"/>
  <c r="E301" i="1" s="1"/>
  <c r="A302" i="1" l="1"/>
  <c r="B301" i="1"/>
  <c r="D301" i="1"/>
  <c r="C301" i="1" s="1"/>
  <c r="F301" i="1"/>
  <c r="E302" i="1" s="1"/>
  <c r="A303" i="1" l="1"/>
  <c r="B302" i="1"/>
  <c r="D302" i="1"/>
  <c r="C302" i="1" s="1"/>
  <c r="F302" i="1"/>
  <c r="E303" i="1" s="1"/>
  <c r="A304" i="1" l="1"/>
  <c r="B303" i="1"/>
  <c r="D303" i="1"/>
  <c r="C303" i="1" s="1"/>
  <c r="F303" i="1"/>
  <c r="E304" i="1" s="1"/>
  <c r="A305" i="1" l="1"/>
  <c r="B304" i="1"/>
  <c r="D304" i="1"/>
  <c r="C304" i="1" s="1"/>
  <c r="F304" i="1"/>
  <c r="E305" i="1" s="1"/>
  <c r="A306" i="1" l="1"/>
  <c r="B305" i="1"/>
  <c r="D305" i="1"/>
  <c r="C305" i="1" s="1"/>
  <c r="F305" i="1"/>
  <c r="E306" i="1" s="1"/>
  <c r="A307" i="1" l="1"/>
  <c r="B306" i="1"/>
  <c r="D306" i="1"/>
  <c r="C306" i="1" s="1"/>
  <c r="F306" i="1"/>
  <c r="E307" i="1" s="1"/>
  <c r="A308" i="1" l="1"/>
  <c r="B307" i="1"/>
  <c r="D307" i="1"/>
  <c r="C307" i="1" s="1"/>
  <c r="F307" i="1"/>
  <c r="E308" i="1" s="1"/>
  <c r="A309" i="1" l="1"/>
  <c r="B308" i="1"/>
  <c r="D308" i="1"/>
  <c r="C308" i="1" s="1"/>
  <c r="F308" i="1"/>
  <c r="E309" i="1" s="1"/>
  <c r="A310" i="1" l="1"/>
  <c r="B309" i="1"/>
  <c r="D309" i="1"/>
  <c r="C309" i="1" s="1"/>
  <c r="F309" i="1"/>
  <c r="E310" i="1" s="1"/>
  <c r="A311" i="1" l="1"/>
  <c r="B310" i="1"/>
  <c r="D310" i="1"/>
  <c r="C310" i="1" s="1"/>
  <c r="F310" i="1"/>
  <c r="E311" i="1" s="1"/>
  <c r="A312" i="1" l="1"/>
  <c r="B311" i="1"/>
  <c r="D311" i="1"/>
  <c r="C311" i="1" s="1"/>
  <c r="F311" i="1"/>
  <c r="E312" i="1" s="1"/>
  <c r="A313" i="1" l="1"/>
  <c r="B312" i="1"/>
  <c r="D312" i="1"/>
  <c r="C312" i="1" s="1"/>
  <c r="F312" i="1"/>
  <c r="E313" i="1" s="1"/>
  <c r="A314" i="1" l="1"/>
  <c r="B313" i="1"/>
  <c r="D313" i="1"/>
  <c r="C313" i="1" s="1"/>
  <c r="F313" i="1"/>
  <c r="E314" i="1" s="1"/>
  <c r="A315" i="1" l="1"/>
  <c r="B314" i="1"/>
  <c r="D314" i="1"/>
  <c r="C314" i="1" s="1"/>
  <c r="F314" i="1"/>
  <c r="E315" i="1" s="1"/>
  <c r="A316" i="1" l="1"/>
  <c r="B315" i="1"/>
  <c r="D315" i="1"/>
  <c r="C315" i="1" s="1"/>
  <c r="F315" i="1"/>
  <c r="E316" i="1" s="1"/>
  <c r="A317" i="1" l="1"/>
  <c r="B316" i="1"/>
  <c r="D316" i="1"/>
  <c r="C316" i="1" s="1"/>
  <c r="F316" i="1"/>
  <c r="E317" i="1" s="1"/>
  <c r="A318" i="1" l="1"/>
  <c r="B317" i="1"/>
  <c r="D317" i="1"/>
  <c r="C317" i="1" s="1"/>
  <c r="F317" i="1"/>
  <c r="E318" i="1" s="1"/>
  <c r="A319" i="1" l="1"/>
  <c r="B318" i="1"/>
  <c r="D318" i="1"/>
  <c r="C318" i="1" s="1"/>
  <c r="F318" i="1"/>
  <c r="E319" i="1" s="1"/>
  <c r="A320" i="1" l="1"/>
  <c r="B319" i="1"/>
  <c r="D319" i="1"/>
  <c r="C319" i="1" s="1"/>
  <c r="F319" i="1"/>
  <c r="E320" i="1" s="1"/>
  <c r="A321" i="1" l="1"/>
  <c r="B320" i="1"/>
  <c r="D320" i="1"/>
  <c r="C320" i="1" s="1"/>
  <c r="F320" i="1"/>
  <c r="E321" i="1" s="1"/>
  <c r="A322" i="1" l="1"/>
  <c r="B321" i="1"/>
  <c r="D321" i="1"/>
  <c r="C321" i="1" s="1"/>
  <c r="F321" i="1"/>
  <c r="E322" i="1" s="1"/>
  <c r="A323" i="1" l="1"/>
  <c r="B322" i="1"/>
  <c r="D322" i="1"/>
  <c r="C322" i="1" s="1"/>
  <c r="F322" i="1"/>
  <c r="E323" i="1" s="1"/>
  <c r="A324" i="1" l="1"/>
  <c r="B323" i="1"/>
  <c r="D323" i="1"/>
  <c r="C323" i="1" s="1"/>
  <c r="F323" i="1"/>
  <c r="E324" i="1" s="1"/>
  <c r="A325" i="1" l="1"/>
  <c r="B324" i="1"/>
  <c r="D324" i="1"/>
  <c r="C324" i="1" s="1"/>
  <c r="F324" i="1"/>
  <c r="E325" i="1" s="1"/>
  <c r="A326" i="1" l="1"/>
  <c r="B325" i="1"/>
  <c r="D325" i="1"/>
  <c r="C325" i="1" s="1"/>
  <c r="F325" i="1"/>
  <c r="E326" i="1" s="1"/>
  <c r="A327" i="1" l="1"/>
  <c r="B326" i="1"/>
  <c r="D326" i="1"/>
  <c r="C326" i="1" s="1"/>
  <c r="F326" i="1"/>
  <c r="E327" i="1" s="1"/>
  <c r="A328" i="1" l="1"/>
  <c r="B327" i="1"/>
  <c r="D327" i="1"/>
  <c r="C327" i="1" s="1"/>
  <c r="F327" i="1"/>
  <c r="E328" i="1" s="1"/>
  <c r="A329" i="1" l="1"/>
  <c r="B328" i="1"/>
  <c r="D328" i="1"/>
  <c r="C328" i="1" s="1"/>
  <c r="F328" i="1"/>
  <c r="E329" i="1" s="1"/>
  <c r="A330" i="1" l="1"/>
  <c r="B329" i="1"/>
  <c r="D329" i="1"/>
  <c r="C329" i="1" s="1"/>
  <c r="F329" i="1"/>
  <c r="E330" i="1" s="1"/>
  <c r="A331" i="1" l="1"/>
  <c r="B330" i="1"/>
  <c r="D330" i="1"/>
  <c r="C330" i="1" s="1"/>
  <c r="F330" i="1"/>
  <c r="E331" i="1" s="1"/>
  <c r="A332" i="1" l="1"/>
  <c r="B331" i="1"/>
  <c r="D331" i="1"/>
  <c r="C331" i="1" s="1"/>
  <c r="F331" i="1"/>
  <c r="E332" i="1" s="1"/>
  <c r="A333" i="1" l="1"/>
  <c r="B332" i="1"/>
  <c r="D332" i="1"/>
  <c r="C332" i="1" s="1"/>
  <c r="F332" i="1"/>
  <c r="E333" i="1" s="1"/>
  <c r="A334" i="1" l="1"/>
  <c r="B333" i="1"/>
  <c r="D333" i="1"/>
  <c r="C333" i="1" s="1"/>
  <c r="F333" i="1"/>
  <c r="E334" i="1" s="1"/>
  <c r="A335" i="1" l="1"/>
  <c r="B334" i="1"/>
  <c r="D334" i="1"/>
  <c r="C334" i="1" s="1"/>
  <c r="F334" i="1"/>
  <c r="E335" i="1" s="1"/>
  <c r="A336" i="1" l="1"/>
  <c r="B335" i="1"/>
  <c r="D335" i="1"/>
  <c r="C335" i="1" s="1"/>
  <c r="F335" i="1"/>
  <c r="E336" i="1" s="1"/>
  <c r="A337" i="1" l="1"/>
  <c r="B336" i="1"/>
  <c r="D336" i="1"/>
  <c r="C336" i="1" s="1"/>
  <c r="F336" i="1"/>
  <c r="E337" i="1" s="1"/>
  <c r="A338" i="1" l="1"/>
  <c r="B337" i="1"/>
  <c r="D337" i="1"/>
  <c r="C337" i="1" s="1"/>
  <c r="F337" i="1"/>
  <c r="E338" i="1" s="1"/>
  <c r="A339" i="1" l="1"/>
  <c r="B338" i="1"/>
  <c r="D338" i="1"/>
  <c r="C338" i="1" s="1"/>
  <c r="F338" i="1"/>
  <c r="E339" i="1" s="1"/>
  <c r="A340" i="1" l="1"/>
  <c r="B339" i="1"/>
  <c r="D339" i="1"/>
  <c r="C339" i="1" s="1"/>
  <c r="F339" i="1"/>
  <c r="E340" i="1" s="1"/>
  <c r="A341" i="1" l="1"/>
  <c r="B340" i="1"/>
  <c r="D340" i="1"/>
  <c r="C340" i="1" s="1"/>
  <c r="F340" i="1"/>
  <c r="E341" i="1" s="1"/>
  <c r="A342" i="1" l="1"/>
  <c r="B341" i="1"/>
  <c r="D341" i="1"/>
  <c r="C341" i="1" s="1"/>
  <c r="F341" i="1"/>
  <c r="E342" i="1" s="1"/>
  <c r="A343" i="1" l="1"/>
  <c r="B342" i="1"/>
  <c r="D342" i="1"/>
  <c r="C342" i="1" s="1"/>
  <c r="F342" i="1"/>
  <c r="E343" i="1" s="1"/>
  <c r="A344" i="1" l="1"/>
  <c r="B343" i="1"/>
  <c r="D343" i="1"/>
  <c r="C343" i="1" s="1"/>
  <c r="F343" i="1"/>
  <c r="E344" i="1" s="1"/>
  <c r="A345" i="1" l="1"/>
  <c r="B344" i="1"/>
  <c r="D344" i="1"/>
  <c r="C344" i="1" s="1"/>
  <c r="F344" i="1"/>
  <c r="E345" i="1" s="1"/>
  <c r="A346" i="1" l="1"/>
  <c r="B345" i="1"/>
  <c r="D345" i="1"/>
  <c r="C345" i="1" s="1"/>
  <c r="F345" i="1"/>
  <c r="E346" i="1" s="1"/>
  <c r="A347" i="1" l="1"/>
  <c r="B346" i="1"/>
  <c r="D346" i="1"/>
  <c r="C346" i="1" s="1"/>
  <c r="F346" i="1"/>
  <c r="E347" i="1" s="1"/>
  <c r="A348" i="1" l="1"/>
  <c r="B347" i="1"/>
  <c r="D347" i="1"/>
  <c r="C347" i="1" s="1"/>
  <c r="F347" i="1"/>
  <c r="E348" i="1" s="1"/>
  <c r="A349" i="1" l="1"/>
  <c r="B348" i="1"/>
  <c r="D348" i="1"/>
  <c r="C348" i="1" s="1"/>
  <c r="F348" i="1"/>
  <c r="E349" i="1" s="1"/>
  <c r="A350" i="1" l="1"/>
  <c r="B349" i="1"/>
  <c r="D349" i="1"/>
  <c r="C349" i="1" s="1"/>
  <c r="F349" i="1"/>
  <c r="E350" i="1" s="1"/>
  <c r="A351" i="1" l="1"/>
  <c r="B350" i="1"/>
  <c r="D350" i="1"/>
  <c r="C350" i="1" s="1"/>
  <c r="F350" i="1"/>
  <c r="E351" i="1" s="1"/>
  <c r="A352" i="1" l="1"/>
  <c r="B351" i="1"/>
  <c r="D351" i="1"/>
  <c r="C351" i="1" s="1"/>
  <c r="F351" i="1"/>
  <c r="E352" i="1" s="1"/>
  <c r="A353" i="1" l="1"/>
  <c r="B352" i="1"/>
  <c r="D352" i="1"/>
  <c r="C352" i="1" s="1"/>
  <c r="F352" i="1"/>
  <c r="E353" i="1" s="1"/>
  <c r="A354" i="1" l="1"/>
  <c r="B353" i="1"/>
  <c r="D353" i="1"/>
  <c r="C353" i="1" s="1"/>
  <c r="F353" i="1"/>
  <c r="E354" i="1" s="1"/>
  <c r="A355" i="1" l="1"/>
  <c r="B354" i="1"/>
  <c r="D354" i="1"/>
  <c r="C354" i="1" s="1"/>
  <c r="F354" i="1"/>
  <c r="E355" i="1" s="1"/>
  <c r="A356" i="1" l="1"/>
  <c r="B355" i="1"/>
  <c r="D355" i="1"/>
  <c r="C355" i="1" s="1"/>
  <c r="F355" i="1"/>
  <c r="E356" i="1" s="1"/>
  <c r="A357" i="1" l="1"/>
  <c r="B356" i="1"/>
  <c r="D356" i="1"/>
  <c r="C356" i="1" s="1"/>
  <c r="F356" i="1"/>
  <c r="E357" i="1" s="1"/>
  <c r="A358" i="1" l="1"/>
  <c r="B357" i="1"/>
  <c r="D357" i="1"/>
  <c r="C357" i="1" s="1"/>
  <c r="F357" i="1"/>
  <c r="E358" i="1" s="1"/>
  <c r="A359" i="1" l="1"/>
  <c r="B358" i="1"/>
  <c r="D358" i="1"/>
  <c r="C358" i="1" s="1"/>
  <c r="F358" i="1"/>
  <c r="E359" i="1" s="1"/>
  <c r="A360" i="1" l="1"/>
  <c r="B359" i="1"/>
  <c r="D359" i="1"/>
  <c r="C359" i="1" s="1"/>
  <c r="F359" i="1"/>
  <c r="E360" i="1" s="1"/>
  <c r="A361" i="1" l="1"/>
  <c r="B360" i="1"/>
  <c r="D360" i="1"/>
  <c r="C360" i="1" s="1"/>
  <c r="F360" i="1"/>
  <c r="E361" i="1" s="1"/>
  <c r="A362" i="1" l="1"/>
  <c r="B361" i="1"/>
  <c r="D361" i="1"/>
  <c r="C361" i="1" s="1"/>
  <c r="F361" i="1"/>
  <c r="E362" i="1" s="1"/>
  <c r="A363" i="1" l="1"/>
  <c r="B362" i="1"/>
  <c r="D362" i="1"/>
  <c r="C362" i="1" s="1"/>
  <c r="F362" i="1"/>
  <c r="E363" i="1" s="1"/>
  <c r="A364" i="1" l="1"/>
  <c r="B363" i="1"/>
  <c r="D363" i="1"/>
  <c r="C363" i="1" s="1"/>
  <c r="F363" i="1"/>
  <c r="E364" i="1" s="1"/>
  <c r="A365" i="1" l="1"/>
  <c r="B364" i="1"/>
  <c r="D364" i="1"/>
  <c r="C364" i="1" s="1"/>
  <c r="F364" i="1"/>
  <c r="E365" i="1" s="1"/>
  <c r="A366" i="1" l="1"/>
  <c r="B365" i="1"/>
  <c r="D365" i="1"/>
  <c r="C365" i="1" s="1"/>
  <c r="F365" i="1"/>
  <c r="E366" i="1" s="1"/>
  <c r="A367" i="1" l="1"/>
  <c r="B366" i="1"/>
  <c r="D366" i="1"/>
  <c r="C366" i="1" s="1"/>
  <c r="F366" i="1"/>
  <c r="E367" i="1" s="1"/>
  <c r="A368" i="1" l="1"/>
  <c r="B367" i="1"/>
  <c r="D367" i="1"/>
  <c r="C367" i="1" s="1"/>
  <c r="F367" i="1"/>
  <c r="E368" i="1" s="1"/>
  <c r="A369" i="1" l="1"/>
  <c r="B368" i="1"/>
  <c r="D368" i="1"/>
  <c r="C368" i="1" s="1"/>
  <c r="F368" i="1"/>
  <c r="E369" i="1" s="1"/>
  <c r="A370" i="1" l="1"/>
  <c r="B369" i="1"/>
  <c r="D369" i="1"/>
  <c r="C369" i="1" s="1"/>
  <c r="F369" i="1"/>
  <c r="E370" i="1" s="1"/>
  <c r="A371" i="1" l="1"/>
  <c r="B370" i="1"/>
  <c r="D370" i="1"/>
  <c r="C370" i="1" s="1"/>
  <c r="F370" i="1"/>
  <c r="E371" i="1" s="1"/>
  <c r="A372" i="1" l="1"/>
  <c r="B371" i="1"/>
  <c r="D371" i="1"/>
  <c r="C371" i="1" s="1"/>
  <c r="F371" i="1"/>
  <c r="E372" i="1" s="1"/>
  <c r="A373" i="1" l="1"/>
  <c r="B372" i="1"/>
  <c r="D372" i="1"/>
  <c r="C372" i="1" s="1"/>
  <c r="F372" i="1"/>
  <c r="E373" i="1" s="1"/>
  <c r="A374" i="1" l="1"/>
  <c r="B373" i="1"/>
  <c r="D373" i="1"/>
  <c r="C373" i="1" s="1"/>
  <c r="F373" i="1"/>
  <c r="E374" i="1" s="1"/>
  <c r="A375" i="1" l="1"/>
  <c r="B374" i="1"/>
  <c r="D374" i="1"/>
  <c r="C374" i="1" s="1"/>
  <c r="F374" i="1"/>
  <c r="E375" i="1" s="1"/>
  <c r="A376" i="1" l="1"/>
  <c r="B375" i="1"/>
  <c r="D375" i="1"/>
  <c r="C375" i="1" s="1"/>
  <c r="F375" i="1"/>
  <c r="E376" i="1" s="1"/>
  <c r="A377" i="1" l="1"/>
  <c r="B376" i="1"/>
  <c r="D376" i="1"/>
  <c r="C376" i="1" s="1"/>
  <c r="F376" i="1"/>
  <c r="E377" i="1" s="1"/>
  <c r="A378" i="1" l="1"/>
  <c r="B377" i="1"/>
  <c r="D377" i="1"/>
  <c r="C377" i="1" s="1"/>
  <c r="F377" i="1"/>
  <c r="E378" i="1" s="1"/>
  <c r="A379" i="1" l="1"/>
  <c r="B378" i="1"/>
  <c r="D378" i="1"/>
  <c r="C378" i="1" s="1"/>
  <c r="F378" i="1"/>
  <c r="E379" i="1" s="1"/>
  <c r="A380" i="1" l="1"/>
  <c r="B379" i="1"/>
  <c r="D379" i="1"/>
  <c r="C379" i="1" s="1"/>
  <c r="F379" i="1"/>
  <c r="E380" i="1" s="1"/>
  <c r="A381" i="1" l="1"/>
  <c r="B380" i="1"/>
  <c r="D380" i="1"/>
  <c r="C380" i="1" s="1"/>
  <c r="F380" i="1"/>
  <c r="E381" i="1" s="1"/>
  <c r="A382" i="1" l="1"/>
  <c r="B381" i="1"/>
  <c r="D381" i="1"/>
  <c r="C381" i="1" s="1"/>
  <c r="F381" i="1"/>
  <c r="E382" i="1" s="1"/>
  <c r="A383" i="1" l="1"/>
  <c r="B382" i="1"/>
  <c r="D382" i="1"/>
  <c r="C382" i="1" s="1"/>
  <c r="F382" i="1"/>
  <c r="E383" i="1" s="1"/>
  <c r="A384" i="1" l="1"/>
  <c r="B383" i="1"/>
  <c r="D383" i="1"/>
  <c r="C383" i="1" s="1"/>
  <c r="F383" i="1"/>
  <c r="E384" i="1" s="1"/>
  <c r="A385" i="1" l="1"/>
  <c r="B384" i="1"/>
  <c r="D384" i="1"/>
  <c r="C384" i="1" s="1"/>
  <c r="F384" i="1"/>
  <c r="E385" i="1" s="1"/>
  <c r="A386" i="1" l="1"/>
  <c r="B385" i="1"/>
  <c r="D385" i="1"/>
  <c r="C385" i="1" s="1"/>
  <c r="F385" i="1"/>
  <c r="E386" i="1" s="1"/>
  <c r="A387" i="1" l="1"/>
  <c r="B386" i="1"/>
  <c r="D386" i="1"/>
  <c r="C386" i="1" s="1"/>
  <c r="F386" i="1"/>
  <c r="E387" i="1" s="1"/>
  <c r="A388" i="1" l="1"/>
  <c r="B387" i="1"/>
  <c r="D387" i="1"/>
  <c r="C387" i="1" s="1"/>
  <c r="F387" i="1"/>
  <c r="E388" i="1" s="1"/>
  <c r="A389" i="1" l="1"/>
  <c r="B388" i="1"/>
  <c r="D388" i="1"/>
  <c r="C388" i="1" s="1"/>
  <c r="F388" i="1"/>
  <c r="E389" i="1" s="1"/>
  <c r="A390" i="1" l="1"/>
  <c r="B389" i="1"/>
  <c r="D389" i="1"/>
  <c r="C389" i="1" s="1"/>
  <c r="F389" i="1"/>
  <c r="E390" i="1" s="1"/>
  <c r="A391" i="1" l="1"/>
  <c r="B390" i="1"/>
  <c r="D390" i="1"/>
  <c r="C390" i="1" s="1"/>
  <c r="F390" i="1"/>
  <c r="E391" i="1" s="1"/>
  <c r="A392" i="1" l="1"/>
  <c r="B391" i="1"/>
  <c r="D391" i="1"/>
  <c r="C391" i="1" s="1"/>
  <c r="F391" i="1"/>
  <c r="E392" i="1" s="1"/>
  <c r="A393" i="1" l="1"/>
  <c r="B392" i="1"/>
  <c r="D392" i="1"/>
  <c r="C392" i="1" s="1"/>
  <c r="F392" i="1"/>
  <c r="E393" i="1" s="1"/>
  <c r="A394" i="1" l="1"/>
  <c r="B393" i="1"/>
  <c r="D393" i="1"/>
  <c r="C393" i="1" s="1"/>
  <c r="F393" i="1"/>
  <c r="E394" i="1" s="1"/>
  <c r="A395" i="1" l="1"/>
  <c r="B394" i="1"/>
  <c r="D394" i="1"/>
  <c r="C394" i="1" s="1"/>
  <c r="F394" i="1"/>
  <c r="E395" i="1" s="1"/>
  <c r="A396" i="1" l="1"/>
  <c r="B395" i="1"/>
  <c r="D395" i="1"/>
  <c r="C395" i="1" s="1"/>
  <c r="F395" i="1"/>
  <c r="E396" i="1" s="1"/>
  <c r="A397" i="1" l="1"/>
  <c r="B396" i="1"/>
  <c r="D396" i="1"/>
  <c r="C396" i="1" s="1"/>
  <c r="F396" i="1"/>
  <c r="E397" i="1" s="1"/>
  <c r="A398" i="1" l="1"/>
  <c r="B397" i="1"/>
  <c r="D397" i="1"/>
  <c r="C397" i="1" s="1"/>
  <c r="F397" i="1"/>
  <c r="E398" i="1" s="1"/>
  <c r="A399" i="1" l="1"/>
  <c r="B398" i="1"/>
  <c r="D398" i="1"/>
  <c r="C398" i="1" s="1"/>
  <c r="F398" i="1"/>
  <c r="E399" i="1" s="1"/>
  <c r="A400" i="1" l="1"/>
  <c r="B399" i="1"/>
  <c r="D399" i="1"/>
  <c r="C399" i="1" s="1"/>
  <c r="F399" i="1"/>
  <c r="E400" i="1" s="1"/>
  <c r="A401" i="1" l="1"/>
  <c r="B400" i="1"/>
  <c r="D400" i="1"/>
  <c r="C400" i="1" s="1"/>
  <c r="F400" i="1"/>
  <c r="E401" i="1" s="1"/>
  <c r="A402" i="1" l="1"/>
  <c r="B401" i="1"/>
  <c r="D401" i="1"/>
  <c r="C401" i="1" s="1"/>
  <c r="F401" i="1"/>
  <c r="E402" i="1" s="1"/>
  <c r="A403" i="1" l="1"/>
  <c r="B402" i="1"/>
  <c r="D402" i="1"/>
  <c r="C402" i="1" s="1"/>
  <c r="F402" i="1"/>
  <c r="E403" i="1" s="1"/>
  <c r="A404" i="1" l="1"/>
  <c r="B403" i="1"/>
  <c r="D403" i="1"/>
  <c r="C403" i="1" s="1"/>
  <c r="F403" i="1"/>
  <c r="E404" i="1" s="1"/>
  <c r="A405" i="1" l="1"/>
  <c r="B404" i="1"/>
  <c r="D404" i="1"/>
  <c r="C404" i="1" s="1"/>
  <c r="F404" i="1"/>
  <c r="E405" i="1" s="1"/>
  <c r="A406" i="1" l="1"/>
  <c r="B405" i="1"/>
  <c r="D405" i="1"/>
  <c r="C405" i="1" s="1"/>
  <c r="F405" i="1"/>
  <c r="E406" i="1" s="1"/>
  <c r="A407" i="1" l="1"/>
  <c r="B406" i="1"/>
  <c r="D406" i="1"/>
  <c r="C406" i="1" s="1"/>
  <c r="F406" i="1"/>
  <c r="E407" i="1" s="1"/>
  <c r="A408" i="1" l="1"/>
  <c r="B407" i="1"/>
  <c r="D407" i="1"/>
  <c r="C407" i="1" s="1"/>
  <c r="F407" i="1"/>
  <c r="E408" i="1" s="1"/>
  <c r="A409" i="1" l="1"/>
  <c r="B408" i="1"/>
  <c r="D408" i="1"/>
  <c r="C408" i="1" s="1"/>
  <c r="F408" i="1"/>
  <c r="E409" i="1" s="1"/>
  <c r="A410" i="1" l="1"/>
  <c r="B409" i="1"/>
  <c r="D409" i="1"/>
  <c r="C409" i="1" s="1"/>
  <c r="F409" i="1"/>
  <c r="E410" i="1" s="1"/>
  <c r="A411" i="1" l="1"/>
  <c r="B410" i="1"/>
  <c r="D410" i="1"/>
  <c r="C410" i="1" s="1"/>
  <c r="F410" i="1"/>
  <c r="E411" i="1" s="1"/>
  <c r="A412" i="1" l="1"/>
  <c r="B411" i="1"/>
  <c r="D411" i="1"/>
  <c r="C411" i="1" s="1"/>
  <c r="F411" i="1"/>
  <c r="E412" i="1" s="1"/>
  <c r="A413" i="1" l="1"/>
  <c r="B412" i="1"/>
  <c r="D412" i="1"/>
  <c r="C412" i="1" s="1"/>
  <c r="F412" i="1"/>
  <c r="E413" i="1" s="1"/>
  <c r="A414" i="1" l="1"/>
  <c r="B413" i="1"/>
  <c r="D413" i="1"/>
  <c r="C413" i="1" s="1"/>
  <c r="F413" i="1"/>
  <c r="E414" i="1" s="1"/>
  <c r="A415" i="1" l="1"/>
  <c r="B414" i="1"/>
  <c r="D414" i="1"/>
  <c r="C414" i="1" s="1"/>
  <c r="F414" i="1"/>
  <c r="E415" i="1" s="1"/>
  <c r="A416" i="1" l="1"/>
  <c r="B415" i="1"/>
  <c r="D415" i="1"/>
  <c r="C415" i="1" s="1"/>
  <c r="F415" i="1"/>
  <c r="E416" i="1" s="1"/>
  <c r="A417" i="1" l="1"/>
  <c r="B416" i="1"/>
  <c r="D416" i="1"/>
  <c r="C416" i="1" s="1"/>
  <c r="F416" i="1"/>
  <c r="E417" i="1" s="1"/>
  <c r="A418" i="1" l="1"/>
  <c r="B417" i="1"/>
  <c r="D417" i="1"/>
  <c r="C417" i="1" s="1"/>
  <c r="F417" i="1"/>
  <c r="E418" i="1" s="1"/>
  <c r="A419" i="1" l="1"/>
  <c r="B418" i="1"/>
  <c r="D418" i="1"/>
  <c r="C418" i="1" s="1"/>
  <c r="F418" i="1"/>
  <c r="E419" i="1" s="1"/>
  <c r="A420" i="1" l="1"/>
  <c r="B419" i="1"/>
  <c r="D419" i="1"/>
  <c r="C419" i="1" s="1"/>
  <c r="F419" i="1"/>
  <c r="E420" i="1" s="1"/>
  <c r="A421" i="1" l="1"/>
  <c r="B420" i="1"/>
  <c r="D420" i="1"/>
  <c r="C420" i="1" s="1"/>
  <c r="F420" i="1"/>
  <c r="E421" i="1" s="1"/>
  <c r="A422" i="1" l="1"/>
  <c r="B421" i="1"/>
  <c r="D421" i="1"/>
  <c r="C421" i="1" s="1"/>
  <c r="F421" i="1"/>
  <c r="E422" i="1" s="1"/>
  <c r="A423" i="1" l="1"/>
  <c r="B422" i="1"/>
  <c r="D422" i="1"/>
  <c r="C422" i="1" s="1"/>
  <c r="F422" i="1"/>
  <c r="E423" i="1" s="1"/>
  <c r="A424" i="1" l="1"/>
  <c r="B423" i="1"/>
  <c r="D423" i="1"/>
  <c r="C423" i="1" s="1"/>
  <c r="F423" i="1"/>
  <c r="E424" i="1" s="1"/>
  <c r="A425" i="1" l="1"/>
  <c r="B424" i="1"/>
  <c r="D424" i="1"/>
  <c r="C424" i="1" s="1"/>
  <c r="F424" i="1"/>
  <c r="E425" i="1" s="1"/>
  <c r="A426" i="1" l="1"/>
  <c r="B425" i="1"/>
  <c r="D425" i="1"/>
  <c r="C425" i="1" s="1"/>
  <c r="F425" i="1"/>
  <c r="E426" i="1" s="1"/>
  <c r="A427" i="1" l="1"/>
  <c r="B426" i="1"/>
  <c r="D426" i="1"/>
  <c r="C426" i="1" s="1"/>
  <c r="F426" i="1"/>
  <c r="E427" i="1" s="1"/>
  <c r="A428" i="1" l="1"/>
  <c r="B427" i="1"/>
  <c r="D427" i="1"/>
  <c r="C427" i="1" s="1"/>
  <c r="F427" i="1"/>
  <c r="E428" i="1" s="1"/>
  <c r="A429" i="1" l="1"/>
  <c r="B428" i="1"/>
  <c r="D428" i="1"/>
  <c r="C428" i="1" s="1"/>
  <c r="F428" i="1"/>
  <c r="E429" i="1" s="1"/>
  <c r="A430" i="1" l="1"/>
  <c r="B429" i="1"/>
  <c r="D429" i="1"/>
  <c r="C429" i="1" s="1"/>
  <c r="F429" i="1"/>
  <c r="E430" i="1" s="1"/>
  <c r="A431" i="1" l="1"/>
  <c r="B430" i="1"/>
  <c r="D430" i="1"/>
  <c r="C430" i="1" s="1"/>
  <c r="F430" i="1"/>
  <c r="E431" i="1" s="1"/>
  <c r="A432" i="1" l="1"/>
  <c r="B431" i="1"/>
  <c r="D431" i="1"/>
  <c r="C431" i="1" s="1"/>
  <c r="F431" i="1"/>
  <c r="E432" i="1" s="1"/>
  <c r="A433" i="1" l="1"/>
  <c r="B432" i="1"/>
  <c r="D432" i="1"/>
  <c r="C432" i="1" s="1"/>
  <c r="F432" i="1"/>
  <c r="E433" i="1" s="1"/>
  <c r="A434" i="1" l="1"/>
  <c r="B433" i="1"/>
  <c r="D433" i="1"/>
  <c r="C433" i="1" s="1"/>
  <c r="F433" i="1"/>
  <c r="E434" i="1" s="1"/>
  <c r="A435" i="1" l="1"/>
  <c r="B434" i="1"/>
  <c r="D434" i="1"/>
  <c r="C434" i="1" s="1"/>
  <c r="F434" i="1"/>
  <c r="E435" i="1" s="1"/>
  <c r="A436" i="1" l="1"/>
  <c r="B435" i="1"/>
  <c r="D435" i="1"/>
  <c r="C435" i="1" s="1"/>
  <c r="F435" i="1"/>
  <c r="E436" i="1" s="1"/>
  <c r="A437" i="1" l="1"/>
  <c r="B436" i="1"/>
  <c r="D436" i="1"/>
  <c r="C436" i="1" s="1"/>
  <c r="F436" i="1"/>
  <c r="E437" i="1" s="1"/>
  <c r="A438" i="1" l="1"/>
  <c r="B437" i="1"/>
  <c r="D437" i="1"/>
  <c r="C437" i="1" s="1"/>
  <c r="F437" i="1"/>
  <c r="E438" i="1" s="1"/>
  <c r="A439" i="1" l="1"/>
  <c r="B438" i="1"/>
  <c r="D438" i="1"/>
  <c r="C438" i="1" s="1"/>
  <c r="F438" i="1"/>
  <c r="E439" i="1" s="1"/>
  <c r="A440" i="1" l="1"/>
  <c r="B439" i="1"/>
  <c r="D439" i="1"/>
  <c r="C439" i="1" s="1"/>
  <c r="F439" i="1"/>
  <c r="E440" i="1" s="1"/>
  <c r="A441" i="1" l="1"/>
  <c r="B440" i="1"/>
  <c r="D440" i="1"/>
  <c r="C440" i="1" s="1"/>
  <c r="F440" i="1"/>
  <c r="E441" i="1" s="1"/>
  <c r="A442" i="1" l="1"/>
  <c r="B441" i="1"/>
  <c r="D441" i="1"/>
  <c r="C441" i="1" s="1"/>
  <c r="F441" i="1"/>
  <c r="E442" i="1" s="1"/>
  <c r="A443" i="1" l="1"/>
  <c r="B442" i="1"/>
  <c r="D442" i="1"/>
  <c r="C442" i="1" s="1"/>
  <c r="F442" i="1"/>
  <c r="E443" i="1" s="1"/>
  <c r="A444" i="1" l="1"/>
  <c r="B443" i="1"/>
  <c r="D443" i="1"/>
  <c r="C443" i="1" s="1"/>
  <c r="F443" i="1"/>
  <c r="E444" i="1" s="1"/>
  <c r="A445" i="1" l="1"/>
  <c r="B444" i="1"/>
  <c r="D444" i="1"/>
  <c r="C444" i="1" s="1"/>
  <c r="F444" i="1"/>
  <c r="E445" i="1" s="1"/>
  <c r="A446" i="1" l="1"/>
  <c r="B445" i="1"/>
  <c r="D445" i="1"/>
  <c r="C445" i="1" s="1"/>
  <c r="F445" i="1"/>
  <c r="E446" i="1" s="1"/>
  <c r="A447" i="1" l="1"/>
  <c r="B446" i="1"/>
  <c r="D446" i="1"/>
  <c r="C446" i="1" s="1"/>
  <c r="F446" i="1"/>
  <c r="E447" i="1" s="1"/>
  <c r="A448" i="1" l="1"/>
  <c r="B447" i="1"/>
  <c r="D447" i="1"/>
  <c r="C447" i="1" s="1"/>
  <c r="F447" i="1"/>
  <c r="E448" i="1" s="1"/>
  <c r="A449" i="1" l="1"/>
  <c r="B448" i="1"/>
  <c r="D448" i="1"/>
  <c r="C448" i="1" s="1"/>
  <c r="F448" i="1"/>
  <c r="E449" i="1" s="1"/>
  <c r="A450" i="1" l="1"/>
  <c r="B449" i="1"/>
  <c r="D449" i="1"/>
  <c r="C449" i="1" s="1"/>
  <c r="F449" i="1"/>
  <c r="E450" i="1" s="1"/>
  <c r="A451" i="1" l="1"/>
  <c r="B450" i="1"/>
  <c r="D450" i="1"/>
  <c r="C450" i="1" s="1"/>
  <c r="F450" i="1"/>
  <c r="E451" i="1" s="1"/>
  <c r="A452" i="1" l="1"/>
  <c r="B451" i="1"/>
  <c r="D451" i="1"/>
  <c r="C451" i="1" s="1"/>
  <c r="F451" i="1"/>
  <c r="E452" i="1" s="1"/>
  <c r="A453" i="1" l="1"/>
  <c r="B452" i="1"/>
  <c r="D452" i="1"/>
  <c r="C452" i="1" s="1"/>
  <c r="F452" i="1"/>
  <c r="E453" i="1" s="1"/>
  <c r="A454" i="1" l="1"/>
  <c r="B453" i="1"/>
  <c r="D453" i="1"/>
  <c r="C453" i="1" s="1"/>
  <c r="F453" i="1"/>
  <c r="E454" i="1" s="1"/>
  <c r="A455" i="1" l="1"/>
  <c r="B454" i="1"/>
  <c r="D454" i="1"/>
  <c r="C454" i="1" s="1"/>
  <c r="F454" i="1"/>
  <c r="E455" i="1" s="1"/>
  <c r="A456" i="1" l="1"/>
  <c r="B455" i="1"/>
  <c r="D455" i="1"/>
  <c r="C455" i="1" s="1"/>
  <c r="F455" i="1"/>
  <c r="E456" i="1" s="1"/>
  <c r="A457" i="1" l="1"/>
  <c r="B456" i="1"/>
  <c r="D456" i="1"/>
  <c r="C456" i="1" s="1"/>
  <c r="F456" i="1"/>
  <c r="E457" i="1" s="1"/>
  <c r="A458" i="1" l="1"/>
  <c r="B457" i="1"/>
  <c r="D457" i="1"/>
  <c r="C457" i="1" s="1"/>
  <c r="F457" i="1"/>
  <c r="E458" i="1" s="1"/>
  <c r="A459" i="1" l="1"/>
  <c r="B458" i="1"/>
  <c r="D458" i="1"/>
  <c r="C458" i="1" s="1"/>
  <c r="F458" i="1"/>
  <c r="E459" i="1" s="1"/>
  <c r="A460" i="1" l="1"/>
  <c r="B459" i="1"/>
  <c r="D459" i="1"/>
  <c r="C459" i="1" s="1"/>
  <c r="F459" i="1"/>
  <c r="E460" i="1" s="1"/>
  <c r="A461" i="1" l="1"/>
  <c r="B460" i="1"/>
  <c r="D460" i="1"/>
  <c r="C460" i="1" s="1"/>
  <c r="F460" i="1"/>
  <c r="E461" i="1" s="1"/>
  <c r="A462" i="1" l="1"/>
  <c r="B461" i="1"/>
  <c r="D461" i="1"/>
  <c r="C461" i="1" s="1"/>
  <c r="F461" i="1"/>
  <c r="E462" i="1" s="1"/>
  <c r="A463" i="1" l="1"/>
  <c r="B462" i="1"/>
  <c r="D462" i="1"/>
  <c r="C462" i="1" s="1"/>
  <c r="F462" i="1"/>
  <c r="E463" i="1" s="1"/>
  <c r="A464" i="1" l="1"/>
  <c r="B463" i="1"/>
  <c r="D463" i="1"/>
  <c r="C463" i="1" s="1"/>
  <c r="F463" i="1"/>
  <c r="E464" i="1" s="1"/>
  <c r="A465" i="1" l="1"/>
  <c r="B464" i="1"/>
  <c r="D464" i="1"/>
  <c r="C464" i="1" s="1"/>
  <c r="F464" i="1"/>
  <c r="E465" i="1" s="1"/>
  <c r="A466" i="1" l="1"/>
  <c r="B465" i="1"/>
  <c r="D465" i="1"/>
  <c r="C465" i="1" s="1"/>
  <c r="F465" i="1"/>
  <c r="E466" i="1" s="1"/>
  <c r="A467" i="1" l="1"/>
  <c r="B466" i="1"/>
  <c r="D466" i="1"/>
  <c r="C466" i="1" s="1"/>
  <c r="F466" i="1"/>
  <c r="E467" i="1" s="1"/>
  <c r="A468" i="1" l="1"/>
  <c r="B467" i="1"/>
  <c r="D467" i="1"/>
  <c r="C467" i="1" s="1"/>
  <c r="F467" i="1"/>
  <c r="E468" i="1" s="1"/>
  <c r="A469" i="1" l="1"/>
  <c r="B468" i="1"/>
  <c r="D468" i="1"/>
  <c r="C468" i="1" s="1"/>
  <c r="F468" i="1"/>
  <c r="E469" i="1" s="1"/>
  <c r="A470" i="1" l="1"/>
  <c r="B469" i="1"/>
  <c r="D469" i="1"/>
  <c r="C469" i="1" s="1"/>
  <c r="F469" i="1"/>
  <c r="E470" i="1" s="1"/>
  <c r="A471" i="1" l="1"/>
  <c r="B470" i="1"/>
  <c r="D470" i="1"/>
  <c r="C470" i="1" s="1"/>
  <c r="F470" i="1"/>
  <c r="E471" i="1" s="1"/>
  <c r="A472" i="1" l="1"/>
  <c r="B471" i="1"/>
  <c r="D471" i="1"/>
  <c r="C471" i="1" s="1"/>
  <c r="F471" i="1"/>
  <c r="E472" i="1" s="1"/>
  <c r="A473" i="1" l="1"/>
  <c r="B472" i="1"/>
  <c r="D472" i="1"/>
  <c r="C472" i="1" s="1"/>
  <c r="F472" i="1"/>
  <c r="E473" i="1" s="1"/>
  <c r="A474" i="1" l="1"/>
  <c r="B473" i="1"/>
  <c r="D473" i="1"/>
  <c r="C473" i="1" s="1"/>
  <c r="F473" i="1"/>
  <c r="E474" i="1" s="1"/>
  <c r="A475" i="1" l="1"/>
  <c r="B474" i="1"/>
  <c r="D474" i="1"/>
  <c r="C474" i="1" s="1"/>
  <c r="F474" i="1"/>
  <c r="E475" i="1" s="1"/>
  <c r="A476" i="1" l="1"/>
  <c r="B475" i="1"/>
  <c r="D475" i="1"/>
  <c r="C475" i="1" s="1"/>
  <c r="F475" i="1"/>
  <c r="E476" i="1" s="1"/>
  <c r="A477" i="1" l="1"/>
  <c r="B476" i="1"/>
  <c r="D476" i="1"/>
  <c r="C476" i="1" s="1"/>
  <c r="F476" i="1"/>
  <c r="E477" i="1" s="1"/>
  <c r="A478" i="1" l="1"/>
  <c r="B477" i="1"/>
  <c r="D477" i="1"/>
  <c r="C477" i="1" s="1"/>
  <c r="F477" i="1"/>
  <c r="E478" i="1" s="1"/>
  <c r="A479" i="1" l="1"/>
  <c r="B478" i="1"/>
  <c r="D478" i="1"/>
  <c r="C478" i="1" s="1"/>
  <c r="F478" i="1"/>
  <c r="E479" i="1" s="1"/>
  <c r="A480" i="1" l="1"/>
  <c r="B479" i="1"/>
  <c r="D479" i="1"/>
  <c r="C479" i="1" s="1"/>
  <c r="F479" i="1"/>
  <c r="E480" i="1" s="1"/>
  <c r="A481" i="1" l="1"/>
  <c r="B480" i="1"/>
  <c r="D480" i="1"/>
  <c r="C480" i="1" s="1"/>
  <c r="F480" i="1"/>
  <c r="E481" i="1" s="1"/>
  <c r="A482" i="1" l="1"/>
  <c r="B481" i="1"/>
  <c r="D481" i="1"/>
  <c r="C481" i="1" s="1"/>
  <c r="F481" i="1"/>
  <c r="E482" i="1" s="1"/>
  <c r="A483" i="1" l="1"/>
  <c r="B482" i="1"/>
  <c r="D482" i="1"/>
  <c r="C482" i="1" s="1"/>
  <c r="F482" i="1"/>
  <c r="E483" i="1" s="1"/>
  <c r="A484" i="1" l="1"/>
  <c r="B483" i="1"/>
  <c r="D483" i="1"/>
  <c r="C483" i="1" s="1"/>
  <c r="F483" i="1"/>
  <c r="E484" i="1" s="1"/>
  <c r="A485" i="1" l="1"/>
  <c r="B484" i="1"/>
  <c r="D484" i="1"/>
  <c r="C484" i="1" s="1"/>
  <c r="F484" i="1"/>
  <c r="E485" i="1" s="1"/>
  <c r="A486" i="1" l="1"/>
  <c r="B485" i="1"/>
  <c r="D485" i="1"/>
  <c r="C485" i="1" s="1"/>
  <c r="F485" i="1"/>
  <c r="E486" i="1" s="1"/>
  <c r="A487" i="1" l="1"/>
  <c r="B486" i="1"/>
  <c r="D486" i="1"/>
  <c r="C486" i="1" s="1"/>
  <c r="F486" i="1"/>
  <c r="E487" i="1" s="1"/>
  <c r="A488" i="1" l="1"/>
  <c r="B487" i="1"/>
  <c r="D487" i="1"/>
  <c r="C487" i="1" s="1"/>
  <c r="F487" i="1"/>
  <c r="E488" i="1" s="1"/>
  <c r="A489" i="1" l="1"/>
  <c r="B488" i="1"/>
  <c r="D488" i="1"/>
  <c r="C488" i="1" s="1"/>
  <c r="F488" i="1"/>
  <c r="E489" i="1" s="1"/>
  <c r="A490" i="1" l="1"/>
  <c r="B489" i="1"/>
  <c r="D489" i="1"/>
  <c r="C489" i="1" s="1"/>
  <c r="F489" i="1"/>
  <c r="E490" i="1" s="1"/>
  <c r="A491" i="1" l="1"/>
  <c r="B490" i="1"/>
  <c r="D490" i="1"/>
  <c r="C490" i="1" s="1"/>
  <c r="F490" i="1"/>
  <c r="E491" i="1" s="1"/>
  <c r="A492" i="1" l="1"/>
  <c r="B491" i="1"/>
  <c r="D491" i="1"/>
  <c r="C491" i="1" s="1"/>
  <c r="F491" i="1"/>
  <c r="E492" i="1" s="1"/>
  <c r="A493" i="1" l="1"/>
  <c r="B492" i="1"/>
  <c r="D492" i="1"/>
  <c r="C492" i="1" s="1"/>
  <c r="F492" i="1"/>
  <c r="E493" i="1" s="1"/>
  <c r="A494" i="1" l="1"/>
  <c r="B493" i="1"/>
  <c r="D493" i="1"/>
  <c r="C493" i="1" s="1"/>
  <c r="F493" i="1"/>
  <c r="E494" i="1" s="1"/>
  <c r="A495" i="1" l="1"/>
  <c r="B494" i="1"/>
  <c r="D494" i="1"/>
  <c r="C494" i="1" s="1"/>
  <c r="F494" i="1"/>
  <c r="E495" i="1" s="1"/>
  <c r="A496" i="1" l="1"/>
  <c r="B495" i="1"/>
  <c r="D495" i="1"/>
  <c r="C495" i="1" s="1"/>
  <c r="F495" i="1"/>
  <c r="E496" i="1" s="1"/>
  <c r="A497" i="1" l="1"/>
  <c r="B496" i="1"/>
  <c r="D496" i="1"/>
  <c r="C496" i="1" s="1"/>
  <c r="F496" i="1"/>
  <c r="E497" i="1" s="1"/>
  <c r="A498" i="1" l="1"/>
  <c r="B497" i="1"/>
  <c r="D497" i="1"/>
  <c r="C497" i="1" s="1"/>
  <c r="F497" i="1"/>
  <c r="E498" i="1" s="1"/>
  <c r="A499" i="1" l="1"/>
  <c r="B498" i="1"/>
  <c r="D498" i="1"/>
  <c r="C498" i="1" s="1"/>
  <c r="F498" i="1"/>
  <c r="E499" i="1" s="1"/>
  <c r="A500" i="1" l="1"/>
  <c r="B499" i="1"/>
  <c r="D499" i="1"/>
  <c r="C499" i="1" s="1"/>
  <c r="F499" i="1"/>
  <c r="E500" i="1" s="1"/>
  <c r="A501" i="1" l="1"/>
  <c r="B500" i="1"/>
  <c r="D500" i="1"/>
  <c r="C500" i="1" s="1"/>
  <c r="F500" i="1"/>
  <c r="E501" i="1" s="1"/>
  <c r="A502" i="1" l="1"/>
  <c r="B501" i="1"/>
  <c r="D501" i="1"/>
  <c r="C501" i="1" s="1"/>
  <c r="F501" i="1"/>
  <c r="E502" i="1" s="1"/>
  <c r="A503" i="1" l="1"/>
  <c r="B502" i="1"/>
  <c r="D502" i="1"/>
  <c r="C502" i="1" s="1"/>
  <c r="F502" i="1"/>
  <c r="E503" i="1" s="1"/>
  <c r="A504" i="1" l="1"/>
  <c r="B503" i="1"/>
  <c r="D503" i="1"/>
  <c r="C503" i="1" s="1"/>
  <c r="F503" i="1"/>
  <c r="E504" i="1" s="1"/>
  <c r="A505" i="1" l="1"/>
  <c r="B504" i="1"/>
  <c r="D504" i="1"/>
  <c r="C504" i="1" s="1"/>
  <c r="F504" i="1"/>
  <c r="E505" i="1" s="1"/>
  <c r="A506" i="1" l="1"/>
  <c r="B505" i="1"/>
  <c r="D505" i="1"/>
  <c r="C505" i="1" s="1"/>
  <c r="F505" i="1"/>
  <c r="E506" i="1" s="1"/>
  <c r="A507" i="1" l="1"/>
  <c r="B506" i="1"/>
  <c r="D506" i="1"/>
  <c r="C506" i="1" s="1"/>
  <c r="F506" i="1"/>
  <c r="E507" i="1" s="1"/>
  <c r="A508" i="1" l="1"/>
  <c r="B507" i="1"/>
  <c r="D507" i="1"/>
  <c r="C507" i="1" s="1"/>
  <c r="F507" i="1"/>
  <c r="E508" i="1" s="1"/>
  <c r="A509" i="1" l="1"/>
  <c r="B508" i="1"/>
  <c r="D508" i="1"/>
  <c r="C508" i="1" s="1"/>
  <c r="F508" i="1"/>
  <c r="E509" i="1" s="1"/>
  <c r="A510" i="1" l="1"/>
  <c r="B509" i="1"/>
  <c r="D509" i="1"/>
  <c r="C509" i="1" s="1"/>
  <c r="F509" i="1"/>
  <c r="E510" i="1" s="1"/>
  <c r="A511" i="1" l="1"/>
  <c r="B510" i="1"/>
  <c r="D510" i="1"/>
  <c r="C510" i="1" s="1"/>
  <c r="F510" i="1"/>
  <c r="E511" i="1" s="1"/>
  <c r="B511" i="1" l="1"/>
  <c r="A512" i="1"/>
  <c r="B512" i="1" s="1"/>
  <c r="D511" i="1"/>
  <c r="F511" i="1"/>
  <c r="E512" i="1" s="1"/>
  <c r="F512" i="1" s="1"/>
  <c r="D512" i="1" l="1"/>
  <c r="C512" i="1" s="1"/>
  <c r="C511" i="1"/>
  <c r="J8" i="1" l="1"/>
  <c r="L8" i="1" s="1"/>
  <c r="J7" i="1"/>
  <c r="G20" i="1" l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19" i="1"/>
  <c r="W6" i="1" s="1"/>
  <c r="X6" i="1"/>
  <c r="J9" i="1" l="1"/>
  <c r="J10" i="1"/>
  <c r="L7" i="1"/>
  <c r="H20" i="1" l="1"/>
  <c r="H19" i="1"/>
  <c r="H509" i="1"/>
  <c r="H506" i="1"/>
  <c r="H502" i="1"/>
  <c r="H498" i="1"/>
  <c r="H494" i="1"/>
  <c r="H490" i="1"/>
  <c r="H486" i="1"/>
  <c r="H482" i="1"/>
  <c r="H478" i="1"/>
  <c r="H474" i="1"/>
  <c r="H470" i="1"/>
  <c r="H466" i="1"/>
  <c r="H462" i="1"/>
  <c r="H458" i="1"/>
  <c r="H454" i="1"/>
  <c r="H450" i="1"/>
  <c r="H446" i="1"/>
  <c r="H442" i="1"/>
  <c r="H438" i="1"/>
  <c r="H434" i="1"/>
  <c r="H430" i="1"/>
  <c r="H426" i="1"/>
  <c r="H422" i="1"/>
  <c r="H418" i="1"/>
  <c r="H414" i="1"/>
  <c r="H410" i="1"/>
  <c r="H406" i="1"/>
  <c r="H402" i="1"/>
  <c r="H398" i="1"/>
  <c r="H394" i="1"/>
  <c r="H390" i="1"/>
  <c r="H386" i="1"/>
  <c r="H382" i="1"/>
  <c r="H378" i="1"/>
  <c r="H374" i="1"/>
  <c r="H370" i="1"/>
  <c r="H366" i="1"/>
  <c r="H362" i="1"/>
  <c r="H358" i="1"/>
  <c r="H354" i="1"/>
  <c r="H350" i="1"/>
  <c r="H346" i="1"/>
  <c r="H342" i="1"/>
  <c r="H338" i="1"/>
  <c r="H334" i="1"/>
  <c r="H330" i="1"/>
  <c r="H326" i="1"/>
  <c r="H322" i="1"/>
  <c r="H318" i="1"/>
  <c r="H314" i="1"/>
  <c r="H310" i="1"/>
  <c r="H306" i="1"/>
  <c r="H302" i="1"/>
  <c r="H298" i="1"/>
  <c r="H294" i="1"/>
  <c r="H290" i="1"/>
  <c r="H286" i="1"/>
  <c r="H282" i="1"/>
  <c r="H278" i="1"/>
  <c r="H274" i="1"/>
  <c r="H270" i="1"/>
  <c r="H266" i="1"/>
  <c r="H262" i="1"/>
  <c r="H258" i="1"/>
  <c r="H254" i="1"/>
  <c r="H250" i="1"/>
  <c r="H246" i="1"/>
  <c r="H242" i="1"/>
  <c r="H238" i="1"/>
  <c r="H234" i="1"/>
  <c r="H230" i="1"/>
  <c r="H226" i="1"/>
  <c r="H222" i="1"/>
  <c r="H218" i="1"/>
  <c r="H214" i="1"/>
  <c r="H210" i="1"/>
  <c r="H206" i="1"/>
  <c r="H202" i="1"/>
  <c r="H198" i="1"/>
  <c r="H194" i="1"/>
  <c r="H190" i="1"/>
  <c r="H186" i="1"/>
  <c r="H182" i="1"/>
  <c r="H178" i="1"/>
  <c r="H174" i="1"/>
  <c r="H170" i="1"/>
  <c r="H166" i="1"/>
  <c r="H162" i="1"/>
  <c r="H158" i="1"/>
  <c r="H154" i="1"/>
  <c r="H150" i="1"/>
  <c r="H146" i="1"/>
  <c r="H142" i="1"/>
  <c r="H138" i="1"/>
  <c r="H134" i="1"/>
  <c r="H130" i="1"/>
  <c r="H126" i="1"/>
  <c r="H122" i="1"/>
  <c r="H118" i="1"/>
  <c r="H114" i="1"/>
  <c r="H110" i="1"/>
  <c r="H106" i="1"/>
  <c r="H102" i="1"/>
  <c r="H98" i="1"/>
  <c r="H94" i="1"/>
  <c r="H90" i="1"/>
  <c r="H86" i="1"/>
  <c r="H82" i="1"/>
  <c r="H78" i="1"/>
  <c r="H74" i="1"/>
  <c r="H70" i="1"/>
  <c r="H66" i="1"/>
  <c r="H62" i="1"/>
  <c r="H58" i="1"/>
  <c r="H54" i="1"/>
  <c r="H50" i="1"/>
  <c r="H46" i="1"/>
  <c r="H42" i="1"/>
  <c r="H38" i="1"/>
  <c r="H34" i="1"/>
  <c r="H30" i="1"/>
  <c r="H26" i="1"/>
  <c r="H22" i="1"/>
  <c r="H510" i="1"/>
  <c r="H505" i="1"/>
  <c r="H501" i="1"/>
  <c r="H497" i="1"/>
  <c r="H493" i="1"/>
  <c r="H489" i="1"/>
  <c r="H485" i="1"/>
  <c r="H481" i="1"/>
  <c r="H477" i="1"/>
  <c r="H473" i="1"/>
  <c r="H469" i="1"/>
  <c r="H465" i="1"/>
  <c r="H461" i="1"/>
  <c r="H457" i="1"/>
  <c r="H453" i="1"/>
  <c r="H449" i="1"/>
  <c r="H445" i="1"/>
  <c r="H441" i="1"/>
  <c r="H437" i="1"/>
  <c r="H433" i="1"/>
  <c r="H429" i="1"/>
  <c r="H425" i="1"/>
  <c r="H421" i="1"/>
  <c r="H417" i="1"/>
  <c r="H413" i="1"/>
  <c r="H409" i="1"/>
  <c r="H405" i="1"/>
  <c r="H401" i="1"/>
  <c r="H397" i="1"/>
  <c r="H393" i="1"/>
  <c r="H389" i="1"/>
  <c r="H385" i="1"/>
  <c r="H381" i="1"/>
  <c r="H377" i="1"/>
  <c r="H373" i="1"/>
  <c r="H369" i="1"/>
  <c r="H365" i="1"/>
  <c r="H361" i="1"/>
  <c r="H357" i="1"/>
  <c r="H353" i="1"/>
  <c r="H349" i="1"/>
  <c r="H345" i="1"/>
  <c r="H341" i="1"/>
  <c r="H337" i="1"/>
  <c r="H333" i="1"/>
  <c r="H329" i="1"/>
  <c r="H325" i="1"/>
  <c r="H321" i="1"/>
  <c r="H317" i="1"/>
  <c r="H313" i="1"/>
  <c r="H309" i="1"/>
  <c r="H305" i="1"/>
  <c r="H301" i="1"/>
  <c r="H297" i="1"/>
  <c r="H293" i="1"/>
  <c r="H289" i="1"/>
  <c r="H285" i="1"/>
  <c r="H281" i="1"/>
  <c r="H277" i="1"/>
  <c r="H273" i="1"/>
  <c r="H269" i="1"/>
  <c r="H265" i="1"/>
  <c r="H261" i="1"/>
  <c r="H257" i="1"/>
  <c r="H253" i="1"/>
  <c r="H249" i="1"/>
  <c r="H245" i="1"/>
  <c r="H241" i="1"/>
  <c r="H237" i="1"/>
  <c r="H233" i="1"/>
  <c r="H229" i="1"/>
  <c r="H225" i="1"/>
  <c r="H221" i="1"/>
  <c r="H217" i="1"/>
  <c r="H213" i="1"/>
  <c r="H209" i="1"/>
  <c r="H205" i="1"/>
  <c r="H201" i="1"/>
  <c r="H197" i="1"/>
  <c r="H193" i="1"/>
  <c r="H189" i="1"/>
  <c r="H185" i="1"/>
  <c r="H181" i="1"/>
  <c r="H177" i="1"/>
  <c r="H173" i="1"/>
  <c r="H169" i="1"/>
  <c r="H165" i="1"/>
  <c r="H161" i="1"/>
  <c r="H157" i="1"/>
  <c r="H153" i="1"/>
  <c r="H149" i="1"/>
  <c r="H145" i="1"/>
  <c r="H141" i="1"/>
  <c r="H137" i="1"/>
  <c r="H133" i="1"/>
  <c r="H129" i="1"/>
  <c r="H125" i="1"/>
  <c r="H121" i="1"/>
  <c r="H117" i="1"/>
  <c r="H113" i="1"/>
  <c r="H109" i="1"/>
  <c r="H105" i="1"/>
  <c r="H101" i="1"/>
  <c r="H97" i="1"/>
  <c r="H93" i="1"/>
  <c r="H89" i="1"/>
  <c r="H85" i="1"/>
  <c r="H81" i="1"/>
  <c r="H77" i="1"/>
  <c r="H73" i="1"/>
  <c r="H69" i="1"/>
  <c r="H65" i="1"/>
  <c r="H61" i="1"/>
  <c r="H57" i="1"/>
  <c r="H53" i="1"/>
  <c r="H49" i="1"/>
  <c r="H45" i="1"/>
  <c r="H41" i="1"/>
  <c r="H37" i="1"/>
  <c r="H33" i="1"/>
  <c r="H29" i="1"/>
  <c r="H25" i="1"/>
  <c r="H508" i="1"/>
  <c r="H504" i="1"/>
  <c r="H500" i="1"/>
  <c r="H496" i="1"/>
  <c r="H492" i="1"/>
  <c r="H488" i="1"/>
  <c r="H484" i="1"/>
  <c r="H480" i="1"/>
  <c r="H476" i="1"/>
  <c r="H472" i="1"/>
  <c r="H468" i="1"/>
  <c r="H464" i="1"/>
  <c r="H460" i="1"/>
  <c r="H456" i="1"/>
  <c r="H452" i="1"/>
  <c r="H448" i="1"/>
  <c r="H444" i="1"/>
  <c r="H440" i="1"/>
  <c r="H436" i="1"/>
  <c r="H432" i="1"/>
  <c r="H428" i="1"/>
  <c r="H424" i="1"/>
  <c r="H420" i="1"/>
  <c r="H416" i="1"/>
  <c r="H412" i="1"/>
  <c r="H408" i="1"/>
  <c r="H404" i="1"/>
  <c r="H400" i="1"/>
  <c r="H396" i="1"/>
  <c r="H392" i="1"/>
  <c r="H388" i="1"/>
  <c r="H384" i="1"/>
  <c r="H380" i="1"/>
  <c r="H376" i="1"/>
  <c r="H372" i="1"/>
  <c r="H368" i="1"/>
  <c r="H364" i="1"/>
  <c r="H360" i="1"/>
  <c r="H356" i="1"/>
  <c r="H352" i="1"/>
  <c r="H348" i="1"/>
  <c r="H344" i="1"/>
  <c r="H340" i="1"/>
  <c r="H336" i="1"/>
  <c r="H332" i="1"/>
  <c r="H328" i="1"/>
  <c r="H324" i="1"/>
  <c r="H320" i="1"/>
  <c r="H316" i="1"/>
  <c r="H312" i="1"/>
  <c r="H308" i="1"/>
  <c r="H304" i="1"/>
  <c r="H300" i="1"/>
  <c r="H296" i="1"/>
  <c r="H292" i="1"/>
  <c r="H288" i="1"/>
  <c r="H284" i="1"/>
  <c r="H280" i="1"/>
  <c r="H276" i="1"/>
  <c r="H272" i="1"/>
  <c r="H268" i="1"/>
  <c r="H264" i="1"/>
  <c r="H260" i="1"/>
  <c r="H256" i="1"/>
  <c r="H252" i="1"/>
  <c r="H248" i="1"/>
  <c r="H244" i="1"/>
  <c r="H240" i="1"/>
  <c r="H236" i="1"/>
  <c r="H232" i="1"/>
  <c r="H228" i="1"/>
  <c r="H224" i="1"/>
  <c r="H220" i="1"/>
  <c r="H216" i="1"/>
  <c r="H212" i="1"/>
  <c r="H208" i="1"/>
  <c r="H204" i="1"/>
  <c r="H200" i="1"/>
  <c r="H196" i="1"/>
  <c r="H192" i="1"/>
  <c r="H188" i="1"/>
  <c r="H184" i="1"/>
  <c r="H180" i="1"/>
  <c r="H176" i="1"/>
  <c r="H172" i="1"/>
  <c r="H168" i="1"/>
  <c r="H164" i="1"/>
  <c r="H160" i="1"/>
  <c r="H156" i="1"/>
  <c r="H152" i="1"/>
  <c r="H148" i="1"/>
  <c r="H144" i="1"/>
  <c r="H140" i="1"/>
  <c r="H136" i="1"/>
  <c r="H132" i="1"/>
  <c r="H128" i="1"/>
  <c r="H124" i="1"/>
  <c r="H120" i="1"/>
  <c r="H116" i="1"/>
  <c r="H112" i="1"/>
  <c r="H108" i="1"/>
  <c r="H104" i="1"/>
  <c r="H100" i="1"/>
  <c r="H96" i="1"/>
  <c r="H92" i="1"/>
  <c r="H88" i="1"/>
  <c r="H84" i="1"/>
  <c r="H80" i="1"/>
  <c r="H76" i="1"/>
  <c r="H72" i="1"/>
  <c r="H68" i="1"/>
  <c r="H64" i="1"/>
  <c r="H60" i="1"/>
  <c r="H56" i="1"/>
  <c r="H52" i="1"/>
  <c r="H48" i="1"/>
  <c r="H44" i="1"/>
  <c r="H40" i="1"/>
  <c r="H36" i="1"/>
  <c r="H32" i="1"/>
  <c r="H28" i="1"/>
  <c r="H24" i="1"/>
  <c r="H512" i="1"/>
  <c r="H511" i="1"/>
  <c r="H507" i="1"/>
  <c r="H503" i="1"/>
  <c r="H499" i="1"/>
  <c r="H495" i="1"/>
  <c r="H491" i="1"/>
  <c r="H487" i="1"/>
  <c r="H483" i="1"/>
  <c r="H479" i="1"/>
  <c r="H475" i="1"/>
  <c r="H471" i="1"/>
  <c r="H467" i="1"/>
  <c r="H463" i="1"/>
  <c r="H459" i="1"/>
  <c r="H455" i="1"/>
  <c r="H451" i="1"/>
  <c r="H447" i="1"/>
  <c r="H443" i="1"/>
  <c r="H439" i="1"/>
  <c r="H435" i="1"/>
  <c r="H431" i="1"/>
  <c r="H427" i="1"/>
  <c r="H423" i="1"/>
  <c r="H419" i="1"/>
  <c r="H415" i="1"/>
  <c r="H411" i="1"/>
  <c r="H407" i="1"/>
  <c r="H403" i="1"/>
  <c r="H399" i="1"/>
  <c r="H395" i="1"/>
  <c r="H391" i="1"/>
  <c r="I396" i="1" s="1"/>
  <c r="H387" i="1"/>
  <c r="H383" i="1"/>
  <c r="H379" i="1"/>
  <c r="H375" i="1"/>
  <c r="H371" i="1"/>
  <c r="H367" i="1"/>
  <c r="H363" i="1"/>
  <c r="I370" i="1" s="1"/>
  <c r="H359" i="1"/>
  <c r="H355" i="1"/>
  <c r="H351" i="1"/>
  <c r="I355" i="1" s="1"/>
  <c r="H347" i="1"/>
  <c r="H343" i="1"/>
  <c r="H339" i="1"/>
  <c r="H335" i="1"/>
  <c r="H331" i="1"/>
  <c r="H327" i="1"/>
  <c r="H323" i="1"/>
  <c r="H319" i="1"/>
  <c r="H315" i="1"/>
  <c r="H311" i="1"/>
  <c r="H307" i="1"/>
  <c r="H303" i="1"/>
  <c r="H299" i="1"/>
  <c r="H295" i="1"/>
  <c r="H291" i="1"/>
  <c r="H287" i="1"/>
  <c r="H283" i="1"/>
  <c r="H279" i="1"/>
  <c r="H275" i="1"/>
  <c r="H271" i="1"/>
  <c r="H267" i="1"/>
  <c r="H263" i="1"/>
  <c r="H259" i="1"/>
  <c r="H255" i="1"/>
  <c r="H251" i="1"/>
  <c r="I258" i="1" s="1"/>
  <c r="H247" i="1"/>
  <c r="H243" i="1"/>
  <c r="H239" i="1"/>
  <c r="H235" i="1"/>
  <c r="H231" i="1"/>
  <c r="H227" i="1"/>
  <c r="H223" i="1"/>
  <c r="H219" i="1"/>
  <c r="H215" i="1"/>
  <c r="H211" i="1"/>
  <c r="H207" i="1"/>
  <c r="I213" i="1" s="1"/>
  <c r="H203" i="1"/>
  <c r="H199" i="1"/>
  <c r="H195" i="1"/>
  <c r="H191" i="1"/>
  <c r="I197" i="1" s="1"/>
  <c r="H187" i="1"/>
  <c r="H183" i="1"/>
  <c r="I190" i="1" s="1"/>
  <c r="H179" i="1"/>
  <c r="H175" i="1"/>
  <c r="H171" i="1"/>
  <c r="H167" i="1"/>
  <c r="H163" i="1"/>
  <c r="H159" i="1"/>
  <c r="H155" i="1"/>
  <c r="H151" i="1"/>
  <c r="H147" i="1"/>
  <c r="H143" i="1"/>
  <c r="H139" i="1"/>
  <c r="H135" i="1"/>
  <c r="H131" i="1"/>
  <c r="H127" i="1"/>
  <c r="H123" i="1"/>
  <c r="H119" i="1"/>
  <c r="H115" i="1"/>
  <c r="H111" i="1"/>
  <c r="H107" i="1"/>
  <c r="H103" i="1"/>
  <c r="I107" i="1" s="1"/>
  <c r="H99" i="1"/>
  <c r="H95" i="1"/>
  <c r="H91" i="1"/>
  <c r="H87" i="1"/>
  <c r="H83" i="1"/>
  <c r="H79" i="1"/>
  <c r="H75" i="1"/>
  <c r="H71" i="1"/>
  <c r="H67" i="1"/>
  <c r="H63" i="1"/>
  <c r="H59" i="1"/>
  <c r="H55" i="1"/>
  <c r="I59" i="1" s="1"/>
  <c r="H51" i="1"/>
  <c r="H47" i="1"/>
  <c r="H43" i="1"/>
  <c r="I49" i="1" s="1"/>
  <c r="H39" i="1"/>
  <c r="H35" i="1"/>
  <c r="H31" i="1"/>
  <c r="H27" i="1"/>
  <c r="H23" i="1"/>
  <c r="I244" i="1"/>
  <c r="I138" i="1"/>
  <c r="I133" i="1"/>
  <c r="I439" i="1"/>
  <c r="I90" i="1"/>
  <c r="I334" i="1"/>
  <c r="I240" i="1"/>
  <c r="I493" i="1"/>
  <c r="I333" i="1"/>
  <c r="I366" i="1"/>
  <c r="I263" i="1"/>
  <c r="I269" i="1"/>
  <c r="I278" i="1"/>
  <c r="I104" i="1"/>
  <c r="I189" i="1"/>
  <c r="I426" i="1"/>
  <c r="I352" i="1"/>
  <c r="I326" i="1"/>
  <c r="I484" i="1"/>
  <c r="I336" i="1"/>
  <c r="I272" i="1"/>
  <c r="I120" i="1"/>
  <c r="I376" i="1"/>
  <c r="I223" i="1"/>
  <c r="I292" i="1"/>
  <c r="I163" i="1"/>
  <c r="I212" i="1"/>
  <c r="I427" i="1"/>
  <c r="I137" i="1"/>
  <c r="I245" i="1"/>
  <c r="I218" i="1"/>
  <c r="I116" i="1"/>
  <c r="I460" i="1"/>
  <c r="I246" i="1"/>
  <c r="I321" i="1"/>
  <c r="I501" i="1"/>
  <c r="I374" i="1"/>
  <c r="I57" i="1"/>
  <c r="I397" i="1"/>
  <c r="I406" i="1"/>
  <c r="I58" i="1"/>
  <c r="I68" i="1"/>
  <c r="I424" i="1"/>
  <c r="I204" i="1"/>
  <c r="I260" i="1"/>
  <c r="I228" i="1"/>
  <c r="I55" i="1"/>
  <c r="I277" i="1"/>
  <c r="I475" i="1"/>
  <c r="I124" i="1"/>
  <c r="I48" i="1"/>
  <c r="I413" i="1"/>
  <c r="I464" i="1"/>
  <c r="I273" i="1"/>
  <c r="I149" i="1"/>
  <c r="I103" i="1"/>
  <c r="I477" i="1"/>
  <c r="I332" i="1"/>
  <c r="I470" i="1"/>
  <c r="I461" i="1"/>
  <c r="I45" i="1"/>
  <c r="I226" i="1"/>
  <c r="I387" i="1"/>
  <c r="I60" i="1"/>
  <c r="I88" i="1"/>
  <c r="I174" i="1"/>
  <c r="I306" i="1"/>
  <c r="I181" i="1"/>
  <c r="I220" i="1"/>
  <c r="I316" i="1"/>
  <c r="I111" i="1"/>
  <c r="I467" i="1"/>
  <c r="I91" i="1"/>
  <c r="I478" i="1"/>
  <c r="I315" i="1"/>
  <c r="I299" i="1"/>
  <c r="I253" i="1"/>
  <c r="I64" i="1"/>
  <c r="I101" i="1"/>
  <c r="I76" i="1"/>
  <c r="I54" i="1"/>
  <c r="I381" i="1"/>
  <c r="I311" i="1"/>
  <c r="I448" i="1"/>
  <c r="I495" i="1"/>
  <c r="I261" i="1"/>
  <c r="I377" i="1"/>
  <c r="I178" i="1"/>
  <c r="I294" i="1"/>
  <c r="I155" i="1"/>
  <c r="I130" i="1"/>
  <c r="I393" i="1"/>
  <c r="I209" i="1"/>
  <c r="I279" i="1"/>
  <c r="I249" i="1"/>
  <c r="I317" i="1"/>
  <c r="I416" i="1"/>
  <c r="I66" i="1"/>
  <c r="I159" i="1"/>
  <c r="I86" i="1"/>
  <c r="I151" i="1"/>
  <c r="I175" i="1"/>
  <c r="I270" i="1"/>
  <c r="I164" i="1"/>
  <c r="I222" i="1"/>
  <c r="I373" i="1"/>
  <c r="I127" i="1"/>
  <c r="I112" i="1"/>
  <c r="I98" i="1"/>
  <c r="I74" i="1"/>
  <c r="I305" i="1"/>
  <c r="I338" i="1"/>
  <c r="I281" i="1"/>
  <c r="I194" i="1"/>
  <c r="I438" i="1"/>
  <c r="I356" i="1"/>
  <c r="I219" i="1"/>
  <c r="I182" i="1"/>
  <c r="I503" i="1"/>
  <c r="I69" i="1"/>
  <c r="I335" i="1"/>
  <c r="I166" i="1"/>
  <c r="I140" i="1"/>
  <c r="I425" i="1"/>
  <c r="I167" i="1"/>
  <c r="I345" i="1"/>
  <c r="I389" i="1"/>
  <c r="I75" i="1"/>
  <c r="I176" i="1"/>
  <c r="I73" i="1"/>
  <c r="I386" i="1"/>
  <c r="I361" i="1"/>
  <c r="I337" i="1"/>
  <c r="I236" i="1"/>
  <c r="I215" i="1"/>
  <c r="I83" i="1"/>
  <c r="I482" i="1"/>
  <c r="I415" i="1"/>
  <c r="I84" i="1"/>
  <c r="I282" i="1"/>
  <c r="I233" i="1"/>
  <c r="I479" i="1"/>
  <c r="I428" i="1"/>
  <c r="I500" i="1"/>
  <c r="I147" i="1"/>
  <c r="I262" i="1"/>
  <c r="I285" i="1"/>
  <c r="I476" i="1"/>
  <c r="I346" i="1"/>
  <c r="I44" i="1"/>
  <c r="I450" i="1"/>
  <c r="I351" i="1"/>
  <c r="I353" i="1"/>
  <c r="I293" i="1"/>
  <c r="I243" i="1"/>
  <c r="I276" i="1"/>
  <c r="I367" i="1"/>
  <c r="I172" i="1"/>
  <c r="I443" i="1"/>
  <c r="I486" i="1"/>
  <c r="I398" i="1"/>
  <c r="I252" i="1"/>
  <c r="I187" i="1"/>
  <c r="I173" i="1"/>
  <c r="I466" i="1"/>
  <c r="I507" i="1"/>
  <c r="I78" i="1"/>
  <c r="I271" i="1"/>
  <c r="I339" i="1"/>
  <c r="I79" i="1"/>
  <c r="I362" i="1"/>
  <c r="I458" i="1"/>
  <c r="I433" i="1"/>
  <c r="I327" i="1"/>
  <c r="I95" i="1"/>
  <c r="I128" i="1"/>
  <c r="I388" i="1"/>
  <c r="I288" i="1"/>
  <c r="I436" i="1"/>
  <c r="I455" i="1"/>
  <c r="I193" i="1"/>
  <c r="I505" i="1"/>
  <c r="I207" i="1"/>
  <c r="I211" i="1"/>
  <c r="I383" i="1"/>
  <c r="I412" i="1"/>
  <c r="I422" i="1"/>
  <c r="I430" i="1"/>
  <c r="I165" i="1"/>
  <c r="I214" i="1"/>
  <c r="I267" i="1"/>
  <c r="I331" i="1"/>
  <c r="I254" i="1"/>
  <c r="I410" i="1"/>
  <c r="I102" i="1"/>
  <c r="I77" i="1"/>
  <c r="I56" i="1"/>
  <c r="I380" i="1"/>
  <c r="I309" i="1"/>
  <c r="I108" i="1"/>
  <c r="I139" i="1"/>
  <c r="I146" i="1"/>
  <c r="I375" i="1"/>
  <c r="I180" i="1"/>
  <c r="I297" i="1"/>
  <c r="I419" i="1"/>
  <c r="I47" i="1"/>
  <c r="I230" i="1"/>
  <c r="I210" i="1"/>
  <c r="I280" i="1"/>
  <c r="I247" i="1"/>
  <c r="I320" i="1"/>
  <c r="I414" i="1"/>
  <c r="I65" i="1"/>
  <c r="I161" i="1"/>
  <c r="I89" i="1"/>
  <c r="I202" i="1"/>
  <c r="I227" i="1"/>
  <c r="I301" i="1"/>
  <c r="I432" i="1"/>
  <c r="I307" i="1"/>
  <c r="I357" i="1"/>
  <c r="I129" i="1"/>
  <c r="I324" i="1"/>
  <c r="I96" i="1"/>
  <c r="I71" i="1"/>
  <c r="I302" i="1"/>
  <c r="I342" i="1"/>
  <c r="I284" i="1"/>
  <c r="I195" i="1"/>
  <c r="I496" i="1"/>
  <c r="I85" i="1"/>
  <c r="I347" i="1"/>
  <c r="I53" i="1"/>
  <c r="I512" i="1"/>
  <c r="I274" i="1"/>
  <c r="I437" i="1"/>
  <c r="I162" i="1"/>
  <c r="I201" i="1"/>
  <c r="I499" i="1"/>
  <c r="I330" i="1"/>
  <c r="I188" i="1"/>
  <c r="I61" i="1"/>
  <c r="I350" i="1"/>
  <c r="I421" i="1"/>
  <c r="I224" i="1"/>
  <c r="I275" i="1"/>
  <c r="I489" i="1"/>
  <c r="I136" i="1"/>
  <c r="I404" i="1"/>
  <c r="I248" i="1"/>
  <c r="I259" i="1"/>
  <c r="I434" i="1"/>
  <c r="I468" i="1"/>
  <c r="I94" i="1"/>
  <c r="I241" i="1"/>
  <c r="I81" i="1"/>
  <c r="I392" i="1"/>
  <c r="I325" i="1"/>
  <c r="I462" i="1"/>
  <c r="I453" i="1"/>
  <c r="I446" i="1"/>
  <c r="I465" i="1"/>
  <c r="I200" i="1"/>
  <c r="I471" i="1"/>
  <c r="I132" i="1"/>
  <c r="I312" i="1"/>
  <c r="I329" i="1"/>
  <c r="I232" i="1"/>
  <c r="I456" i="1"/>
  <c r="I208" i="1"/>
  <c r="I508" i="1"/>
  <c r="I483" i="1"/>
  <c r="I435" i="1"/>
  <c r="I403" i="1"/>
  <c r="I82" i="1"/>
  <c r="I157" i="1"/>
  <c r="I359" i="1"/>
  <c r="I144" i="1"/>
  <c r="I42" i="1"/>
  <c r="I268" i="1"/>
  <c r="I295" i="1"/>
  <c r="I72" i="1"/>
  <c r="I192" i="1"/>
  <c r="I511" i="1"/>
  <c r="I354" i="1"/>
  <c r="I199" i="1"/>
  <c r="I459" i="1"/>
  <c r="I400" i="1"/>
  <c r="I504" i="1"/>
  <c r="I92" i="1"/>
  <c r="I385" i="1"/>
  <c r="I122" i="1"/>
  <c r="I418" i="1"/>
  <c r="I502" i="1"/>
  <c r="I394" i="1"/>
  <c r="I341" i="1"/>
  <c r="I290" i="1"/>
  <c r="I257" i="1"/>
  <c r="I457" i="1"/>
  <c r="I250" i="1"/>
  <c r="I395" i="1"/>
  <c r="I485" i="1"/>
  <c r="I365" i="1"/>
  <c r="I106" i="1"/>
  <c r="I379" i="1"/>
  <c r="I251" i="1"/>
  <c r="I63" i="1"/>
  <c r="I407" i="1"/>
  <c r="I256" i="1"/>
  <c r="I360" i="1"/>
  <c r="I123" i="1"/>
  <c r="I310" i="1"/>
  <c r="I447" i="1"/>
  <c r="I110" i="1"/>
  <c r="I141" i="1"/>
  <c r="I148" i="1"/>
  <c r="I378" i="1"/>
  <c r="I177" i="1"/>
  <c r="I158" i="1"/>
  <c r="I417" i="1"/>
  <c r="I46" i="1"/>
  <c r="I231" i="1"/>
  <c r="I142" i="1"/>
  <c r="I399" i="1"/>
  <c r="I472" i="1"/>
  <c r="I234" i="1"/>
  <c r="I184" i="1"/>
  <c r="I344" i="1"/>
  <c r="I289" i="1"/>
  <c r="I87" i="1"/>
  <c r="I203" i="1"/>
  <c r="I225" i="1"/>
  <c r="I300" i="1"/>
  <c r="I431" i="1"/>
  <c r="I313" i="1"/>
  <c r="I358" i="1"/>
  <c r="I119" i="1"/>
  <c r="I323" i="1"/>
  <c r="I408" i="1"/>
  <c r="I444" i="1"/>
  <c r="I242" i="1"/>
  <c r="I491" i="1"/>
  <c r="I371" i="1"/>
  <c r="I191" i="1"/>
  <c r="I480" i="1"/>
  <c r="I283" i="1"/>
  <c r="I150" i="1"/>
  <c r="I411" i="1"/>
  <c r="I349" i="1"/>
  <c r="I340" i="1"/>
  <c r="I454" i="1"/>
  <c r="I348" i="1"/>
  <c r="I70" i="1"/>
  <c r="I510" i="1"/>
  <c r="I160" i="1"/>
  <c r="I196" i="1"/>
  <c r="I318" i="1"/>
  <c r="I488" i="1"/>
  <c r="I451" i="1"/>
  <c r="I205" i="1"/>
  <c r="I497" i="1"/>
  <c r="I154" i="1"/>
  <c r="I296" i="1"/>
  <c r="I125" i="1"/>
  <c r="I368" i="1"/>
  <c r="I126" i="1"/>
  <c r="I298" i="1"/>
  <c r="I473" i="1"/>
  <c r="I145" i="1"/>
  <c r="I117" i="1"/>
  <c r="I238" i="1"/>
  <c r="I304" i="1"/>
  <c r="I105" i="1"/>
  <c r="I50" i="1"/>
  <c r="I474" i="1"/>
  <c r="I481" i="1"/>
  <c r="I41" i="1"/>
  <c r="I442" i="1"/>
  <c r="I506" i="1"/>
  <c r="I152" i="1"/>
  <c r="I131" i="1"/>
  <c r="I429" i="1"/>
  <c r="I420" i="1"/>
  <c r="I99" i="1"/>
  <c r="I498" i="1"/>
  <c r="I169" i="1"/>
  <c r="I463" i="1"/>
  <c r="I97" i="1"/>
  <c r="I109" i="1"/>
  <c r="I266" i="1"/>
  <c r="I402" i="1"/>
  <c r="I319" i="1"/>
  <c r="I390" i="1"/>
  <c r="I287" i="1"/>
  <c r="I384" i="1"/>
  <c r="I509" i="1"/>
  <c r="I170" i="1"/>
  <c r="I183" i="1"/>
  <c r="I322" i="1"/>
  <c r="I186" i="1"/>
  <c r="I114" i="1"/>
  <c r="I113" i="1"/>
  <c r="I221" i="1"/>
  <c r="I291" i="1"/>
  <c r="I51" i="1"/>
  <c r="I492" i="1"/>
  <c r="I100" i="1"/>
  <c r="I440" i="1"/>
  <c r="I490" i="1"/>
  <c r="I445" i="1"/>
  <c r="I93" i="1"/>
  <c r="I382" i="1"/>
  <c r="I135" i="1"/>
  <c r="I80" i="1"/>
  <c r="I303" i="1"/>
  <c r="I314" i="1"/>
  <c r="I52" i="1"/>
  <c r="I206" i="1"/>
  <c r="I235" i="1"/>
  <c r="I363" i="1"/>
  <c r="I62" i="1"/>
  <c r="I409" i="1"/>
  <c r="I255" i="1"/>
  <c r="I423" i="1"/>
  <c r="I121" i="1"/>
  <c r="I308" i="1"/>
  <c r="I449" i="1"/>
  <c r="I494" i="1"/>
  <c r="I265" i="1"/>
  <c r="I67" i="1"/>
  <c r="I216" i="1"/>
  <c r="I179" i="1"/>
  <c r="I156" i="1"/>
  <c r="I134" i="1"/>
  <c r="I391" i="1"/>
  <c r="I229" i="1"/>
  <c r="I143" i="1"/>
  <c r="I401" i="1"/>
  <c r="I469" i="1"/>
  <c r="I237" i="1"/>
  <c r="I185" i="1"/>
  <c r="I343" i="1"/>
  <c r="I286" i="1"/>
  <c r="I153" i="1"/>
  <c r="I171" i="1"/>
  <c r="I264" i="1"/>
  <c r="I168" i="1"/>
  <c r="I217" i="1"/>
  <c r="I372" i="1"/>
  <c r="I364" i="1"/>
  <c r="I118" i="1"/>
  <c r="I43" i="1"/>
  <c r="I405" i="1"/>
  <c r="I452" i="1"/>
  <c r="I239" i="1"/>
  <c r="I487" i="1"/>
  <c r="I369" i="1"/>
  <c r="I441" i="1"/>
  <c r="I328" i="1"/>
  <c r="I115" i="1"/>
  <c r="I198" i="1"/>
  <c r="I37" i="1"/>
  <c r="I30" i="1"/>
  <c r="I34" i="1"/>
  <c r="I38" i="1"/>
  <c r="I31" i="1"/>
  <c r="I35" i="1"/>
  <c r="H21" i="1"/>
  <c r="I40" i="1"/>
  <c r="I32" i="1"/>
  <c r="I29" i="1"/>
  <c r="I25" i="1"/>
  <c r="I39" i="1"/>
  <c r="I36" i="1"/>
  <c r="I33" i="1"/>
  <c r="I28" i="1"/>
  <c r="I24" i="1"/>
  <c r="I21" i="1"/>
  <c r="I20" i="1"/>
  <c r="I22" i="1"/>
  <c r="I19" i="1"/>
  <c r="I23" i="1"/>
  <c r="I27" i="1"/>
  <c r="I26" i="1"/>
  <c r="J20" i="1" l="1"/>
  <c r="J19" i="1"/>
  <c r="L19" i="1" s="1"/>
  <c r="L20" i="1" l="1"/>
  <c r="J22" i="1"/>
  <c r="J21" i="1"/>
  <c r="K19" i="1"/>
  <c r="K20" i="1" s="1"/>
  <c r="J24" i="1" l="1"/>
  <c r="L21" i="1"/>
  <c r="L22" i="1" s="1"/>
  <c r="J23" i="1"/>
  <c r="J25" i="1" s="1"/>
  <c r="K21" i="1"/>
  <c r="K22" i="1" s="1"/>
  <c r="J27" i="1" l="1"/>
  <c r="L23" i="1"/>
  <c r="L24" i="1" s="1"/>
  <c r="J26" i="1"/>
  <c r="J28" i="1" s="1"/>
  <c r="K23" i="1"/>
  <c r="K24" i="1" s="1"/>
  <c r="K25" i="1" s="1"/>
  <c r="J30" i="1" l="1"/>
  <c r="J29" i="1"/>
  <c r="J31" i="1" s="1"/>
  <c r="K26" i="1"/>
  <c r="K27" i="1" s="1"/>
  <c r="K28" i="1" s="1"/>
  <c r="L25" i="1"/>
  <c r="L26" i="1" s="1"/>
  <c r="L27" i="1" s="1"/>
  <c r="L28" i="1" s="1"/>
  <c r="J33" i="1" l="1"/>
  <c r="K29" i="1"/>
  <c r="K30" i="1" s="1"/>
  <c r="K31" i="1" s="1"/>
  <c r="J32" i="1"/>
  <c r="J34" i="1" s="1"/>
  <c r="L29" i="1"/>
  <c r="L30" i="1" s="1"/>
  <c r="L31" i="1" s="1"/>
  <c r="J36" i="1" l="1"/>
  <c r="J35" i="1"/>
  <c r="K32" i="1"/>
  <c r="K33" i="1" s="1"/>
  <c r="K34" i="1" s="1"/>
  <c r="L32" i="1"/>
  <c r="L33" i="1" s="1"/>
  <c r="J38" i="1" l="1"/>
  <c r="K35" i="1"/>
  <c r="K36" i="1" s="1"/>
  <c r="J37" i="1"/>
  <c r="J39" i="1" s="1"/>
  <c r="L34" i="1"/>
  <c r="J41" i="1" l="1"/>
  <c r="K37" i="1"/>
  <c r="K38" i="1" s="1"/>
  <c r="K39" i="1" s="1"/>
  <c r="J40" i="1"/>
  <c r="J42" i="1" s="1"/>
  <c r="L35" i="1"/>
  <c r="J44" i="1" l="1"/>
  <c r="J43" i="1"/>
  <c r="J45" i="1" s="1"/>
  <c r="K40" i="1"/>
  <c r="K41" i="1" s="1"/>
  <c r="K42" i="1" s="1"/>
  <c r="L36" i="1"/>
  <c r="J46" i="1" l="1"/>
  <c r="J48" i="1" s="1"/>
  <c r="K43" i="1"/>
  <c r="K44" i="1" s="1"/>
  <c r="K45" i="1" s="1"/>
  <c r="L37" i="1"/>
  <c r="L38" i="1" s="1"/>
  <c r="L39" i="1" s="1"/>
  <c r="L40" i="1" s="1"/>
  <c r="L41" i="1" s="1"/>
  <c r="L42" i="1" s="1"/>
  <c r="L43" i="1" s="1"/>
  <c r="J47" i="1"/>
  <c r="K46" i="1" l="1"/>
  <c r="K47" i="1" s="1"/>
  <c r="K48" i="1" s="1"/>
  <c r="L44" i="1"/>
  <c r="J50" i="1"/>
  <c r="J49" i="1"/>
  <c r="K49" i="1" l="1"/>
  <c r="K50" i="1" s="1"/>
  <c r="J52" i="1"/>
  <c r="L45" i="1"/>
  <c r="J51" i="1"/>
  <c r="K51" i="1" l="1"/>
  <c r="K52" i="1" s="1"/>
  <c r="J54" i="1"/>
  <c r="J53" i="1"/>
  <c r="J55" i="1" s="1"/>
  <c r="L46" i="1"/>
  <c r="J57" i="1" l="1"/>
  <c r="L47" i="1"/>
  <c r="K53" i="1"/>
  <c r="K54" i="1" s="1"/>
  <c r="K55" i="1" s="1"/>
  <c r="J56" i="1"/>
  <c r="K56" i="1" l="1"/>
  <c r="K57" i="1" s="1"/>
  <c r="J59" i="1"/>
  <c r="L48" i="1"/>
  <c r="J58" i="1"/>
  <c r="L49" i="1" l="1"/>
  <c r="K58" i="1"/>
  <c r="K59" i="1" s="1"/>
  <c r="J61" i="1"/>
  <c r="J60" i="1"/>
  <c r="J62" i="1" s="1"/>
  <c r="J64" i="1" l="1"/>
  <c r="K60" i="1"/>
  <c r="K61" i="1" s="1"/>
  <c r="K62" i="1" s="1"/>
  <c r="J63" i="1"/>
  <c r="L50" i="1"/>
  <c r="K63" i="1" l="1"/>
  <c r="K64" i="1" s="1"/>
  <c r="J66" i="1"/>
  <c r="J65" i="1"/>
  <c r="L51" i="1"/>
  <c r="L52" i="1" s="1"/>
  <c r="L53" i="1" s="1"/>
  <c r="L54" i="1" s="1"/>
  <c r="L55" i="1" s="1"/>
  <c r="L56" i="1" l="1"/>
  <c r="L57" i="1" s="1"/>
  <c r="L58" i="1" s="1"/>
  <c r="L59" i="1" s="1"/>
  <c r="L60" i="1" s="1"/>
  <c r="L61" i="1" s="1"/>
  <c r="K65" i="1"/>
  <c r="K66" i="1" s="1"/>
  <c r="J68" i="1"/>
  <c r="J67" i="1"/>
  <c r="J69" i="1" s="1"/>
  <c r="J71" i="1" l="1"/>
  <c r="L62" i="1"/>
  <c r="K67" i="1"/>
  <c r="K68" i="1" s="1"/>
  <c r="K69" i="1" s="1"/>
  <c r="J70" i="1"/>
  <c r="J72" i="1" s="1"/>
  <c r="J74" i="1" l="1"/>
  <c r="L63" i="1"/>
  <c r="K70" i="1"/>
  <c r="K71" i="1" s="1"/>
  <c r="K72" i="1" s="1"/>
  <c r="J73" i="1"/>
  <c r="J75" i="1" s="1"/>
  <c r="J77" i="1" l="1"/>
  <c r="K73" i="1"/>
  <c r="K74" i="1" s="1"/>
  <c r="K75" i="1" s="1"/>
  <c r="J76" i="1"/>
  <c r="J78" i="1" s="1"/>
  <c r="L64" i="1"/>
  <c r="J80" i="1" l="1"/>
  <c r="L65" i="1"/>
  <c r="K76" i="1"/>
  <c r="K77" i="1" s="1"/>
  <c r="K78" i="1" s="1"/>
  <c r="J79" i="1"/>
  <c r="J81" i="1" s="1"/>
  <c r="K79" i="1" l="1"/>
  <c r="K80" i="1" s="1"/>
  <c r="K81" i="1" s="1"/>
  <c r="J82" i="1"/>
  <c r="J83" i="1"/>
  <c r="L66" i="1"/>
  <c r="K82" i="1" l="1"/>
  <c r="K83" i="1" s="1"/>
  <c r="J85" i="1"/>
  <c r="L67" i="1"/>
  <c r="J84" i="1"/>
  <c r="K84" i="1" l="1"/>
  <c r="K85" i="1" s="1"/>
  <c r="J87" i="1"/>
  <c r="L68" i="1"/>
  <c r="J86" i="1"/>
  <c r="J88" i="1" s="1"/>
  <c r="J90" i="1" l="1"/>
  <c r="L69" i="1"/>
  <c r="K86" i="1"/>
  <c r="K87" i="1" s="1"/>
  <c r="K88" i="1" s="1"/>
  <c r="J89" i="1"/>
  <c r="J91" i="1" s="1"/>
  <c r="L70" i="1" l="1"/>
  <c r="K89" i="1"/>
  <c r="K90" i="1" s="1"/>
  <c r="K91" i="1" s="1"/>
  <c r="J92" i="1"/>
  <c r="J93" i="1"/>
  <c r="K92" i="1" l="1"/>
  <c r="K93" i="1" s="1"/>
  <c r="J95" i="1"/>
  <c r="J94" i="1"/>
  <c r="J96" i="1" s="1"/>
  <c r="L71" i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l="1"/>
  <c r="L90" i="1" s="1"/>
  <c r="L91" i="1" s="1"/>
  <c r="L92" i="1" s="1"/>
  <c r="L93" i="1" s="1"/>
  <c r="K94" i="1"/>
  <c r="K95" i="1" s="1"/>
  <c r="K96" i="1" s="1"/>
  <c r="J97" i="1"/>
  <c r="J99" i="1" s="1"/>
  <c r="J98" i="1"/>
  <c r="J101" i="1" l="1"/>
  <c r="L94" i="1"/>
  <c r="K97" i="1"/>
  <c r="K98" i="1" s="1"/>
  <c r="K99" i="1" s="1"/>
  <c r="J100" i="1"/>
  <c r="K100" i="1" l="1"/>
  <c r="K101" i="1" s="1"/>
  <c r="J103" i="1"/>
  <c r="L95" i="1"/>
  <c r="J102" i="1"/>
  <c r="J104" i="1" s="1"/>
  <c r="J106" i="1" l="1"/>
  <c r="K102" i="1"/>
  <c r="K103" i="1" s="1"/>
  <c r="K104" i="1" s="1"/>
  <c r="J105" i="1"/>
  <c r="J107" i="1" s="1"/>
  <c r="L96" i="1"/>
  <c r="K105" i="1" l="1"/>
  <c r="K106" i="1" s="1"/>
  <c r="K107" i="1" s="1"/>
  <c r="J108" i="1"/>
  <c r="L97" i="1"/>
  <c r="J109" i="1"/>
  <c r="K108" i="1" l="1"/>
  <c r="K109" i="1" s="1"/>
  <c r="J111" i="1"/>
  <c r="J110" i="1"/>
  <c r="L98" i="1"/>
  <c r="K110" i="1" l="1"/>
  <c r="K111" i="1" s="1"/>
  <c r="J113" i="1"/>
  <c r="L99" i="1"/>
  <c r="J112" i="1"/>
  <c r="K112" i="1" l="1"/>
  <c r="K113" i="1" s="1"/>
  <c r="J115" i="1"/>
  <c r="J114" i="1"/>
  <c r="L100" i="1"/>
  <c r="L101" i="1" l="1"/>
  <c r="K114" i="1"/>
  <c r="K115" i="1" s="1"/>
  <c r="J117" i="1"/>
  <c r="J116" i="1"/>
  <c r="K116" i="1" l="1"/>
  <c r="K117" i="1" s="1"/>
  <c r="J119" i="1"/>
  <c r="J118" i="1"/>
  <c r="J120" i="1" s="1"/>
  <c r="L102" i="1"/>
  <c r="K118" i="1" l="1"/>
  <c r="K119" i="1" s="1"/>
  <c r="K120" i="1" s="1"/>
  <c r="J121" i="1"/>
  <c r="J123" i="1" s="1"/>
  <c r="J122" i="1"/>
  <c r="L103" i="1"/>
  <c r="K121" i="1" l="1"/>
  <c r="K122" i="1" s="1"/>
  <c r="K123" i="1" s="1"/>
  <c r="J124" i="1"/>
  <c r="J126" i="1" s="1"/>
  <c r="L104" i="1"/>
  <c r="J125" i="1"/>
  <c r="J128" i="1" l="1"/>
  <c r="L105" i="1"/>
  <c r="K124" i="1"/>
  <c r="K125" i="1" s="1"/>
  <c r="K126" i="1" s="1"/>
  <c r="J127" i="1"/>
  <c r="L106" i="1" l="1"/>
  <c r="K127" i="1"/>
  <c r="K128" i="1" s="1"/>
  <c r="J130" i="1"/>
  <c r="J129" i="1"/>
  <c r="K129" i="1" l="1"/>
  <c r="K130" i="1" s="1"/>
  <c r="J132" i="1"/>
  <c r="J131" i="1"/>
  <c r="L107" i="1"/>
  <c r="K131" i="1" l="1"/>
  <c r="K132" i="1" s="1"/>
  <c r="J134" i="1"/>
  <c r="L108" i="1"/>
  <c r="J133" i="1"/>
  <c r="J135" i="1" s="1"/>
  <c r="L109" i="1" l="1"/>
  <c r="L110" i="1" s="1"/>
  <c r="L111" i="1" s="1"/>
  <c r="L112" i="1" s="1"/>
  <c r="L113" i="1" s="1"/>
  <c r="L114" i="1" s="1"/>
  <c r="K133" i="1"/>
  <c r="K134" i="1" s="1"/>
  <c r="K135" i="1" s="1"/>
  <c r="J136" i="1"/>
  <c r="J137" i="1"/>
  <c r="L115" i="1" l="1"/>
  <c r="K136" i="1"/>
  <c r="K137" i="1" s="1"/>
  <c r="J139" i="1"/>
  <c r="J138" i="1"/>
  <c r="J140" i="1" s="1"/>
  <c r="L116" i="1" l="1"/>
  <c r="J142" i="1"/>
  <c r="K138" i="1"/>
  <c r="K139" i="1" s="1"/>
  <c r="K140" i="1" s="1"/>
  <c r="J141" i="1"/>
  <c r="J143" i="1" s="1"/>
  <c r="L117" i="1" l="1"/>
  <c r="J145" i="1"/>
  <c r="K141" i="1"/>
  <c r="K142" i="1" s="1"/>
  <c r="K143" i="1" s="1"/>
  <c r="J144" i="1"/>
  <c r="J146" i="1" s="1"/>
  <c r="L118" i="1" l="1"/>
  <c r="J148" i="1"/>
  <c r="K144" i="1"/>
  <c r="K145" i="1" s="1"/>
  <c r="K146" i="1" s="1"/>
  <c r="J147" i="1"/>
  <c r="J149" i="1" s="1"/>
  <c r="L119" i="1" l="1"/>
  <c r="J151" i="1"/>
  <c r="K147" i="1"/>
  <c r="K148" i="1" s="1"/>
  <c r="K149" i="1" s="1"/>
  <c r="J150" i="1"/>
  <c r="L120" i="1" l="1"/>
  <c r="K150" i="1"/>
  <c r="K151" i="1" s="1"/>
  <c r="J153" i="1"/>
  <c r="J152" i="1"/>
  <c r="L121" i="1" l="1"/>
  <c r="K152" i="1"/>
  <c r="K153" i="1" s="1"/>
  <c r="J155" i="1"/>
  <c r="J154" i="1"/>
  <c r="J156" i="1" s="1"/>
  <c r="L122" i="1" l="1"/>
  <c r="J158" i="1"/>
  <c r="K154" i="1"/>
  <c r="K155" i="1" s="1"/>
  <c r="K156" i="1" s="1"/>
  <c r="J157" i="1"/>
  <c r="J159" i="1" s="1"/>
  <c r="L123" i="1" l="1"/>
  <c r="J161" i="1"/>
  <c r="K157" i="1"/>
  <c r="K158" i="1" s="1"/>
  <c r="K159" i="1" s="1"/>
  <c r="J160" i="1"/>
  <c r="L124" i="1" l="1"/>
  <c r="L125" i="1" s="1"/>
  <c r="K160" i="1"/>
  <c r="K161" i="1" s="1"/>
  <c r="J163" i="1"/>
  <c r="J162" i="1"/>
  <c r="L126" i="1" l="1"/>
  <c r="L127" i="1" s="1"/>
  <c r="L128" i="1" s="1"/>
  <c r="L129" i="1" s="1"/>
  <c r="L130" i="1" s="1"/>
  <c r="L131" i="1" s="1"/>
  <c r="L132" i="1" s="1"/>
  <c r="L133" i="1" s="1"/>
  <c r="L134" i="1" s="1"/>
  <c r="K162" i="1"/>
  <c r="K163" i="1" s="1"/>
  <c r="J165" i="1"/>
  <c r="J164" i="1"/>
  <c r="J166" i="1" s="1"/>
  <c r="L135" i="1" l="1"/>
  <c r="K164" i="1"/>
  <c r="K165" i="1" s="1"/>
  <c r="K166" i="1" s="1"/>
  <c r="J167" i="1"/>
  <c r="J169" i="1" s="1"/>
  <c r="J168" i="1"/>
  <c r="L136" i="1" l="1"/>
  <c r="J171" i="1"/>
  <c r="K167" i="1"/>
  <c r="K168" i="1" s="1"/>
  <c r="K169" i="1" s="1"/>
  <c r="J170" i="1"/>
  <c r="L137" i="1" l="1"/>
  <c r="K170" i="1"/>
  <c r="K171" i="1" s="1"/>
  <c r="J173" i="1"/>
  <c r="J172" i="1"/>
  <c r="J174" i="1" s="1"/>
  <c r="L138" i="1" l="1"/>
  <c r="J176" i="1"/>
  <c r="K172" i="1"/>
  <c r="K173" i="1" s="1"/>
  <c r="K174" i="1" s="1"/>
  <c r="J175" i="1"/>
  <c r="L139" i="1" l="1"/>
  <c r="K175" i="1"/>
  <c r="K176" i="1" s="1"/>
  <c r="J178" i="1"/>
  <c r="J177" i="1"/>
  <c r="J179" i="1" s="1"/>
  <c r="L140" i="1" l="1"/>
  <c r="J181" i="1"/>
  <c r="K177" i="1"/>
  <c r="K178" i="1" s="1"/>
  <c r="K179" i="1" s="1"/>
  <c r="J180" i="1"/>
  <c r="L141" i="1" l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K180" i="1"/>
  <c r="K181" i="1" s="1"/>
  <c r="J183" i="1"/>
  <c r="J182" i="1"/>
  <c r="K182" i="1" l="1"/>
  <c r="K183" i="1" s="1"/>
  <c r="J185" i="1"/>
  <c r="J184" i="1"/>
  <c r="J186" i="1" s="1"/>
  <c r="L162" i="1"/>
  <c r="L163" i="1" l="1"/>
  <c r="K184" i="1"/>
  <c r="K185" i="1" s="1"/>
  <c r="K186" i="1" s="1"/>
  <c r="J187" i="1"/>
  <c r="J189" i="1" s="1"/>
  <c r="J188" i="1"/>
  <c r="L164" i="1" l="1"/>
  <c r="J191" i="1"/>
  <c r="K187" i="1"/>
  <c r="K188" i="1" s="1"/>
  <c r="K189" i="1" s="1"/>
  <c r="J190" i="1"/>
  <c r="K190" i="1" l="1"/>
  <c r="K191" i="1" s="1"/>
  <c r="J193" i="1"/>
  <c r="J192" i="1"/>
  <c r="J194" i="1" s="1"/>
  <c r="L165" i="1"/>
  <c r="J196" i="1" l="1"/>
  <c r="L166" i="1"/>
  <c r="K192" i="1"/>
  <c r="K193" i="1" s="1"/>
  <c r="K194" i="1" s="1"/>
  <c r="J195" i="1"/>
  <c r="L167" i="1" l="1"/>
  <c r="K195" i="1"/>
  <c r="K196" i="1" s="1"/>
  <c r="J198" i="1"/>
  <c r="J197" i="1"/>
  <c r="J199" i="1" s="1"/>
  <c r="L168" i="1" l="1"/>
  <c r="J201" i="1"/>
  <c r="K197" i="1"/>
  <c r="K198" i="1" s="1"/>
  <c r="K199" i="1" s="1"/>
  <c r="J200" i="1"/>
  <c r="L169" i="1" l="1"/>
  <c r="K200" i="1"/>
  <c r="K201" i="1" s="1"/>
  <c r="J203" i="1"/>
  <c r="J202" i="1"/>
  <c r="J204" i="1" s="1"/>
  <c r="J206" i="1" l="1"/>
  <c r="K202" i="1"/>
  <c r="K203" i="1" s="1"/>
  <c r="K204" i="1" s="1"/>
  <c r="J205" i="1"/>
  <c r="L170" i="1"/>
  <c r="K205" i="1" l="1"/>
  <c r="K206" i="1" s="1"/>
  <c r="J208" i="1"/>
  <c r="L171" i="1"/>
  <c r="J207" i="1"/>
  <c r="J209" i="1" s="1"/>
  <c r="K207" i="1" l="1"/>
  <c r="K208" i="1" s="1"/>
  <c r="K209" i="1" s="1"/>
  <c r="J210" i="1"/>
  <c r="J212" i="1" s="1"/>
  <c r="L172" i="1"/>
  <c r="J211" i="1"/>
  <c r="K210" i="1" l="1"/>
  <c r="K211" i="1" s="1"/>
  <c r="K212" i="1" s="1"/>
  <c r="J213" i="1"/>
  <c r="J214" i="1"/>
  <c r="L173" i="1"/>
  <c r="L174" i="1" l="1"/>
  <c r="K213" i="1"/>
  <c r="K214" i="1" s="1"/>
  <c r="J216" i="1"/>
  <c r="J215" i="1"/>
  <c r="J217" i="1" s="1"/>
  <c r="J219" i="1" l="1"/>
  <c r="K215" i="1"/>
  <c r="K216" i="1" s="1"/>
  <c r="K217" i="1" s="1"/>
  <c r="J218" i="1"/>
  <c r="L175" i="1"/>
  <c r="L176" i="1" l="1"/>
  <c r="K218" i="1"/>
  <c r="K219" i="1" s="1"/>
  <c r="J221" i="1"/>
  <c r="J220" i="1"/>
  <c r="K220" i="1" l="1"/>
  <c r="K221" i="1" s="1"/>
  <c r="J223" i="1"/>
  <c r="L177" i="1"/>
  <c r="L178" i="1" s="1"/>
  <c r="L179" i="1" s="1"/>
  <c r="J222" i="1"/>
  <c r="L180" i="1" l="1"/>
  <c r="K222" i="1"/>
  <c r="K223" i="1" s="1"/>
  <c r="J225" i="1"/>
  <c r="J224" i="1"/>
  <c r="J226" i="1" s="1"/>
  <c r="L181" i="1" l="1"/>
  <c r="K224" i="1"/>
  <c r="K225" i="1" s="1"/>
  <c r="K226" i="1" s="1"/>
  <c r="J227" i="1"/>
  <c r="J229" i="1" s="1"/>
  <c r="J228" i="1"/>
  <c r="L182" i="1" l="1"/>
  <c r="J231" i="1"/>
  <c r="K227" i="1"/>
  <c r="K228" i="1" s="1"/>
  <c r="K229" i="1" s="1"/>
  <c r="J230" i="1"/>
  <c r="L183" i="1" l="1"/>
  <c r="K230" i="1"/>
  <c r="K231" i="1" s="1"/>
  <c r="J233" i="1"/>
  <c r="J232" i="1"/>
  <c r="J234" i="1" s="1"/>
  <c r="L184" i="1" l="1"/>
  <c r="J236" i="1"/>
  <c r="K232" i="1"/>
  <c r="K233" i="1" s="1"/>
  <c r="K234" i="1" s="1"/>
  <c r="J235" i="1"/>
  <c r="J237" i="1" s="1"/>
  <c r="L185" i="1" l="1"/>
  <c r="K235" i="1"/>
  <c r="K236" i="1" s="1"/>
  <c r="K237" i="1" s="1"/>
  <c r="J238" i="1"/>
  <c r="J240" i="1" s="1"/>
  <c r="J239" i="1"/>
  <c r="L186" i="1" l="1"/>
  <c r="J242" i="1"/>
  <c r="K238" i="1"/>
  <c r="K239" i="1" s="1"/>
  <c r="K240" i="1" s="1"/>
  <c r="J241" i="1"/>
  <c r="L187" i="1" l="1"/>
  <c r="K241" i="1"/>
  <c r="K242" i="1" s="1"/>
  <c r="J244" i="1"/>
  <c r="J243" i="1"/>
  <c r="J245" i="1" s="1"/>
  <c r="L188" i="1" l="1"/>
  <c r="J247" i="1"/>
  <c r="K243" i="1"/>
  <c r="K244" i="1" s="1"/>
  <c r="K245" i="1" s="1"/>
  <c r="J246" i="1"/>
  <c r="L189" i="1" l="1"/>
  <c r="K246" i="1"/>
  <c r="K247" i="1" s="1"/>
  <c r="J249" i="1"/>
  <c r="J248" i="1"/>
  <c r="J250" i="1" s="1"/>
  <c r="L190" i="1" l="1"/>
  <c r="K248" i="1"/>
  <c r="K249" i="1" s="1"/>
  <c r="K250" i="1" s="1"/>
  <c r="J251" i="1"/>
  <c r="J253" i="1" s="1"/>
  <c r="J252" i="1"/>
  <c r="L191" i="1" l="1"/>
  <c r="J255" i="1"/>
  <c r="K251" i="1"/>
  <c r="K252" i="1" s="1"/>
  <c r="K253" i="1" s="1"/>
  <c r="J254" i="1"/>
  <c r="L192" i="1" l="1"/>
  <c r="K254" i="1"/>
  <c r="K255" i="1" s="1"/>
  <c r="J257" i="1"/>
  <c r="J256" i="1"/>
  <c r="J258" i="1" s="1"/>
  <c r="L193" i="1" l="1"/>
  <c r="K256" i="1"/>
  <c r="K257" i="1" s="1"/>
  <c r="K258" i="1" s="1"/>
  <c r="J259" i="1"/>
  <c r="J261" i="1" s="1"/>
  <c r="J260" i="1"/>
  <c r="L194" i="1" l="1"/>
  <c r="K259" i="1"/>
  <c r="K260" i="1" s="1"/>
  <c r="K261" i="1" s="1"/>
  <c r="J262" i="1"/>
  <c r="J264" i="1" s="1"/>
  <c r="J263" i="1"/>
  <c r="L195" i="1" l="1"/>
  <c r="J266" i="1"/>
  <c r="K262" i="1"/>
  <c r="K263" i="1" s="1"/>
  <c r="K264" i="1" s="1"/>
  <c r="J265" i="1"/>
  <c r="J267" i="1" s="1"/>
  <c r="L196" i="1" l="1"/>
  <c r="K265" i="1"/>
  <c r="K266" i="1" s="1"/>
  <c r="K267" i="1" s="1"/>
  <c r="J268" i="1"/>
  <c r="J269" i="1"/>
  <c r="L197" i="1" l="1"/>
  <c r="K268" i="1"/>
  <c r="K269" i="1" s="1"/>
  <c r="J271" i="1"/>
  <c r="J270" i="1"/>
  <c r="J272" i="1" s="1"/>
  <c r="L198" i="1" l="1"/>
  <c r="J274" i="1"/>
  <c r="K270" i="1"/>
  <c r="K271" i="1" s="1"/>
  <c r="K272" i="1" s="1"/>
  <c r="J273" i="1"/>
  <c r="J275" i="1" s="1"/>
  <c r="L199" i="1" l="1"/>
  <c r="K273" i="1"/>
  <c r="K274" i="1" s="1"/>
  <c r="K275" i="1" s="1"/>
  <c r="J276" i="1"/>
  <c r="J278" i="1" s="1"/>
  <c r="J277" i="1"/>
  <c r="L200" i="1" l="1"/>
  <c r="K276" i="1"/>
  <c r="K277" i="1" s="1"/>
  <c r="K278" i="1" s="1"/>
  <c r="J279" i="1"/>
  <c r="J280" i="1"/>
  <c r="L201" i="1" l="1"/>
  <c r="K279" i="1"/>
  <c r="K280" i="1" s="1"/>
  <c r="J282" i="1"/>
  <c r="J281" i="1"/>
  <c r="J283" i="1" s="1"/>
  <c r="L202" i="1" l="1"/>
  <c r="J285" i="1"/>
  <c r="K281" i="1"/>
  <c r="K282" i="1" s="1"/>
  <c r="K283" i="1" s="1"/>
  <c r="J284" i="1"/>
  <c r="J286" i="1" s="1"/>
  <c r="L203" i="1" l="1"/>
  <c r="K284" i="1"/>
  <c r="K285" i="1" s="1"/>
  <c r="K286" i="1" s="1"/>
  <c r="J287" i="1"/>
  <c r="J288" i="1"/>
  <c r="L204" i="1" l="1"/>
  <c r="K287" i="1"/>
  <c r="K288" i="1" s="1"/>
  <c r="J290" i="1"/>
  <c r="J289" i="1"/>
  <c r="J291" i="1" s="1"/>
  <c r="L205" i="1" l="1"/>
  <c r="J293" i="1"/>
  <c r="K289" i="1"/>
  <c r="K290" i="1" s="1"/>
  <c r="K291" i="1" s="1"/>
  <c r="J292" i="1"/>
  <c r="J294" i="1" s="1"/>
  <c r="L206" i="1" l="1"/>
  <c r="K292" i="1"/>
  <c r="K293" i="1" s="1"/>
  <c r="K294" i="1" s="1"/>
  <c r="J295" i="1"/>
  <c r="J297" i="1" s="1"/>
  <c r="J296" i="1"/>
  <c r="L207" i="1" l="1"/>
  <c r="J299" i="1"/>
  <c r="K295" i="1"/>
  <c r="K296" i="1" s="1"/>
  <c r="K297" i="1" s="1"/>
  <c r="J298" i="1"/>
  <c r="L208" i="1" l="1"/>
  <c r="K298" i="1"/>
  <c r="K299" i="1" s="1"/>
  <c r="J301" i="1"/>
  <c r="J300" i="1"/>
  <c r="L209" i="1" l="1"/>
  <c r="K300" i="1"/>
  <c r="K301" i="1" s="1"/>
  <c r="J303" i="1"/>
  <c r="J302" i="1"/>
  <c r="J304" i="1" s="1"/>
  <c r="L210" i="1" l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J306" i="1"/>
  <c r="K302" i="1"/>
  <c r="K303" i="1" s="1"/>
  <c r="K304" i="1" s="1"/>
  <c r="J305" i="1"/>
  <c r="J307" i="1" s="1"/>
  <c r="L247" i="1" l="1"/>
  <c r="J309" i="1"/>
  <c r="K305" i="1"/>
  <c r="K306" i="1" s="1"/>
  <c r="K307" i="1" s="1"/>
  <c r="J308" i="1"/>
  <c r="J310" i="1" s="1"/>
  <c r="K308" i="1" l="1"/>
  <c r="K309" i="1" s="1"/>
  <c r="K310" i="1" s="1"/>
  <c r="J311" i="1"/>
  <c r="J312" i="1"/>
  <c r="L248" i="1"/>
  <c r="K311" i="1" l="1"/>
  <c r="K312" i="1" s="1"/>
  <c r="J314" i="1"/>
  <c r="J313" i="1"/>
  <c r="J315" i="1" s="1"/>
  <c r="L249" i="1"/>
  <c r="L250" i="1" l="1"/>
  <c r="J317" i="1"/>
  <c r="K313" i="1"/>
  <c r="K314" i="1" s="1"/>
  <c r="K315" i="1" s="1"/>
  <c r="J316" i="1"/>
  <c r="J318" i="1" s="1"/>
  <c r="J320" i="1" l="1"/>
  <c r="L251" i="1"/>
  <c r="K316" i="1"/>
  <c r="K317" i="1" s="1"/>
  <c r="K318" i="1" s="1"/>
  <c r="J319" i="1"/>
  <c r="J321" i="1" s="1"/>
  <c r="K319" i="1" l="1"/>
  <c r="K320" i="1" s="1"/>
  <c r="K321" i="1" s="1"/>
  <c r="J322" i="1"/>
  <c r="J324" i="1" s="1"/>
  <c r="J323" i="1"/>
  <c r="L252" i="1"/>
  <c r="L253" i="1" l="1"/>
  <c r="J326" i="1"/>
  <c r="K322" i="1"/>
  <c r="K323" i="1" s="1"/>
  <c r="K324" i="1" s="1"/>
  <c r="J325" i="1"/>
  <c r="J327" i="1" s="1"/>
  <c r="L254" i="1" l="1"/>
  <c r="J329" i="1"/>
  <c r="K325" i="1"/>
  <c r="K326" i="1" s="1"/>
  <c r="K327" i="1" s="1"/>
  <c r="J328" i="1"/>
  <c r="J330" i="1" s="1"/>
  <c r="J332" i="1" l="1"/>
  <c r="K328" i="1"/>
  <c r="K329" i="1" s="1"/>
  <c r="K330" i="1" s="1"/>
  <c r="J331" i="1"/>
  <c r="J333" i="1" s="1"/>
  <c r="L255" i="1"/>
  <c r="L256" i="1" l="1"/>
  <c r="K331" i="1"/>
  <c r="K332" i="1" s="1"/>
  <c r="K333" i="1" s="1"/>
  <c r="J334" i="1"/>
  <c r="J336" i="1" s="1"/>
  <c r="J335" i="1"/>
  <c r="J338" i="1" l="1"/>
  <c r="L257" i="1"/>
  <c r="K334" i="1"/>
  <c r="K335" i="1" s="1"/>
  <c r="K336" i="1" s="1"/>
  <c r="J337" i="1"/>
  <c r="J339" i="1" s="1"/>
  <c r="J341" i="1" l="1"/>
  <c r="K337" i="1"/>
  <c r="K338" i="1" s="1"/>
  <c r="K339" i="1" s="1"/>
  <c r="J340" i="1"/>
  <c r="L258" i="1"/>
  <c r="K340" i="1" l="1"/>
  <c r="K341" i="1" s="1"/>
  <c r="J343" i="1"/>
  <c r="J342" i="1"/>
  <c r="L259" i="1"/>
  <c r="K342" i="1" l="1"/>
  <c r="K343" i="1" s="1"/>
  <c r="J345" i="1"/>
  <c r="J344" i="1"/>
  <c r="L260" i="1"/>
  <c r="K344" i="1" l="1"/>
  <c r="K345" i="1" s="1"/>
  <c r="J347" i="1"/>
  <c r="J346" i="1"/>
  <c r="L261" i="1"/>
  <c r="K346" i="1" l="1"/>
  <c r="K347" i="1" s="1"/>
  <c r="J349" i="1"/>
  <c r="L262" i="1"/>
  <c r="J348" i="1"/>
  <c r="J350" i="1" s="1"/>
  <c r="K348" i="1" l="1"/>
  <c r="K349" i="1" s="1"/>
  <c r="K350" i="1" s="1"/>
  <c r="J351" i="1"/>
  <c r="J353" i="1" s="1"/>
  <c r="J352" i="1"/>
  <c r="L263" i="1"/>
  <c r="J355" i="1" l="1"/>
  <c r="L264" i="1"/>
  <c r="K351" i="1"/>
  <c r="K352" i="1" s="1"/>
  <c r="K353" i="1" s="1"/>
  <c r="J354" i="1"/>
  <c r="J356" i="1" s="1"/>
  <c r="L265" i="1" l="1"/>
  <c r="K354" i="1"/>
  <c r="K355" i="1" s="1"/>
  <c r="K356" i="1" s="1"/>
  <c r="J357" i="1"/>
  <c r="J359" i="1" s="1"/>
  <c r="J358" i="1"/>
  <c r="L266" i="1" l="1"/>
  <c r="J361" i="1"/>
  <c r="K357" i="1"/>
  <c r="K358" i="1" s="1"/>
  <c r="K359" i="1" s="1"/>
  <c r="J360" i="1"/>
  <c r="K360" i="1" l="1"/>
  <c r="K361" i="1" s="1"/>
  <c r="J363" i="1"/>
  <c r="L267" i="1"/>
  <c r="J362" i="1"/>
  <c r="J364" i="1" s="1"/>
  <c r="K362" i="1" l="1"/>
  <c r="K363" i="1" s="1"/>
  <c r="K364" i="1" s="1"/>
  <c r="J365" i="1"/>
  <c r="J367" i="1" s="1"/>
  <c r="J366" i="1"/>
  <c r="L268" i="1"/>
  <c r="J369" i="1" l="1"/>
  <c r="L269" i="1"/>
  <c r="K365" i="1"/>
  <c r="K366" i="1" s="1"/>
  <c r="K367" i="1" s="1"/>
  <c r="J368" i="1"/>
  <c r="K368" i="1" l="1"/>
  <c r="K369" i="1" s="1"/>
  <c r="J371" i="1"/>
  <c r="J370" i="1"/>
  <c r="J372" i="1" s="1"/>
  <c r="L270" i="1"/>
  <c r="J374" i="1" l="1"/>
  <c r="K370" i="1"/>
  <c r="K371" i="1" s="1"/>
  <c r="K372" i="1" s="1"/>
  <c r="J373" i="1"/>
  <c r="J375" i="1" s="1"/>
  <c r="L271" i="1"/>
  <c r="J377" i="1" l="1"/>
  <c r="L272" i="1"/>
  <c r="K373" i="1"/>
  <c r="K374" i="1" s="1"/>
  <c r="K375" i="1" s="1"/>
  <c r="J376" i="1"/>
  <c r="J378" i="1" s="1"/>
  <c r="L273" i="1" l="1"/>
  <c r="J380" i="1"/>
  <c r="K376" i="1"/>
  <c r="K377" i="1" s="1"/>
  <c r="K378" i="1" s="1"/>
  <c r="J379" i="1"/>
  <c r="J381" i="1" s="1"/>
  <c r="J383" i="1" l="1"/>
  <c r="L274" i="1"/>
  <c r="K379" i="1"/>
  <c r="K380" i="1" s="1"/>
  <c r="K381" i="1" s="1"/>
  <c r="J382" i="1"/>
  <c r="J384" i="1" s="1"/>
  <c r="J386" i="1" l="1"/>
  <c r="K382" i="1"/>
  <c r="K383" i="1" s="1"/>
  <c r="K384" i="1" s="1"/>
  <c r="J385" i="1"/>
  <c r="J387" i="1" s="1"/>
  <c r="L275" i="1"/>
  <c r="J389" i="1" l="1"/>
  <c r="K385" i="1"/>
  <c r="K386" i="1" s="1"/>
  <c r="K387" i="1" s="1"/>
  <c r="J388" i="1"/>
  <c r="J390" i="1" s="1"/>
  <c r="L276" i="1"/>
  <c r="J392" i="1" l="1"/>
  <c r="L277" i="1"/>
  <c r="K388" i="1"/>
  <c r="K389" i="1" s="1"/>
  <c r="K390" i="1" s="1"/>
  <c r="J391" i="1"/>
  <c r="K391" i="1" l="1"/>
  <c r="K392" i="1" s="1"/>
  <c r="J394" i="1"/>
  <c r="L278" i="1"/>
  <c r="J393" i="1"/>
  <c r="J395" i="1" s="1"/>
  <c r="J397" i="1" l="1"/>
  <c r="K393" i="1"/>
  <c r="K394" i="1" s="1"/>
  <c r="K395" i="1" s="1"/>
  <c r="J396" i="1"/>
  <c r="J398" i="1" s="1"/>
  <c r="L279" i="1"/>
  <c r="J400" i="1" l="1"/>
  <c r="L280" i="1"/>
  <c r="K396" i="1"/>
  <c r="K397" i="1" s="1"/>
  <c r="K398" i="1" s="1"/>
  <c r="J399" i="1"/>
  <c r="K399" i="1" l="1"/>
  <c r="K400" i="1" s="1"/>
  <c r="J402" i="1"/>
  <c r="L281" i="1"/>
  <c r="J401" i="1"/>
  <c r="K401" i="1" l="1"/>
  <c r="K402" i="1" s="1"/>
  <c r="J404" i="1"/>
  <c r="L282" i="1"/>
  <c r="J403" i="1"/>
  <c r="J405" i="1" s="1"/>
  <c r="L283" i="1" l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K403" i="1"/>
  <c r="K404" i="1" s="1"/>
  <c r="K405" i="1" s="1"/>
  <c r="J406" i="1"/>
  <c r="J407" i="1"/>
  <c r="L324" i="1" l="1"/>
  <c r="K406" i="1"/>
  <c r="K407" i="1" s="1"/>
  <c r="J409" i="1"/>
  <c r="J408" i="1"/>
  <c r="L325" i="1" l="1"/>
  <c r="K408" i="1"/>
  <c r="K409" i="1" s="1"/>
  <c r="J411" i="1"/>
  <c r="J410" i="1"/>
  <c r="L326" i="1" l="1"/>
  <c r="K410" i="1"/>
  <c r="K411" i="1" s="1"/>
  <c r="J413" i="1"/>
  <c r="J412" i="1"/>
  <c r="L327" i="1" l="1"/>
  <c r="K412" i="1"/>
  <c r="K413" i="1" s="1"/>
  <c r="J415" i="1"/>
  <c r="J414" i="1"/>
  <c r="J416" i="1" s="1"/>
  <c r="L328" i="1" l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K414" i="1"/>
  <c r="K415" i="1" s="1"/>
  <c r="K416" i="1" s="1"/>
  <c r="J417" i="1"/>
  <c r="J419" i="1" s="1"/>
  <c r="J418" i="1"/>
  <c r="L362" i="1" l="1"/>
  <c r="J421" i="1"/>
  <c r="K417" i="1"/>
  <c r="K418" i="1" s="1"/>
  <c r="K419" i="1" s="1"/>
  <c r="J420" i="1"/>
  <c r="J422" i="1" s="1"/>
  <c r="J424" i="1" l="1"/>
  <c r="K420" i="1"/>
  <c r="K421" i="1" s="1"/>
  <c r="K422" i="1" s="1"/>
  <c r="J423" i="1"/>
  <c r="L363" i="1"/>
  <c r="K423" i="1" l="1"/>
  <c r="K424" i="1" s="1"/>
  <c r="J426" i="1"/>
  <c r="J425" i="1"/>
  <c r="J427" i="1" s="1"/>
  <c r="L364" i="1"/>
  <c r="K425" i="1" l="1"/>
  <c r="K426" i="1" s="1"/>
  <c r="K427" i="1" s="1"/>
  <c r="J428" i="1"/>
  <c r="J429" i="1"/>
  <c r="L365" i="1"/>
  <c r="K428" i="1" l="1"/>
  <c r="K429" i="1" s="1"/>
  <c r="J431" i="1"/>
  <c r="L366" i="1"/>
  <c r="J430" i="1"/>
  <c r="J432" i="1" s="1"/>
  <c r="K430" i="1" l="1"/>
  <c r="K431" i="1" s="1"/>
  <c r="K432" i="1" s="1"/>
  <c r="J433" i="1"/>
  <c r="J434" i="1"/>
  <c r="L367" i="1"/>
  <c r="L368" i="1" l="1"/>
  <c r="K433" i="1"/>
  <c r="K434" i="1" s="1"/>
  <c r="J436" i="1"/>
  <c r="J435" i="1"/>
  <c r="K435" i="1" l="1"/>
  <c r="K436" i="1" s="1"/>
  <c r="J438" i="1"/>
  <c r="L369" i="1"/>
  <c r="J437" i="1"/>
  <c r="L370" i="1" l="1"/>
  <c r="K437" i="1"/>
  <c r="K438" i="1" s="1"/>
  <c r="J440" i="1"/>
  <c r="J439" i="1"/>
  <c r="L371" i="1" l="1"/>
  <c r="K439" i="1"/>
  <c r="K440" i="1" s="1"/>
  <c r="J442" i="1"/>
  <c r="J441" i="1"/>
  <c r="J443" i="1" s="1"/>
  <c r="K441" i="1" l="1"/>
  <c r="K442" i="1" s="1"/>
  <c r="K443" i="1" s="1"/>
  <c r="J444" i="1"/>
  <c r="J446" i="1" s="1"/>
  <c r="J445" i="1"/>
  <c r="L372" i="1"/>
  <c r="L373" i="1" l="1"/>
  <c r="J448" i="1"/>
  <c r="K444" i="1"/>
  <c r="K445" i="1" s="1"/>
  <c r="K446" i="1" s="1"/>
  <c r="J447" i="1"/>
  <c r="J449" i="1" s="1"/>
  <c r="J451" i="1" l="1"/>
  <c r="K447" i="1"/>
  <c r="K448" i="1" s="1"/>
  <c r="K449" i="1" s="1"/>
  <c r="J450" i="1"/>
  <c r="L374" i="1"/>
  <c r="K450" i="1" l="1"/>
  <c r="K451" i="1" s="1"/>
  <c r="J453" i="1"/>
  <c r="J452" i="1"/>
  <c r="L375" i="1"/>
  <c r="K452" i="1" l="1"/>
  <c r="K453" i="1" s="1"/>
  <c r="J455" i="1"/>
  <c r="L376" i="1"/>
  <c r="J454" i="1"/>
  <c r="L377" i="1" l="1"/>
  <c r="K454" i="1"/>
  <c r="K455" i="1" s="1"/>
  <c r="J457" i="1"/>
  <c r="J456" i="1"/>
  <c r="L378" i="1" l="1"/>
  <c r="K456" i="1"/>
  <c r="K457" i="1" s="1"/>
  <c r="J459" i="1"/>
  <c r="J458" i="1"/>
  <c r="J460" i="1" s="1"/>
  <c r="K458" i="1" l="1"/>
  <c r="K459" i="1" s="1"/>
  <c r="K460" i="1" s="1"/>
  <c r="J461" i="1"/>
  <c r="J462" i="1"/>
  <c r="L379" i="1"/>
  <c r="K461" i="1" l="1"/>
  <c r="K462" i="1" s="1"/>
  <c r="J464" i="1"/>
  <c r="J463" i="1"/>
  <c r="J465" i="1" s="1"/>
  <c r="L380" i="1"/>
  <c r="J467" i="1" l="1"/>
  <c r="K463" i="1"/>
  <c r="K464" i="1" s="1"/>
  <c r="K465" i="1" s="1"/>
  <c r="J466" i="1"/>
  <c r="J468" i="1" s="1"/>
  <c r="L381" i="1"/>
  <c r="J470" i="1" l="1"/>
  <c r="K466" i="1"/>
  <c r="K467" i="1" s="1"/>
  <c r="K468" i="1" s="1"/>
  <c r="J469" i="1"/>
  <c r="J471" i="1" s="1"/>
  <c r="L382" i="1"/>
  <c r="K469" i="1" l="1"/>
  <c r="K470" i="1" s="1"/>
  <c r="K471" i="1" s="1"/>
  <c r="J472" i="1"/>
  <c r="L383" i="1"/>
  <c r="J473" i="1"/>
  <c r="K472" i="1" l="1"/>
  <c r="K473" i="1" s="1"/>
  <c r="J475" i="1"/>
  <c r="J474" i="1"/>
  <c r="L384" i="1"/>
  <c r="K474" i="1" l="1"/>
  <c r="K475" i="1" s="1"/>
  <c r="J477" i="1"/>
  <c r="J476" i="1"/>
  <c r="J478" i="1" s="1"/>
  <c r="L385" i="1"/>
  <c r="K476" i="1" l="1"/>
  <c r="K477" i="1" s="1"/>
  <c r="K478" i="1" s="1"/>
  <c r="J479" i="1"/>
  <c r="J480" i="1"/>
  <c r="L386" i="1"/>
  <c r="K479" i="1" l="1"/>
  <c r="K480" i="1" s="1"/>
  <c r="J482" i="1"/>
  <c r="L387" i="1"/>
  <c r="J481" i="1"/>
  <c r="J483" i="1" s="1"/>
  <c r="J485" i="1" l="1"/>
  <c r="L388" i="1"/>
  <c r="K481" i="1"/>
  <c r="K482" i="1" s="1"/>
  <c r="K483" i="1" s="1"/>
  <c r="J484" i="1"/>
  <c r="L389" i="1" l="1"/>
  <c r="K484" i="1"/>
  <c r="K485" i="1" s="1"/>
  <c r="J487" i="1"/>
  <c r="J486" i="1"/>
  <c r="L390" i="1" l="1"/>
  <c r="K486" i="1"/>
  <c r="K487" i="1" s="1"/>
  <c r="J489" i="1"/>
  <c r="J488" i="1"/>
  <c r="J490" i="1" s="1"/>
  <c r="L391" i="1" l="1"/>
  <c r="K488" i="1"/>
  <c r="K489" i="1" s="1"/>
  <c r="K490" i="1" s="1"/>
  <c r="J491" i="1"/>
  <c r="J493" i="1" s="1"/>
  <c r="J492" i="1"/>
  <c r="L392" i="1" l="1"/>
  <c r="J495" i="1"/>
  <c r="K491" i="1"/>
  <c r="K492" i="1" s="1"/>
  <c r="K493" i="1" s="1"/>
  <c r="J494" i="1"/>
  <c r="K494" i="1" l="1"/>
  <c r="K495" i="1" s="1"/>
  <c r="J497" i="1"/>
  <c r="L393" i="1"/>
  <c r="J496" i="1"/>
  <c r="K496" i="1" l="1"/>
  <c r="K497" i="1" s="1"/>
  <c r="J499" i="1"/>
  <c r="L394" i="1"/>
  <c r="J498" i="1"/>
  <c r="K498" i="1" l="1"/>
  <c r="K499" i="1" s="1"/>
  <c r="J501" i="1"/>
  <c r="J500" i="1"/>
  <c r="L395" i="1"/>
  <c r="K500" i="1" l="1"/>
  <c r="K501" i="1" s="1"/>
  <c r="J503" i="1"/>
  <c r="L396" i="1"/>
  <c r="J502" i="1"/>
  <c r="J504" i="1" s="1"/>
  <c r="L397" i="1" l="1"/>
  <c r="J506" i="1"/>
  <c r="K502" i="1"/>
  <c r="K503" i="1" s="1"/>
  <c r="K504" i="1" s="1"/>
  <c r="J505" i="1"/>
  <c r="J507" i="1" s="1"/>
  <c r="J509" i="1" l="1"/>
  <c r="K505" i="1"/>
  <c r="K506" i="1" s="1"/>
  <c r="K507" i="1" s="1"/>
  <c r="J508" i="1"/>
  <c r="L398" i="1"/>
  <c r="K508" i="1" l="1"/>
  <c r="K509" i="1" s="1"/>
  <c r="J511" i="1"/>
  <c r="J510" i="1"/>
  <c r="L399" i="1"/>
  <c r="J512" i="1" l="1"/>
  <c r="L400" i="1"/>
  <c r="K510" i="1"/>
  <c r="K511" i="1" s="1"/>
  <c r="K512" i="1" l="1"/>
  <c r="L401" i="1"/>
  <c r="L402" i="1" l="1"/>
  <c r="L403" i="1" l="1"/>
  <c r="L404" i="1" l="1"/>
  <c r="L405" i="1" l="1"/>
  <c r="L406" i="1" l="1"/>
  <c r="L407" i="1" l="1"/>
  <c r="L408" i="1" l="1"/>
  <c r="L409" i="1" l="1"/>
  <c r="L410" i="1" l="1"/>
  <c r="L411" i="1" l="1"/>
  <c r="L412" i="1" l="1"/>
  <c r="L413" i="1" l="1"/>
  <c r="L414" i="1" l="1"/>
  <c r="L415" i="1" l="1"/>
  <c r="L416" i="1" l="1"/>
  <c r="L417" i="1" l="1"/>
  <c r="L418" i="1" l="1"/>
  <c r="L419" i="1" l="1"/>
  <c r="L420" i="1" l="1"/>
  <c r="L421" i="1" l="1"/>
  <c r="L422" i="1" l="1"/>
  <c r="L423" i="1" l="1"/>
  <c r="L424" i="1" l="1"/>
  <c r="L425" i="1" l="1"/>
  <c r="L426" i="1" l="1"/>
  <c r="L427" i="1" l="1"/>
  <c r="L428" i="1" l="1"/>
  <c r="L429" i="1" l="1"/>
  <c r="L430" i="1" l="1"/>
  <c r="L431" i="1" l="1"/>
  <c r="L432" i="1" l="1"/>
  <c r="L433" i="1" l="1"/>
  <c r="L434" i="1" l="1"/>
  <c r="L435" i="1" l="1"/>
  <c r="L436" i="1" l="1"/>
  <c r="L437" i="1" l="1"/>
  <c r="L438" i="1" l="1"/>
  <c r="L439" i="1" l="1"/>
  <c r="L440" i="1" l="1"/>
  <c r="L441" i="1" l="1"/>
  <c r="L442" i="1" l="1"/>
  <c r="L443" i="1" l="1"/>
  <c r="L444" i="1" l="1"/>
  <c r="L445" i="1" l="1"/>
  <c r="L446" i="1" l="1"/>
  <c r="L447" i="1" l="1"/>
  <c r="L448" i="1" l="1"/>
  <c r="L449" i="1" l="1"/>
  <c r="L450" i="1" l="1"/>
  <c r="L451" i="1" l="1"/>
  <c r="L452" i="1" l="1"/>
  <c r="L453" i="1" l="1"/>
  <c r="L454" i="1" l="1"/>
  <c r="L455" i="1" l="1"/>
  <c r="L456" i="1" l="1"/>
  <c r="L457" i="1" l="1"/>
  <c r="L458" i="1" l="1"/>
  <c r="L459" i="1" l="1"/>
  <c r="L460" i="1" l="1"/>
  <c r="L461" i="1" l="1"/>
  <c r="L462" i="1" l="1"/>
  <c r="L463" i="1" l="1"/>
  <c r="L464" i="1" l="1"/>
  <c r="L465" i="1" l="1"/>
  <c r="L466" i="1" l="1"/>
  <c r="L467" i="1" l="1"/>
  <c r="L468" i="1" l="1"/>
  <c r="L469" i="1" l="1"/>
  <c r="L470" i="1" l="1"/>
  <c r="L471" i="1" l="1"/>
  <c r="L472" i="1" l="1"/>
  <c r="L473" i="1" l="1"/>
  <c r="L474" i="1" l="1"/>
  <c r="L475" i="1" l="1"/>
  <c r="L476" i="1" l="1"/>
  <c r="L477" i="1" l="1"/>
  <c r="L478" i="1" l="1"/>
  <c r="L479" i="1" l="1"/>
  <c r="L480" i="1" l="1"/>
  <c r="L481" i="1" l="1"/>
  <c r="L482" i="1" l="1"/>
  <c r="L483" i="1" l="1"/>
  <c r="L484" i="1" l="1"/>
  <c r="L485" i="1" l="1"/>
  <c r="L486" i="1" l="1"/>
  <c r="L487" i="1" l="1"/>
  <c r="L488" i="1" l="1"/>
  <c r="L489" i="1" l="1"/>
  <c r="L490" i="1" l="1"/>
  <c r="L491" i="1" l="1"/>
  <c r="L492" i="1" l="1"/>
  <c r="L493" i="1" l="1"/>
  <c r="L494" i="1" l="1"/>
  <c r="L495" i="1" l="1"/>
  <c r="L496" i="1" l="1"/>
  <c r="L497" i="1" l="1"/>
  <c r="L498" i="1" l="1"/>
  <c r="L499" i="1" l="1"/>
  <c r="L500" i="1" l="1"/>
  <c r="L501" i="1" l="1"/>
  <c r="L502" i="1" l="1"/>
  <c r="L503" i="1" l="1"/>
  <c r="L504" i="1" l="1"/>
  <c r="L505" i="1" l="1"/>
  <c r="L506" i="1" l="1"/>
  <c r="L507" i="1" l="1"/>
  <c r="L508" i="1" l="1"/>
  <c r="L509" i="1" l="1"/>
  <c r="L510" i="1" l="1"/>
  <c r="L511" i="1" l="1"/>
  <c r="L512" i="1" l="1"/>
  <c r="M512" i="1" s="1"/>
  <c r="N512" i="1" s="1"/>
  <c r="M511" i="1" l="1"/>
  <c r="N511" i="1" l="1"/>
  <c r="M510" i="1"/>
  <c r="M509" i="1" s="1"/>
  <c r="M508" i="1" s="1"/>
  <c r="N508" i="1" l="1"/>
  <c r="M507" i="1"/>
  <c r="N510" i="1"/>
  <c r="N509" i="1"/>
  <c r="N507" i="1" l="1"/>
  <c r="M506" i="1"/>
  <c r="N506" i="1" l="1"/>
  <c r="M505" i="1"/>
  <c r="N505" i="1" l="1"/>
  <c r="M504" i="1"/>
  <c r="N504" i="1" l="1"/>
  <c r="M503" i="1"/>
  <c r="N503" i="1" l="1"/>
  <c r="M502" i="1"/>
  <c r="M501" i="1" l="1"/>
  <c r="N502" i="1"/>
  <c r="M500" i="1" l="1"/>
  <c r="M499" i="1" s="1"/>
  <c r="M498" i="1" s="1"/>
  <c r="N501" i="1"/>
  <c r="M497" i="1" l="1"/>
  <c r="N498" i="1"/>
  <c r="N500" i="1"/>
  <c r="N499" i="1"/>
  <c r="N497" i="1" l="1"/>
  <c r="M496" i="1"/>
  <c r="N496" i="1" l="1"/>
  <c r="M495" i="1"/>
  <c r="M494" i="1" l="1"/>
  <c r="N495" i="1"/>
  <c r="M493" i="1" l="1"/>
  <c r="N494" i="1"/>
  <c r="M492" i="1" l="1"/>
  <c r="N493" i="1"/>
  <c r="M491" i="1" l="1"/>
  <c r="N492" i="1"/>
  <c r="M490" i="1" l="1"/>
  <c r="N491" i="1"/>
  <c r="M489" i="1" l="1"/>
  <c r="N490" i="1"/>
  <c r="N489" i="1" l="1"/>
  <c r="M488" i="1"/>
  <c r="N488" i="1" l="1"/>
  <c r="M487" i="1"/>
  <c r="M486" i="1" l="1"/>
  <c r="N487" i="1"/>
  <c r="N486" i="1" l="1"/>
  <c r="M485" i="1"/>
  <c r="N485" i="1" l="1"/>
  <c r="M484" i="1"/>
  <c r="M483" i="1" l="1"/>
  <c r="N484" i="1"/>
  <c r="M482" i="1" l="1"/>
  <c r="N483" i="1"/>
  <c r="N482" i="1" l="1"/>
  <c r="M481" i="1"/>
  <c r="M480" i="1" l="1"/>
  <c r="N481" i="1"/>
  <c r="N480" i="1" l="1"/>
  <c r="M479" i="1"/>
  <c r="M478" i="1" l="1"/>
  <c r="N479" i="1"/>
  <c r="M477" i="1" l="1"/>
  <c r="N478" i="1"/>
  <c r="M476" i="1" l="1"/>
  <c r="N477" i="1"/>
  <c r="N476" i="1" l="1"/>
  <c r="M475" i="1"/>
  <c r="M474" i="1" l="1"/>
  <c r="N475" i="1"/>
  <c r="N474" i="1" l="1"/>
  <c r="M473" i="1"/>
  <c r="N473" i="1" l="1"/>
  <c r="M472" i="1"/>
  <c r="M471" i="1" l="1"/>
  <c r="N472" i="1"/>
  <c r="M470" i="1" l="1"/>
  <c r="N471" i="1"/>
  <c r="M469" i="1" l="1"/>
  <c r="N470" i="1"/>
  <c r="M468" i="1" l="1"/>
  <c r="N469" i="1"/>
  <c r="M467" i="1" l="1"/>
  <c r="N468" i="1"/>
  <c r="N467" i="1" l="1"/>
  <c r="M466" i="1"/>
  <c r="M465" i="1" l="1"/>
  <c r="N466" i="1"/>
  <c r="M464" i="1" l="1"/>
  <c r="N465" i="1"/>
  <c r="N464" i="1" l="1"/>
  <c r="M463" i="1"/>
  <c r="N463" i="1" l="1"/>
  <c r="M462" i="1"/>
  <c r="M461" i="1" l="1"/>
  <c r="N462" i="1"/>
  <c r="N461" i="1" l="1"/>
  <c r="M460" i="1"/>
  <c r="M459" i="1" l="1"/>
  <c r="N460" i="1"/>
  <c r="M458" i="1" l="1"/>
  <c r="N459" i="1"/>
  <c r="M457" i="1" l="1"/>
  <c r="N458" i="1"/>
  <c r="N457" i="1" l="1"/>
  <c r="M456" i="1"/>
  <c r="N456" i="1" l="1"/>
  <c r="M455" i="1"/>
  <c r="M454" i="1" l="1"/>
  <c r="N455" i="1"/>
  <c r="M453" i="1" l="1"/>
  <c r="N454" i="1"/>
  <c r="M452" i="1" l="1"/>
  <c r="N453" i="1"/>
  <c r="M451" i="1" l="1"/>
  <c r="N452" i="1"/>
  <c r="M450" i="1" l="1"/>
  <c r="N451" i="1"/>
  <c r="N450" i="1" l="1"/>
  <c r="M449" i="1"/>
  <c r="M448" i="1" l="1"/>
  <c r="N449" i="1"/>
  <c r="N448" i="1" l="1"/>
  <c r="M447" i="1"/>
  <c r="N447" i="1" l="1"/>
  <c r="M446" i="1"/>
  <c r="M445" i="1" l="1"/>
  <c r="N446" i="1"/>
  <c r="N445" i="1" l="1"/>
  <c r="M444" i="1"/>
  <c r="M443" i="1" l="1"/>
  <c r="N444" i="1"/>
  <c r="M442" i="1" l="1"/>
  <c r="N443" i="1"/>
  <c r="M441" i="1" l="1"/>
  <c r="N442" i="1"/>
  <c r="M440" i="1" l="1"/>
  <c r="N441" i="1"/>
  <c r="M439" i="1" l="1"/>
  <c r="N440" i="1"/>
  <c r="M438" i="1" l="1"/>
  <c r="N439" i="1"/>
  <c r="N438" i="1" l="1"/>
  <c r="M437" i="1"/>
  <c r="M436" i="1" l="1"/>
  <c r="N437" i="1"/>
  <c r="M435" i="1" l="1"/>
  <c r="N436" i="1"/>
  <c r="M434" i="1" l="1"/>
  <c r="N435" i="1"/>
  <c r="M433" i="1" l="1"/>
  <c r="N434" i="1"/>
  <c r="M432" i="1" l="1"/>
  <c r="N433" i="1"/>
  <c r="M431" i="1" l="1"/>
  <c r="N432" i="1"/>
  <c r="M430" i="1" l="1"/>
  <c r="N431" i="1"/>
  <c r="M429" i="1" l="1"/>
  <c r="N430" i="1"/>
  <c r="M428" i="1" l="1"/>
  <c r="N429" i="1"/>
  <c r="M427" i="1" l="1"/>
  <c r="N428" i="1"/>
  <c r="M426" i="1" l="1"/>
  <c r="N427" i="1"/>
  <c r="N426" i="1" l="1"/>
  <c r="M425" i="1"/>
  <c r="M424" i="1" l="1"/>
  <c r="N425" i="1"/>
  <c r="N424" i="1" l="1"/>
  <c r="M423" i="1"/>
  <c r="M422" i="1" l="1"/>
  <c r="N423" i="1"/>
  <c r="N422" i="1" l="1"/>
  <c r="M421" i="1"/>
  <c r="N421" i="1" l="1"/>
  <c r="M420" i="1"/>
  <c r="M419" i="1" s="1"/>
  <c r="M418" i="1" s="1"/>
  <c r="N419" i="1" l="1"/>
  <c r="N420" i="1"/>
  <c r="N418" i="1"/>
  <c r="M417" i="1"/>
  <c r="N417" i="1" l="1"/>
  <c r="M416" i="1"/>
  <c r="N416" i="1" l="1"/>
  <c r="M415" i="1"/>
  <c r="N415" i="1" l="1"/>
  <c r="M414" i="1"/>
  <c r="N414" i="1" l="1"/>
  <c r="M413" i="1"/>
  <c r="N413" i="1" l="1"/>
  <c r="M412" i="1"/>
  <c r="N412" i="1" l="1"/>
  <c r="M411" i="1"/>
  <c r="N411" i="1" l="1"/>
  <c r="M410" i="1"/>
  <c r="N410" i="1" l="1"/>
  <c r="M409" i="1"/>
  <c r="N409" i="1" l="1"/>
  <c r="M408" i="1"/>
  <c r="N408" i="1" l="1"/>
  <c r="M407" i="1"/>
  <c r="N407" i="1" l="1"/>
  <c r="M406" i="1"/>
  <c r="N406" i="1" l="1"/>
  <c r="M405" i="1"/>
  <c r="N405" i="1" l="1"/>
  <c r="M404" i="1"/>
  <c r="N404" i="1" l="1"/>
  <c r="M403" i="1"/>
  <c r="N403" i="1" l="1"/>
  <c r="M402" i="1"/>
  <c r="N402" i="1" l="1"/>
  <c r="M401" i="1"/>
  <c r="N401" i="1" l="1"/>
  <c r="M400" i="1"/>
  <c r="N400" i="1" l="1"/>
  <c r="M399" i="1"/>
  <c r="N399" i="1" l="1"/>
  <c r="M398" i="1"/>
  <c r="N398" i="1" l="1"/>
  <c r="M397" i="1"/>
  <c r="N397" i="1" l="1"/>
  <c r="M396" i="1"/>
  <c r="N396" i="1" l="1"/>
  <c r="M395" i="1"/>
  <c r="N395" i="1" l="1"/>
  <c r="M394" i="1"/>
  <c r="N394" i="1" l="1"/>
  <c r="M393" i="1"/>
  <c r="N393" i="1" l="1"/>
  <c r="M392" i="1"/>
  <c r="N392" i="1" l="1"/>
  <c r="M391" i="1"/>
  <c r="N391" i="1" l="1"/>
  <c r="M390" i="1"/>
  <c r="N390" i="1" l="1"/>
  <c r="M389" i="1"/>
  <c r="N389" i="1" l="1"/>
  <c r="M388" i="1"/>
  <c r="N388" i="1" l="1"/>
  <c r="M387" i="1"/>
  <c r="N387" i="1" l="1"/>
  <c r="M386" i="1"/>
  <c r="N386" i="1" l="1"/>
  <c r="M385" i="1"/>
  <c r="N385" i="1" l="1"/>
  <c r="M384" i="1"/>
  <c r="N384" i="1" l="1"/>
  <c r="M383" i="1"/>
  <c r="N383" i="1" l="1"/>
  <c r="M382" i="1"/>
  <c r="N382" i="1" l="1"/>
  <c r="M381" i="1"/>
  <c r="N381" i="1" l="1"/>
  <c r="M380" i="1"/>
  <c r="N380" i="1" l="1"/>
  <c r="M379" i="1"/>
  <c r="N379" i="1" l="1"/>
  <c r="M378" i="1"/>
  <c r="N378" i="1" l="1"/>
  <c r="M377" i="1"/>
  <c r="N377" i="1" l="1"/>
  <c r="M376" i="1"/>
  <c r="N376" i="1" l="1"/>
  <c r="M375" i="1"/>
  <c r="N375" i="1" l="1"/>
  <c r="M374" i="1"/>
  <c r="N374" i="1" l="1"/>
  <c r="M373" i="1"/>
  <c r="N373" i="1" l="1"/>
  <c r="M372" i="1"/>
  <c r="N372" i="1" l="1"/>
  <c r="M371" i="1"/>
  <c r="N371" i="1" l="1"/>
  <c r="M370" i="1"/>
  <c r="N370" i="1" l="1"/>
  <c r="M369" i="1"/>
  <c r="N369" i="1" l="1"/>
  <c r="M368" i="1"/>
  <c r="N368" i="1" l="1"/>
  <c r="M367" i="1"/>
  <c r="N367" i="1" l="1"/>
  <c r="M366" i="1"/>
  <c r="N366" i="1" l="1"/>
  <c r="M365" i="1"/>
  <c r="N365" i="1" l="1"/>
  <c r="M364" i="1"/>
  <c r="N364" i="1" l="1"/>
  <c r="M363" i="1"/>
  <c r="N363" i="1" l="1"/>
  <c r="M362" i="1"/>
  <c r="N362" i="1" l="1"/>
  <c r="M361" i="1"/>
  <c r="N361" i="1" l="1"/>
  <c r="M360" i="1"/>
  <c r="N360" i="1" l="1"/>
  <c r="M359" i="1"/>
  <c r="N359" i="1" l="1"/>
  <c r="M358" i="1"/>
  <c r="N358" i="1" l="1"/>
  <c r="M357" i="1"/>
  <c r="N357" i="1" l="1"/>
  <c r="M356" i="1"/>
  <c r="N356" i="1" l="1"/>
  <c r="M355" i="1"/>
  <c r="N355" i="1" l="1"/>
  <c r="M354" i="1"/>
  <c r="N354" i="1" l="1"/>
  <c r="M353" i="1"/>
  <c r="N353" i="1" l="1"/>
  <c r="M352" i="1"/>
  <c r="N352" i="1" l="1"/>
  <c r="M351" i="1"/>
  <c r="N351" i="1" l="1"/>
  <c r="M350" i="1"/>
  <c r="N350" i="1" l="1"/>
  <c r="M349" i="1"/>
  <c r="N349" i="1" l="1"/>
  <c r="M348" i="1"/>
  <c r="N348" i="1" l="1"/>
  <c r="M347" i="1"/>
  <c r="N347" i="1" l="1"/>
  <c r="M346" i="1"/>
  <c r="N346" i="1" l="1"/>
  <c r="M345" i="1"/>
  <c r="N345" i="1" l="1"/>
  <c r="M344" i="1"/>
  <c r="N344" i="1" l="1"/>
  <c r="M343" i="1"/>
  <c r="N343" i="1" l="1"/>
  <c r="M342" i="1"/>
  <c r="N342" i="1" l="1"/>
  <c r="M341" i="1"/>
  <c r="N341" i="1" l="1"/>
  <c r="M340" i="1"/>
  <c r="N340" i="1" l="1"/>
  <c r="M339" i="1"/>
  <c r="N339" i="1" l="1"/>
  <c r="M338" i="1"/>
  <c r="N338" i="1" l="1"/>
  <c r="M337" i="1"/>
  <c r="N337" i="1" l="1"/>
  <c r="M336" i="1"/>
  <c r="N336" i="1" l="1"/>
  <c r="M335" i="1"/>
  <c r="N335" i="1" l="1"/>
  <c r="M334" i="1"/>
  <c r="N334" i="1" l="1"/>
  <c r="M333" i="1"/>
  <c r="N333" i="1" l="1"/>
  <c r="M332" i="1"/>
  <c r="N332" i="1" l="1"/>
  <c r="M331" i="1"/>
  <c r="N331" i="1" l="1"/>
  <c r="M330" i="1"/>
  <c r="N330" i="1" l="1"/>
  <c r="M329" i="1"/>
  <c r="N329" i="1" l="1"/>
  <c r="M328" i="1"/>
  <c r="M327" i="1" s="1"/>
  <c r="M326" i="1" s="1"/>
  <c r="N326" i="1" l="1"/>
  <c r="M325" i="1"/>
  <c r="N328" i="1"/>
  <c r="N327" i="1"/>
  <c r="N325" i="1" l="1"/>
  <c r="M324" i="1"/>
  <c r="N324" i="1" l="1"/>
  <c r="M323" i="1"/>
  <c r="N323" i="1" l="1"/>
  <c r="M322" i="1"/>
  <c r="N322" i="1" l="1"/>
  <c r="M321" i="1"/>
  <c r="M320" i="1" l="1"/>
  <c r="N321" i="1"/>
  <c r="M319" i="1" l="1"/>
  <c r="N320" i="1"/>
  <c r="N319" i="1" l="1"/>
  <c r="M318" i="1"/>
  <c r="N318" i="1" l="1"/>
  <c r="M317" i="1"/>
  <c r="M316" i="1" l="1"/>
  <c r="N317" i="1"/>
  <c r="M315" i="1" l="1"/>
  <c r="N316" i="1"/>
  <c r="N315" i="1" l="1"/>
  <c r="M314" i="1"/>
  <c r="N314" i="1" l="1"/>
  <c r="M313" i="1"/>
  <c r="M312" i="1" l="1"/>
  <c r="N313" i="1"/>
  <c r="N312" i="1" l="1"/>
  <c r="M311" i="1"/>
  <c r="N311" i="1" l="1"/>
  <c r="M310" i="1"/>
  <c r="N310" i="1" l="1"/>
  <c r="M309" i="1"/>
  <c r="N309" i="1" l="1"/>
  <c r="M308" i="1"/>
  <c r="N308" i="1" l="1"/>
  <c r="M307" i="1"/>
  <c r="N307" i="1" l="1"/>
  <c r="M306" i="1"/>
  <c r="N306" i="1" l="1"/>
  <c r="M305" i="1"/>
  <c r="N305" i="1" l="1"/>
  <c r="M304" i="1"/>
  <c r="N304" i="1" l="1"/>
  <c r="M303" i="1"/>
  <c r="M302" i="1" l="1"/>
  <c r="N303" i="1"/>
  <c r="M301" i="1" l="1"/>
  <c r="N302" i="1"/>
  <c r="N301" i="1" l="1"/>
  <c r="M300" i="1"/>
  <c r="N300" i="1" l="1"/>
  <c r="M299" i="1"/>
  <c r="N299" i="1" l="1"/>
  <c r="M298" i="1"/>
  <c r="N298" i="1" l="1"/>
  <c r="M297" i="1"/>
  <c r="M296" i="1" l="1"/>
  <c r="N297" i="1"/>
  <c r="N296" i="1" l="1"/>
  <c r="M295" i="1"/>
  <c r="N295" i="1" l="1"/>
  <c r="M294" i="1"/>
  <c r="N294" i="1" l="1"/>
  <c r="M293" i="1"/>
  <c r="M292" i="1" l="1"/>
  <c r="N293" i="1"/>
  <c r="N292" i="1" l="1"/>
  <c r="M291" i="1"/>
  <c r="N291" i="1" l="1"/>
  <c r="M290" i="1"/>
  <c r="N290" i="1" l="1"/>
  <c r="M289" i="1"/>
  <c r="N289" i="1" l="1"/>
  <c r="M288" i="1"/>
  <c r="M287" i="1" l="1"/>
  <c r="N288" i="1"/>
  <c r="N287" i="1" l="1"/>
  <c r="M286" i="1"/>
  <c r="N286" i="1" l="1"/>
  <c r="M285" i="1"/>
  <c r="M284" i="1" l="1"/>
  <c r="N285" i="1"/>
  <c r="M283" i="1" l="1"/>
  <c r="N284" i="1"/>
  <c r="N283" i="1" l="1"/>
  <c r="M282" i="1"/>
  <c r="N282" i="1" l="1"/>
  <c r="M281" i="1"/>
  <c r="N281" i="1" l="1"/>
  <c r="M280" i="1"/>
  <c r="N280" i="1" l="1"/>
  <c r="M279" i="1"/>
  <c r="N279" i="1" l="1"/>
  <c r="M278" i="1"/>
  <c r="M277" i="1" l="1"/>
  <c r="N278" i="1"/>
  <c r="N277" i="1" l="1"/>
  <c r="M276" i="1"/>
  <c r="N276" i="1" l="1"/>
  <c r="M275" i="1"/>
  <c r="M274" i="1" l="1"/>
  <c r="N275" i="1"/>
  <c r="N274" i="1" l="1"/>
  <c r="M273" i="1"/>
  <c r="M272" i="1" l="1"/>
  <c r="N273" i="1"/>
  <c r="N272" i="1" l="1"/>
  <c r="M271" i="1"/>
  <c r="N271" i="1" l="1"/>
  <c r="M270" i="1"/>
  <c r="N270" i="1" l="1"/>
  <c r="M269" i="1"/>
  <c r="N269" i="1" l="1"/>
  <c r="M268" i="1"/>
  <c r="N268" i="1" l="1"/>
  <c r="M267" i="1"/>
  <c r="N267" i="1" l="1"/>
  <c r="M266" i="1"/>
  <c r="N266" i="1" l="1"/>
  <c r="M265" i="1"/>
  <c r="N265" i="1" l="1"/>
  <c r="M264" i="1"/>
  <c r="N264" i="1" l="1"/>
  <c r="M263" i="1"/>
  <c r="N263" i="1" l="1"/>
  <c r="M262" i="1"/>
  <c r="M261" i="1" l="1"/>
  <c r="N262" i="1"/>
  <c r="M260" i="1" l="1"/>
  <c r="N261" i="1"/>
  <c r="M259" i="1" l="1"/>
  <c r="N260" i="1"/>
  <c r="N259" i="1" l="1"/>
  <c r="M258" i="1"/>
  <c r="N258" i="1" l="1"/>
  <c r="M257" i="1"/>
  <c r="N257" i="1" l="1"/>
  <c r="M256" i="1"/>
  <c r="M255" i="1" l="1"/>
  <c r="N256" i="1"/>
  <c r="N255" i="1" l="1"/>
  <c r="M254" i="1"/>
  <c r="M253" i="1" l="1"/>
  <c r="N254" i="1"/>
  <c r="M252" i="1" l="1"/>
  <c r="N253" i="1"/>
  <c r="N252" i="1" l="1"/>
  <c r="M251" i="1"/>
  <c r="N251" i="1" l="1"/>
  <c r="M250" i="1"/>
  <c r="N250" i="1" l="1"/>
  <c r="M249" i="1"/>
  <c r="N249" i="1" l="1"/>
  <c r="M248" i="1"/>
  <c r="M247" i="1" l="1"/>
  <c r="N248" i="1"/>
  <c r="N247" i="1" l="1"/>
  <c r="M246" i="1"/>
  <c r="M245" i="1" l="1"/>
  <c r="N246" i="1"/>
  <c r="N245" i="1" l="1"/>
  <c r="M244" i="1"/>
  <c r="M243" i="1" l="1"/>
  <c r="N244" i="1"/>
  <c r="N243" i="1" l="1"/>
  <c r="M242" i="1"/>
  <c r="N242" i="1" l="1"/>
  <c r="M241" i="1"/>
  <c r="N241" i="1" l="1"/>
  <c r="M240" i="1"/>
  <c r="N240" i="1" l="1"/>
  <c r="M239" i="1"/>
  <c r="N239" i="1" l="1"/>
  <c r="M238" i="1"/>
  <c r="N238" i="1" l="1"/>
  <c r="M237" i="1"/>
  <c r="N237" i="1" l="1"/>
  <c r="M236" i="1"/>
  <c r="N236" i="1" l="1"/>
  <c r="M235" i="1"/>
  <c r="M234" i="1" l="1"/>
  <c r="N235" i="1"/>
  <c r="N234" i="1" l="1"/>
  <c r="M233" i="1"/>
  <c r="N233" i="1" l="1"/>
  <c r="M232" i="1"/>
  <c r="M231" i="1" l="1"/>
  <c r="N232" i="1"/>
  <c r="N231" i="1" l="1"/>
  <c r="M230" i="1"/>
  <c r="N230" i="1" l="1"/>
  <c r="M229" i="1"/>
  <c r="M228" i="1" l="1"/>
  <c r="N229" i="1"/>
  <c r="N228" i="1" l="1"/>
  <c r="M227" i="1"/>
  <c r="N227" i="1" l="1"/>
  <c r="M226" i="1"/>
  <c r="N226" i="1" l="1"/>
  <c r="M225" i="1"/>
  <c r="M224" i="1" l="1"/>
  <c r="N225" i="1"/>
  <c r="M223" i="1" l="1"/>
  <c r="N224" i="1"/>
  <c r="N223" i="1" l="1"/>
  <c r="M222" i="1"/>
  <c r="N222" i="1" l="1"/>
  <c r="M221" i="1"/>
  <c r="N221" i="1" l="1"/>
  <c r="M220" i="1"/>
  <c r="M219" i="1" l="1"/>
  <c r="N220" i="1"/>
  <c r="N219" i="1" l="1"/>
  <c r="M218" i="1"/>
  <c r="M217" i="1" l="1"/>
  <c r="N218" i="1"/>
  <c r="N217" i="1" l="1"/>
  <c r="M216" i="1"/>
  <c r="M215" i="1" l="1"/>
  <c r="N216" i="1"/>
  <c r="N215" i="1" l="1"/>
  <c r="M214" i="1"/>
  <c r="N214" i="1" l="1"/>
  <c r="M213" i="1"/>
  <c r="M212" i="1" l="1"/>
  <c r="N213" i="1"/>
  <c r="N212" i="1" l="1"/>
  <c r="M211" i="1"/>
  <c r="N211" i="1" l="1"/>
  <c r="M210" i="1"/>
  <c r="M209" i="1" l="1"/>
  <c r="N210" i="1"/>
  <c r="M208" i="1" l="1"/>
  <c r="N209" i="1"/>
  <c r="N208" i="1" l="1"/>
  <c r="M207" i="1"/>
  <c r="N207" i="1" l="1"/>
  <c r="M206" i="1"/>
  <c r="N206" i="1" l="1"/>
  <c r="M205" i="1"/>
  <c r="N205" i="1" l="1"/>
  <c r="M204" i="1"/>
  <c r="N204" i="1" l="1"/>
  <c r="M203" i="1"/>
  <c r="N203" i="1" l="1"/>
  <c r="M202" i="1"/>
  <c r="N202" i="1" l="1"/>
  <c r="M201" i="1"/>
  <c r="N201" i="1" l="1"/>
  <c r="M200" i="1"/>
  <c r="N200" i="1" l="1"/>
  <c r="M199" i="1"/>
  <c r="N199" i="1" l="1"/>
  <c r="M198" i="1"/>
  <c r="N198" i="1" l="1"/>
  <c r="M197" i="1"/>
  <c r="N197" i="1" l="1"/>
  <c r="M196" i="1"/>
  <c r="N196" i="1" l="1"/>
  <c r="M195" i="1"/>
  <c r="N195" i="1" l="1"/>
  <c r="M194" i="1"/>
  <c r="N194" i="1" l="1"/>
  <c r="M193" i="1"/>
  <c r="N193" i="1" l="1"/>
  <c r="M192" i="1"/>
  <c r="N192" i="1" l="1"/>
  <c r="M191" i="1"/>
  <c r="N191" i="1" l="1"/>
  <c r="M190" i="1"/>
  <c r="N190" i="1" l="1"/>
  <c r="M189" i="1"/>
  <c r="N189" i="1" l="1"/>
  <c r="M188" i="1"/>
  <c r="N188" i="1" l="1"/>
  <c r="M187" i="1"/>
  <c r="M186" i="1" l="1"/>
  <c r="N187" i="1"/>
  <c r="M185" i="1" l="1"/>
  <c r="N186" i="1"/>
  <c r="N185" i="1" l="1"/>
  <c r="M184" i="1"/>
  <c r="N184" i="1" l="1"/>
  <c r="M183" i="1"/>
  <c r="N183" i="1" l="1"/>
  <c r="M182" i="1"/>
  <c r="N182" i="1" l="1"/>
  <c r="M181" i="1"/>
  <c r="N181" i="1" l="1"/>
  <c r="M180" i="1"/>
  <c r="N180" i="1" l="1"/>
  <c r="M179" i="1"/>
  <c r="N179" i="1" l="1"/>
  <c r="M178" i="1"/>
  <c r="N178" i="1" l="1"/>
  <c r="M177" i="1"/>
  <c r="M176" i="1" l="1"/>
  <c r="N177" i="1"/>
  <c r="M175" i="1" l="1"/>
  <c r="N176" i="1"/>
  <c r="M174" i="1" l="1"/>
  <c r="N175" i="1"/>
  <c r="M173" i="1" l="1"/>
  <c r="N174" i="1"/>
  <c r="M172" i="1" l="1"/>
  <c r="N173" i="1"/>
  <c r="N172" i="1" l="1"/>
  <c r="M171" i="1"/>
  <c r="N171" i="1" l="1"/>
  <c r="M170" i="1"/>
  <c r="N170" i="1" l="1"/>
  <c r="M169" i="1"/>
  <c r="N169" i="1" l="1"/>
  <c r="M168" i="1"/>
  <c r="N168" i="1" l="1"/>
  <c r="M167" i="1"/>
  <c r="N167" i="1" l="1"/>
  <c r="M166" i="1"/>
  <c r="N166" i="1" l="1"/>
  <c r="M165" i="1"/>
  <c r="N165" i="1" l="1"/>
  <c r="M164" i="1"/>
  <c r="M163" i="1" l="1"/>
  <c r="N164" i="1"/>
  <c r="N163" i="1" l="1"/>
  <c r="M162" i="1"/>
  <c r="N162" i="1" l="1"/>
  <c r="M161" i="1"/>
  <c r="M160" i="1" l="1"/>
  <c r="N161" i="1"/>
  <c r="M159" i="1" l="1"/>
  <c r="N160" i="1"/>
  <c r="N159" i="1" l="1"/>
  <c r="M158" i="1"/>
  <c r="M157" i="1" l="1"/>
  <c r="N158" i="1"/>
  <c r="N157" i="1" l="1"/>
  <c r="M156" i="1"/>
  <c r="N156" i="1" l="1"/>
  <c r="M155" i="1"/>
  <c r="N155" i="1" l="1"/>
  <c r="M154" i="1"/>
  <c r="M153" i="1" l="1"/>
  <c r="N154" i="1"/>
  <c r="N153" i="1" l="1"/>
  <c r="M152" i="1"/>
  <c r="M151" i="1" l="1"/>
  <c r="N152" i="1"/>
  <c r="N151" i="1" l="1"/>
  <c r="M150" i="1"/>
  <c r="M149" i="1" l="1"/>
  <c r="N150" i="1"/>
  <c r="N149" i="1" l="1"/>
  <c r="M148" i="1"/>
  <c r="N148" i="1" l="1"/>
  <c r="M147" i="1"/>
  <c r="M146" i="1" l="1"/>
  <c r="N147" i="1"/>
  <c r="N146" i="1" l="1"/>
  <c r="M145" i="1"/>
  <c r="N145" i="1" l="1"/>
  <c r="M144" i="1"/>
  <c r="M143" i="1" l="1"/>
  <c r="N144" i="1"/>
  <c r="N143" i="1" l="1"/>
  <c r="M142" i="1"/>
  <c r="N142" i="1" l="1"/>
  <c r="M141" i="1"/>
  <c r="M140" i="1" l="1"/>
  <c r="N141" i="1"/>
  <c r="M139" i="1" l="1"/>
  <c r="N140" i="1"/>
  <c r="N139" i="1" l="1"/>
  <c r="M138" i="1"/>
  <c r="N138" i="1" l="1"/>
  <c r="M137" i="1"/>
  <c r="N137" i="1" l="1"/>
  <c r="M136" i="1"/>
  <c r="N136" i="1" l="1"/>
  <c r="M135" i="1"/>
  <c r="N135" i="1" l="1"/>
  <c r="M134" i="1"/>
  <c r="N134" i="1" l="1"/>
  <c r="M133" i="1"/>
  <c r="M132" i="1" l="1"/>
  <c r="N133" i="1"/>
  <c r="M131" i="1" l="1"/>
  <c r="N132" i="1"/>
  <c r="M130" i="1" l="1"/>
  <c r="N131" i="1"/>
  <c r="M129" i="1" l="1"/>
  <c r="N130" i="1"/>
  <c r="N129" i="1" l="1"/>
  <c r="M128" i="1"/>
  <c r="N128" i="1" l="1"/>
  <c r="M127" i="1"/>
  <c r="N127" i="1" l="1"/>
  <c r="M126" i="1"/>
  <c r="M125" i="1" l="1"/>
  <c r="N126" i="1"/>
  <c r="M124" i="1" l="1"/>
  <c r="N125" i="1"/>
  <c r="N124" i="1" l="1"/>
  <c r="M123" i="1"/>
  <c r="N123" i="1" l="1"/>
  <c r="M122" i="1"/>
  <c r="N122" i="1" l="1"/>
  <c r="M121" i="1"/>
  <c r="N121" i="1" l="1"/>
  <c r="M120" i="1"/>
  <c r="N120" i="1" l="1"/>
  <c r="M119" i="1"/>
  <c r="N119" i="1" l="1"/>
  <c r="M118" i="1"/>
  <c r="N118" i="1" l="1"/>
  <c r="M117" i="1"/>
  <c r="N117" i="1" l="1"/>
  <c r="M116" i="1"/>
  <c r="N116" i="1" l="1"/>
  <c r="M115" i="1"/>
  <c r="N115" i="1" l="1"/>
  <c r="M114" i="1"/>
  <c r="N114" i="1" l="1"/>
  <c r="M113" i="1"/>
  <c r="N113" i="1" l="1"/>
  <c r="M112" i="1"/>
  <c r="M111" i="1" l="1"/>
  <c r="N112" i="1"/>
  <c r="N111" i="1" l="1"/>
  <c r="M110" i="1"/>
  <c r="M109" i="1" l="1"/>
  <c r="N110" i="1"/>
  <c r="N109" i="1" l="1"/>
  <c r="M108" i="1"/>
  <c r="M107" i="1" l="1"/>
  <c r="N108" i="1"/>
  <c r="M106" i="1" l="1"/>
  <c r="N107" i="1"/>
  <c r="N106" i="1" l="1"/>
  <c r="M105" i="1"/>
  <c r="M104" i="1" l="1"/>
  <c r="N105" i="1"/>
  <c r="N104" i="1" l="1"/>
  <c r="M103" i="1"/>
  <c r="N103" i="1" l="1"/>
  <c r="M102" i="1"/>
  <c r="N102" i="1" l="1"/>
  <c r="M101" i="1"/>
  <c r="N101" i="1" l="1"/>
  <c r="M100" i="1"/>
  <c r="M99" i="1" l="1"/>
  <c r="N100" i="1"/>
  <c r="N99" i="1" l="1"/>
  <c r="M98" i="1"/>
  <c r="N98" i="1" l="1"/>
  <c r="M97" i="1"/>
  <c r="M96" i="1" l="1"/>
  <c r="N97" i="1"/>
  <c r="M95" i="1" l="1"/>
  <c r="N96" i="1"/>
  <c r="N95" i="1" l="1"/>
  <c r="M94" i="1"/>
  <c r="M93" i="1" l="1"/>
  <c r="N94" i="1"/>
  <c r="M92" i="1" l="1"/>
  <c r="N93" i="1"/>
  <c r="N92" i="1" l="1"/>
  <c r="M91" i="1"/>
  <c r="N91" i="1" l="1"/>
  <c r="M90" i="1"/>
  <c r="M89" i="1" l="1"/>
  <c r="N90" i="1"/>
  <c r="M88" i="1" l="1"/>
  <c r="N89" i="1"/>
  <c r="M87" i="1" l="1"/>
  <c r="N88" i="1"/>
  <c r="N87" i="1" l="1"/>
  <c r="M86" i="1"/>
  <c r="N86" i="1" l="1"/>
  <c r="M85" i="1"/>
  <c r="M84" i="1" l="1"/>
  <c r="N85" i="1"/>
  <c r="N84" i="1" l="1"/>
  <c r="M83" i="1"/>
  <c r="N83" i="1" l="1"/>
  <c r="M82" i="1"/>
  <c r="M81" i="1" l="1"/>
  <c r="M80" i="1" s="1"/>
  <c r="M79" i="1" s="1"/>
  <c r="N82" i="1"/>
  <c r="N79" i="1" l="1"/>
  <c r="M78" i="1"/>
  <c r="N80" i="1"/>
  <c r="N81" i="1"/>
  <c r="N78" i="1" l="1"/>
  <c r="M77" i="1"/>
  <c r="N77" i="1" l="1"/>
  <c r="M76" i="1"/>
  <c r="N76" i="1" l="1"/>
  <c r="M75" i="1"/>
  <c r="M74" i="1" l="1"/>
  <c r="N75" i="1"/>
  <c r="M73" i="1" l="1"/>
  <c r="N74" i="1"/>
  <c r="M72" i="1" l="1"/>
  <c r="N73" i="1"/>
  <c r="M71" i="1" l="1"/>
  <c r="N72" i="1"/>
  <c r="M70" i="1" l="1"/>
  <c r="N71" i="1"/>
  <c r="M69" i="1" l="1"/>
  <c r="N70" i="1"/>
  <c r="N69" i="1" l="1"/>
  <c r="M68" i="1"/>
  <c r="N68" i="1" l="1"/>
  <c r="M67" i="1"/>
  <c r="N67" i="1" l="1"/>
  <c r="M66" i="1"/>
  <c r="M65" i="1" l="1"/>
  <c r="N66" i="1"/>
  <c r="M64" i="1" l="1"/>
  <c r="N65" i="1"/>
  <c r="M63" i="1" l="1"/>
  <c r="N64" i="1"/>
  <c r="N63" i="1" l="1"/>
  <c r="M62" i="1"/>
  <c r="M61" i="1" l="1"/>
  <c r="N62" i="1"/>
  <c r="N61" i="1" l="1"/>
  <c r="M60" i="1"/>
  <c r="N60" i="1" l="1"/>
  <c r="M59" i="1"/>
  <c r="M58" i="1" l="1"/>
  <c r="N59" i="1"/>
  <c r="M57" i="1" l="1"/>
  <c r="N58" i="1"/>
  <c r="M56" i="1" l="1"/>
  <c r="N57" i="1"/>
  <c r="M55" i="1" l="1"/>
  <c r="N56" i="1"/>
  <c r="M54" i="1" l="1"/>
  <c r="N55" i="1"/>
  <c r="N54" i="1" l="1"/>
  <c r="M53" i="1"/>
  <c r="M52" i="1" l="1"/>
  <c r="N53" i="1"/>
  <c r="M51" i="1" l="1"/>
  <c r="N52" i="1"/>
  <c r="N51" i="1" l="1"/>
  <c r="M50" i="1"/>
  <c r="N50" i="1" l="1"/>
  <c r="M49" i="1"/>
  <c r="M48" i="1" l="1"/>
  <c r="N49" i="1"/>
  <c r="N48" i="1" l="1"/>
  <c r="M47" i="1"/>
  <c r="M46" i="1" l="1"/>
  <c r="N47" i="1"/>
  <c r="N46" i="1" l="1"/>
  <c r="M45" i="1"/>
  <c r="M44" i="1" l="1"/>
  <c r="N45" i="1"/>
  <c r="N44" i="1" l="1"/>
  <c r="M43" i="1"/>
  <c r="N43" i="1" l="1"/>
  <c r="M42" i="1"/>
  <c r="N42" i="1" l="1"/>
  <c r="M41" i="1"/>
  <c r="N41" i="1" l="1"/>
  <c r="M40" i="1"/>
  <c r="N40" i="1" l="1"/>
  <c r="M39" i="1"/>
  <c r="M38" i="1" l="1"/>
  <c r="N39" i="1"/>
  <c r="M37" i="1" l="1"/>
  <c r="N38" i="1"/>
  <c r="N37" i="1" l="1"/>
  <c r="M36" i="1"/>
  <c r="N36" i="1" l="1"/>
  <c r="M35" i="1"/>
  <c r="M34" i="1" l="1"/>
  <c r="N35" i="1"/>
  <c r="N34" i="1" l="1"/>
  <c r="M33" i="1"/>
  <c r="N33" i="1" l="1"/>
  <c r="M32" i="1"/>
  <c r="M31" i="1" l="1"/>
  <c r="N32" i="1"/>
  <c r="N31" i="1" l="1"/>
  <c r="M30" i="1"/>
  <c r="M29" i="1" l="1"/>
  <c r="N30" i="1"/>
  <c r="M28" i="1" l="1"/>
  <c r="N29" i="1"/>
  <c r="M27" i="1" l="1"/>
  <c r="N28" i="1"/>
  <c r="M26" i="1" l="1"/>
  <c r="N27" i="1"/>
  <c r="M25" i="1" l="1"/>
  <c r="N26" i="1"/>
  <c r="M24" i="1" l="1"/>
  <c r="N25" i="1"/>
  <c r="N24" i="1" l="1"/>
  <c r="M23" i="1"/>
  <c r="M22" i="1" l="1"/>
  <c r="N23" i="1"/>
  <c r="N22" i="1" l="1"/>
  <c r="M21" i="1"/>
  <c r="N21" i="1" l="1"/>
  <c r="M20" i="1"/>
  <c r="N20" i="1" l="1"/>
  <c r="M19" i="1"/>
  <c r="N19" i="1" s="1"/>
  <c r="O19" i="1" l="1"/>
  <c r="O20" i="1" s="1"/>
  <c r="O21" i="1" s="1"/>
  <c r="O22" i="1" s="1"/>
  <c r="P19" i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P443" i="1" s="1"/>
  <c r="P444" i="1" s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 s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P490" i="1" s="1"/>
  <c r="P491" i="1" s="1"/>
  <c r="P492" i="1" s="1"/>
  <c r="P493" i="1" s="1"/>
  <c r="P494" i="1" s="1"/>
  <c r="P495" i="1" s="1"/>
  <c r="P496" i="1" s="1"/>
  <c r="P497" i="1" s="1"/>
  <c r="P498" i="1" s="1"/>
  <c r="P499" i="1" s="1"/>
  <c r="P500" i="1" s="1"/>
  <c r="P501" i="1" s="1"/>
  <c r="P502" i="1" s="1"/>
  <c r="P503" i="1" s="1"/>
  <c r="P504" i="1" s="1"/>
  <c r="P505" i="1" s="1"/>
  <c r="P506" i="1" s="1"/>
  <c r="P507" i="1" s="1"/>
  <c r="P508" i="1" s="1"/>
  <c r="P509" i="1" s="1"/>
  <c r="P510" i="1" s="1"/>
  <c r="P511" i="1" s="1"/>
  <c r="P512" i="1" s="1"/>
  <c r="O23" i="1" l="1"/>
  <c r="O24" i="1" l="1"/>
  <c r="O25" i="1" l="1"/>
  <c r="O26" i="1" l="1"/>
  <c r="O27" i="1" l="1"/>
  <c r="O28" i="1" l="1"/>
  <c r="O29" i="1" l="1"/>
  <c r="O30" i="1" l="1"/>
  <c r="O31" i="1" l="1"/>
  <c r="O32" i="1" l="1"/>
  <c r="O33" i="1" l="1"/>
  <c r="O34" i="1" l="1"/>
  <c r="O35" i="1" l="1"/>
  <c r="O36" i="1" l="1"/>
  <c r="O37" i="1" l="1"/>
  <c r="O38" i="1" l="1"/>
  <c r="O39" i="1" l="1"/>
  <c r="O40" i="1" l="1"/>
  <c r="O41" i="1" l="1"/>
  <c r="O42" i="1" l="1"/>
  <c r="O43" i="1" l="1"/>
  <c r="O44" i="1" l="1"/>
  <c r="O45" i="1" l="1"/>
  <c r="O46" i="1" l="1"/>
  <c r="O47" i="1" l="1"/>
  <c r="O48" i="1" l="1"/>
  <c r="O49" i="1" l="1"/>
  <c r="O50" i="1" l="1"/>
  <c r="O51" i="1" l="1"/>
  <c r="O52" i="1" l="1"/>
  <c r="O53" i="1" l="1"/>
  <c r="O54" i="1" l="1"/>
  <c r="O55" i="1" l="1"/>
  <c r="O56" i="1" l="1"/>
  <c r="O57" i="1" l="1"/>
  <c r="O58" i="1" l="1"/>
  <c r="O59" i="1" l="1"/>
  <c r="O60" i="1" l="1"/>
  <c r="O61" i="1" l="1"/>
  <c r="O62" i="1" l="1"/>
  <c r="O63" i="1" l="1"/>
  <c r="O64" i="1" l="1"/>
  <c r="O65" i="1" l="1"/>
  <c r="O66" i="1" l="1"/>
  <c r="O67" i="1" l="1"/>
  <c r="O68" i="1" l="1"/>
  <c r="O69" i="1" l="1"/>
  <c r="O70" i="1" l="1"/>
  <c r="O71" i="1" l="1"/>
  <c r="O72" i="1" l="1"/>
  <c r="O73" i="1" l="1"/>
  <c r="O74" i="1" l="1"/>
  <c r="O75" i="1" l="1"/>
  <c r="O76" i="1" l="1"/>
  <c r="O77" i="1" l="1"/>
  <c r="O78" i="1" l="1"/>
  <c r="O79" i="1" l="1"/>
  <c r="O80" i="1" l="1"/>
  <c r="O81" i="1" l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l="1"/>
  <c r="O200" i="1" l="1"/>
  <c r="O201" i="1" l="1"/>
  <c r="O202" i="1" l="1"/>
  <c r="O203" i="1" l="1"/>
  <c r="O204" i="1" l="1"/>
  <c r="O205" i="1" l="1"/>
  <c r="O206" i="1" l="1"/>
  <c r="O207" i="1" l="1"/>
  <c r="O208" i="1" l="1"/>
  <c r="O209" i="1" l="1"/>
  <c r="O210" i="1" l="1"/>
  <c r="O211" i="1" l="1"/>
  <c r="O212" i="1" l="1"/>
  <c r="O213" i="1" l="1"/>
  <c r="O214" i="1" l="1"/>
  <c r="O215" i="1" l="1"/>
  <c r="O216" i="1" l="1"/>
  <c r="O217" i="1" l="1"/>
  <c r="O218" i="1" l="1"/>
  <c r="O219" i="1" l="1"/>
  <c r="O220" i="1" l="1"/>
  <c r="O221" i="1" l="1"/>
  <c r="O222" i="1" l="1"/>
  <c r="O223" i="1" l="1"/>
  <c r="O224" i="1" l="1"/>
  <c r="O225" i="1" l="1"/>
  <c r="O226" i="1" l="1"/>
  <c r="O227" i="1" l="1"/>
  <c r="O228" i="1" l="1"/>
  <c r="O229" i="1" l="1"/>
  <c r="O230" i="1" l="1"/>
  <c r="O231" i="1" l="1"/>
  <c r="O232" i="1" l="1"/>
  <c r="O233" i="1" l="1"/>
  <c r="O234" i="1" l="1"/>
  <c r="O235" i="1" l="1"/>
  <c r="O236" i="1" l="1"/>
  <c r="O237" i="1" l="1"/>
  <c r="O238" i="1" l="1"/>
  <c r="O239" i="1" l="1"/>
  <c r="O240" i="1" l="1"/>
  <c r="O241" i="1" l="1"/>
  <c r="O242" i="1" l="1"/>
  <c r="O243" i="1" l="1"/>
  <c r="O244" i="1" l="1"/>
  <c r="O245" i="1" l="1"/>
  <c r="O246" i="1" l="1"/>
  <c r="O247" i="1" l="1"/>
  <c r="O248" i="1" l="1"/>
  <c r="O249" i="1" l="1"/>
  <c r="O250" i="1" l="1"/>
  <c r="O251" i="1" l="1"/>
  <c r="O252" i="1" l="1"/>
  <c r="O253" i="1" l="1"/>
  <c r="O254" i="1" l="1"/>
  <c r="O255" i="1" l="1"/>
  <c r="O256" i="1" l="1"/>
  <c r="O257" i="1" l="1"/>
  <c r="O258" i="1" l="1"/>
  <c r="O259" i="1" l="1"/>
  <c r="O260" i="1" l="1"/>
  <c r="O261" i="1" l="1"/>
  <c r="O262" i="1" l="1"/>
  <c r="O263" i="1" l="1"/>
  <c r="O264" i="1" l="1"/>
  <c r="O265" i="1" l="1"/>
  <c r="O266" i="1" l="1"/>
  <c r="O267" i="1" l="1"/>
  <c r="O268" i="1" l="1"/>
  <c r="O269" i="1" l="1"/>
  <c r="O270" i="1" l="1"/>
  <c r="O271" i="1" l="1"/>
  <c r="O272" i="1" l="1"/>
  <c r="O273" i="1" l="1"/>
  <c r="O274" i="1" l="1"/>
  <c r="O275" i="1" l="1"/>
  <c r="O276" i="1" l="1"/>
  <c r="O277" i="1" l="1"/>
  <c r="O278" i="1" l="1"/>
  <c r="O279" i="1" l="1"/>
  <c r="O280" i="1" l="1"/>
  <c r="O281" i="1" l="1"/>
  <c r="O282" i="1" l="1"/>
  <c r="O283" i="1" l="1"/>
  <c r="O284" i="1" l="1"/>
  <c r="O285" i="1" l="1"/>
  <c r="O286" i="1" l="1"/>
  <c r="O287" i="1" l="1"/>
  <c r="O288" i="1" l="1"/>
  <c r="O289" i="1" l="1"/>
  <c r="O290" i="1" l="1"/>
  <c r="O291" i="1" l="1"/>
  <c r="O292" i="1" l="1"/>
  <c r="O293" i="1" l="1"/>
  <c r="O294" i="1" l="1"/>
  <c r="O295" i="1" l="1"/>
  <c r="O296" i="1" l="1"/>
  <c r="O297" i="1" l="1"/>
  <c r="O298" i="1" l="1"/>
  <c r="O299" i="1" l="1"/>
  <c r="O300" i="1" l="1"/>
  <c r="O301" i="1" l="1"/>
  <c r="O302" i="1" l="1"/>
  <c r="O303" i="1" l="1"/>
  <c r="O304" i="1" l="1"/>
  <c r="O305" i="1" l="1"/>
  <c r="O306" i="1" l="1"/>
  <c r="O307" i="1" l="1"/>
  <c r="O308" i="1" l="1"/>
  <c r="O309" i="1" l="1"/>
  <c r="O310" i="1" l="1"/>
  <c r="O311" i="1" l="1"/>
  <c r="O312" i="1" l="1"/>
  <c r="O313" i="1" l="1"/>
  <c r="O314" i="1" l="1"/>
  <c r="O315" i="1" l="1"/>
  <c r="O316" i="1" l="1"/>
  <c r="O317" i="1" l="1"/>
  <c r="O318" i="1" l="1"/>
  <c r="O319" i="1" l="1"/>
  <c r="O320" i="1" l="1"/>
  <c r="O321" i="1" l="1"/>
  <c r="O322" i="1" l="1"/>
  <c r="O323" i="1" l="1"/>
  <c r="O324" i="1" l="1"/>
  <c r="O325" i="1" l="1"/>
  <c r="O326" i="1" l="1"/>
  <c r="O327" i="1" l="1"/>
  <c r="O328" i="1" l="1"/>
  <c r="O329" i="1" l="1"/>
  <c r="O330" i="1" l="1"/>
  <c r="O331" i="1" l="1"/>
  <c r="O332" i="1" l="1"/>
  <c r="O333" i="1" l="1"/>
  <c r="O334" i="1" l="1"/>
  <c r="O335" i="1" l="1"/>
  <c r="O336" i="1" l="1"/>
  <c r="O337" i="1" l="1"/>
  <c r="O338" i="1" l="1"/>
  <c r="O339" i="1" l="1"/>
  <c r="O340" i="1" l="1"/>
  <c r="O341" i="1" l="1"/>
  <c r="O342" i="1" l="1"/>
  <c r="O343" i="1" l="1"/>
  <c r="O344" i="1" l="1"/>
  <c r="O345" i="1" l="1"/>
  <c r="O346" i="1" l="1"/>
  <c r="O347" i="1" l="1"/>
  <c r="O348" i="1" l="1"/>
  <c r="O349" i="1" l="1"/>
  <c r="O350" i="1" l="1"/>
  <c r="O351" i="1" l="1"/>
  <c r="O352" i="1" l="1"/>
  <c r="O353" i="1" l="1"/>
  <c r="O354" i="1" l="1"/>
  <c r="O355" i="1" l="1"/>
  <c r="O356" i="1" l="1"/>
  <c r="O357" i="1" l="1"/>
  <c r="O358" i="1" l="1"/>
  <c r="O359" i="1" l="1"/>
  <c r="O360" i="1" l="1"/>
  <c r="O361" i="1" l="1"/>
  <c r="O362" i="1" l="1"/>
  <c r="O363" i="1" l="1"/>
  <c r="O364" i="1" l="1"/>
  <c r="O365" i="1" l="1"/>
  <c r="O366" i="1" l="1"/>
  <c r="O367" i="1" l="1"/>
  <c r="O368" i="1" l="1"/>
  <c r="O369" i="1" l="1"/>
  <c r="O370" i="1" l="1"/>
  <c r="O371" i="1" l="1"/>
  <c r="O372" i="1" l="1"/>
  <c r="O373" i="1" l="1"/>
  <c r="O374" i="1" l="1"/>
  <c r="O375" i="1" l="1"/>
  <c r="O376" i="1" l="1"/>
  <c r="O377" i="1" l="1"/>
  <c r="O378" i="1" l="1"/>
  <c r="O379" i="1" l="1"/>
  <c r="O380" i="1" l="1"/>
  <c r="O381" i="1" l="1"/>
  <c r="O382" i="1" l="1"/>
  <c r="O383" i="1" l="1"/>
  <c r="O384" i="1" l="1"/>
  <c r="O385" i="1" l="1"/>
  <c r="O386" i="1" l="1"/>
  <c r="O387" i="1" l="1"/>
  <c r="O388" i="1" l="1"/>
  <c r="O389" i="1" l="1"/>
  <c r="O390" i="1" l="1"/>
  <c r="O391" i="1" l="1"/>
  <c r="O392" i="1" l="1"/>
  <c r="O393" i="1" l="1"/>
  <c r="O394" i="1" l="1"/>
  <c r="O395" i="1" l="1"/>
  <c r="O396" i="1" l="1"/>
  <c r="O397" i="1" l="1"/>
  <c r="O398" i="1" l="1"/>
  <c r="O399" i="1" l="1"/>
  <c r="O400" i="1" l="1"/>
  <c r="O401" i="1" l="1"/>
  <c r="O402" i="1" l="1"/>
  <c r="O403" i="1" l="1"/>
  <c r="O404" i="1" l="1"/>
  <c r="O405" i="1" l="1"/>
  <c r="O406" i="1" l="1"/>
  <c r="O407" i="1" l="1"/>
  <c r="O408" i="1" l="1"/>
  <c r="O409" i="1" l="1"/>
  <c r="O410" i="1" l="1"/>
  <c r="O411" i="1" l="1"/>
  <c r="O412" i="1" l="1"/>
  <c r="O413" i="1" l="1"/>
  <c r="O414" i="1" l="1"/>
  <c r="O415" i="1" l="1"/>
  <c r="O416" i="1" l="1"/>
  <c r="O417" i="1" l="1"/>
  <c r="O418" i="1" l="1"/>
  <c r="O419" i="1" l="1"/>
  <c r="O420" i="1" l="1"/>
  <c r="O421" i="1" l="1"/>
  <c r="O422" i="1" l="1"/>
  <c r="O423" i="1" l="1"/>
  <c r="O424" i="1" l="1"/>
  <c r="O425" i="1" l="1"/>
  <c r="O426" i="1" l="1"/>
  <c r="O427" i="1" l="1"/>
  <c r="O428" i="1" l="1"/>
  <c r="O429" i="1" l="1"/>
  <c r="O430" i="1" l="1"/>
  <c r="O431" i="1" l="1"/>
  <c r="O432" i="1" l="1"/>
  <c r="O433" i="1" l="1"/>
  <c r="O434" i="1" l="1"/>
  <c r="O435" i="1" l="1"/>
  <c r="O436" i="1" l="1"/>
  <c r="O437" i="1" l="1"/>
  <c r="O438" i="1" l="1"/>
  <c r="O439" i="1" l="1"/>
  <c r="O440" i="1" l="1"/>
  <c r="O441" i="1" l="1"/>
  <c r="O442" i="1" l="1"/>
  <c r="O443" i="1" l="1"/>
  <c r="O444" i="1" l="1"/>
  <c r="O445" i="1" l="1"/>
  <c r="O446" i="1" l="1"/>
  <c r="O447" i="1" l="1"/>
  <c r="O448" i="1" l="1"/>
  <c r="O449" i="1" l="1"/>
  <c r="O450" i="1" l="1"/>
  <c r="O451" i="1" l="1"/>
  <c r="O452" i="1" l="1"/>
  <c r="O453" i="1" l="1"/>
  <c r="O454" i="1" l="1"/>
  <c r="O455" i="1" l="1"/>
  <c r="O456" i="1" l="1"/>
  <c r="O457" i="1" l="1"/>
  <c r="O458" i="1" l="1"/>
  <c r="O459" i="1" l="1"/>
  <c r="O460" i="1" l="1"/>
  <c r="O461" i="1" l="1"/>
  <c r="O462" i="1" l="1"/>
  <c r="O463" i="1" l="1"/>
  <c r="O464" i="1" l="1"/>
  <c r="O465" i="1" l="1"/>
  <c r="O466" i="1" l="1"/>
  <c r="O467" i="1" l="1"/>
  <c r="O468" i="1" l="1"/>
  <c r="O469" i="1" l="1"/>
  <c r="O470" i="1" l="1"/>
  <c r="O471" i="1" l="1"/>
  <c r="O472" i="1" l="1"/>
  <c r="O473" i="1" l="1"/>
  <c r="O474" i="1" l="1"/>
  <c r="O475" i="1" l="1"/>
  <c r="O476" i="1" l="1"/>
  <c r="O477" i="1" l="1"/>
  <c r="O478" i="1" l="1"/>
  <c r="O479" i="1" l="1"/>
  <c r="O480" i="1" l="1"/>
  <c r="O481" i="1" l="1"/>
  <c r="O482" i="1" l="1"/>
  <c r="O483" i="1" l="1"/>
  <c r="O484" i="1" l="1"/>
  <c r="O485" i="1" l="1"/>
  <c r="O486" i="1" l="1"/>
  <c r="O487" i="1" l="1"/>
  <c r="O488" i="1" l="1"/>
  <c r="O489" i="1" l="1"/>
  <c r="O490" i="1" l="1"/>
  <c r="O491" i="1" l="1"/>
  <c r="O492" i="1" l="1"/>
  <c r="O493" i="1" l="1"/>
  <c r="O494" i="1" l="1"/>
  <c r="O495" i="1" l="1"/>
  <c r="O496" i="1" l="1"/>
  <c r="O497" i="1" l="1"/>
  <c r="O498" i="1" l="1"/>
  <c r="O499" i="1" l="1"/>
  <c r="O500" i="1" l="1"/>
  <c r="O501" i="1" l="1"/>
  <c r="O502" i="1" l="1"/>
  <c r="O503" i="1" l="1"/>
  <c r="O504" i="1" l="1"/>
  <c r="O505" i="1" l="1"/>
  <c r="O506" i="1" l="1"/>
  <c r="O507" i="1" l="1"/>
  <c r="O508" i="1" l="1"/>
  <c r="O509" i="1" s="1"/>
  <c r="O510" i="1" s="1"/>
  <c r="O511" i="1" l="1"/>
  <c r="O512" i="1" l="1"/>
  <c r="Q512" i="1" s="1"/>
  <c r="Q511" i="1" s="1"/>
  <c r="R511" i="1" l="1"/>
  <c r="Q510" i="1"/>
  <c r="R510" i="1" s="1"/>
  <c r="Q509" i="1" l="1"/>
  <c r="R509" i="1" s="1"/>
  <c r="S511" i="1"/>
  <c r="T511" i="1"/>
  <c r="S510" i="1"/>
  <c r="T510" i="1"/>
  <c r="Q508" i="1" l="1"/>
  <c r="Q507" i="1" s="1"/>
  <c r="T509" i="1"/>
  <c r="S509" i="1"/>
  <c r="R508" i="1" l="1"/>
  <c r="T508" i="1" s="1"/>
  <c r="R507" i="1"/>
  <c r="Q506" i="1"/>
  <c r="S508" i="1" l="1"/>
  <c r="T507" i="1"/>
  <c r="S507" i="1"/>
  <c r="R506" i="1"/>
  <c r="Q505" i="1"/>
  <c r="T506" i="1" l="1"/>
  <c r="S506" i="1"/>
  <c r="R505" i="1"/>
  <c r="Q504" i="1"/>
  <c r="T505" i="1" l="1"/>
  <c r="S505" i="1"/>
  <c r="R504" i="1"/>
  <c r="Q503" i="1"/>
  <c r="Q502" i="1" l="1"/>
  <c r="R503" i="1"/>
  <c r="T504" i="1"/>
  <c r="S504" i="1"/>
  <c r="S503" i="1" l="1"/>
  <c r="T503" i="1"/>
  <c r="R502" i="1"/>
  <c r="Q501" i="1"/>
  <c r="Q500" i="1" l="1"/>
  <c r="R501" i="1"/>
  <c r="T502" i="1"/>
  <c r="S502" i="1"/>
  <c r="T501" i="1" l="1"/>
  <c r="S501" i="1"/>
  <c r="R500" i="1"/>
  <c r="Q499" i="1"/>
  <c r="S500" i="1" l="1"/>
  <c r="T500" i="1"/>
  <c r="R499" i="1"/>
  <c r="Q498" i="1"/>
  <c r="T499" i="1" l="1"/>
  <c r="S499" i="1"/>
  <c r="R498" i="1"/>
  <c r="Q497" i="1"/>
  <c r="S498" i="1" l="1"/>
  <c r="T498" i="1"/>
  <c r="R497" i="1"/>
  <c r="Q496" i="1"/>
  <c r="S497" i="1" l="1"/>
  <c r="T497" i="1"/>
  <c r="R496" i="1"/>
  <c r="Q495" i="1"/>
  <c r="R495" i="1" l="1"/>
  <c r="Q494" i="1"/>
  <c r="S496" i="1"/>
  <c r="T496" i="1"/>
  <c r="R494" i="1" l="1"/>
  <c r="Q493" i="1"/>
  <c r="S495" i="1"/>
  <c r="T495" i="1"/>
  <c r="R493" i="1" l="1"/>
  <c r="Q492" i="1"/>
  <c r="S494" i="1"/>
  <c r="T494" i="1"/>
  <c r="R492" i="1" l="1"/>
  <c r="Q491" i="1"/>
  <c r="S493" i="1"/>
  <c r="T493" i="1"/>
  <c r="R491" i="1" l="1"/>
  <c r="Q490" i="1"/>
  <c r="S492" i="1"/>
  <c r="T492" i="1"/>
  <c r="R490" i="1" l="1"/>
  <c r="Q489" i="1"/>
  <c r="S491" i="1"/>
  <c r="T491" i="1"/>
  <c r="R489" i="1" l="1"/>
  <c r="Q488" i="1"/>
  <c r="S490" i="1"/>
  <c r="T490" i="1"/>
  <c r="R488" i="1" l="1"/>
  <c r="Q487" i="1"/>
  <c r="S489" i="1"/>
  <c r="T489" i="1"/>
  <c r="R487" i="1" l="1"/>
  <c r="Q486" i="1"/>
  <c r="T488" i="1"/>
  <c r="S488" i="1"/>
  <c r="R486" i="1" l="1"/>
  <c r="Q485" i="1"/>
  <c r="S487" i="1"/>
  <c r="T487" i="1"/>
  <c r="R485" i="1" l="1"/>
  <c r="Q484" i="1"/>
  <c r="S486" i="1"/>
  <c r="T486" i="1"/>
  <c r="Q483" i="1" l="1"/>
  <c r="R484" i="1"/>
  <c r="T485" i="1"/>
  <c r="S485" i="1"/>
  <c r="T484" i="1" l="1"/>
  <c r="S484" i="1"/>
  <c r="Q482" i="1"/>
  <c r="R483" i="1"/>
  <c r="R482" i="1" l="1"/>
  <c r="Q481" i="1"/>
  <c r="S483" i="1"/>
  <c r="T483" i="1"/>
  <c r="Q480" i="1" l="1"/>
  <c r="R481" i="1"/>
  <c r="T482" i="1"/>
  <c r="S482" i="1"/>
  <c r="T481" i="1" l="1"/>
  <c r="S481" i="1"/>
  <c r="Q479" i="1"/>
  <c r="R480" i="1"/>
  <c r="T480" i="1" l="1"/>
  <c r="S480" i="1"/>
  <c r="Q478" i="1"/>
  <c r="R479" i="1"/>
  <c r="Q477" i="1" l="1"/>
  <c r="R478" i="1"/>
  <c r="T479" i="1"/>
  <c r="S479" i="1"/>
  <c r="S478" i="1" l="1"/>
  <c r="T478" i="1"/>
  <c r="Q476" i="1"/>
  <c r="R477" i="1"/>
  <c r="T477" i="1" l="1"/>
  <c r="S477" i="1"/>
  <c r="Q475" i="1"/>
  <c r="R476" i="1"/>
  <c r="S476" i="1" l="1"/>
  <c r="T476" i="1"/>
  <c r="Q474" i="1"/>
  <c r="R475" i="1"/>
  <c r="S475" i="1" l="1"/>
  <c r="T475" i="1"/>
  <c r="R474" i="1"/>
  <c r="Q473" i="1"/>
  <c r="R473" i="1" l="1"/>
  <c r="Q472" i="1"/>
  <c r="S474" i="1"/>
  <c r="T474" i="1"/>
  <c r="Q471" i="1" l="1"/>
  <c r="R472" i="1"/>
  <c r="T473" i="1"/>
  <c r="S473" i="1"/>
  <c r="T472" i="1" l="1"/>
  <c r="S472" i="1"/>
  <c r="R471" i="1"/>
  <c r="Q470" i="1"/>
  <c r="Q469" i="1" l="1"/>
  <c r="R470" i="1"/>
  <c r="S471" i="1"/>
  <c r="T471" i="1"/>
  <c r="S470" i="1" l="1"/>
  <c r="T470" i="1"/>
  <c r="R469" i="1"/>
  <c r="Q468" i="1"/>
  <c r="Q467" i="1" l="1"/>
  <c r="R468" i="1"/>
  <c r="T469" i="1"/>
  <c r="S469" i="1"/>
  <c r="S468" i="1" l="1"/>
  <c r="T468" i="1"/>
  <c r="Q466" i="1"/>
  <c r="R467" i="1"/>
  <c r="T467" i="1" l="1"/>
  <c r="S467" i="1"/>
  <c r="Q465" i="1"/>
  <c r="R466" i="1"/>
  <c r="S466" i="1" l="1"/>
  <c r="T466" i="1"/>
  <c r="Q464" i="1"/>
  <c r="R465" i="1"/>
  <c r="S465" i="1" l="1"/>
  <c r="T465" i="1"/>
  <c r="R464" i="1"/>
  <c r="Q463" i="1"/>
  <c r="Q462" i="1" l="1"/>
  <c r="R463" i="1"/>
  <c r="T464" i="1"/>
  <c r="S464" i="1"/>
  <c r="T463" i="1" l="1"/>
  <c r="S463" i="1"/>
  <c r="R462" i="1"/>
  <c r="Q461" i="1"/>
  <c r="S462" i="1" l="1"/>
  <c r="T462" i="1"/>
  <c r="R461" i="1"/>
  <c r="Q460" i="1"/>
  <c r="T461" i="1" l="1"/>
  <c r="S461" i="1"/>
  <c r="R460" i="1"/>
  <c r="Q459" i="1"/>
  <c r="T460" i="1" l="1"/>
  <c r="S460" i="1"/>
  <c r="R459" i="1"/>
  <c r="Q458" i="1"/>
  <c r="S459" i="1" l="1"/>
  <c r="T459" i="1"/>
  <c r="R458" i="1"/>
  <c r="Q457" i="1"/>
  <c r="T458" i="1" l="1"/>
  <c r="S458" i="1"/>
  <c r="R457" i="1"/>
  <c r="Q456" i="1"/>
  <c r="T457" i="1" l="1"/>
  <c r="S457" i="1"/>
  <c r="R456" i="1"/>
  <c r="Q455" i="1"/>
  <c r="R455" i="1" l="1"/>
  <c r="Q454" i="1"/>
  <c r="T456" i="1"/>
  <c r="S456" i="1"/>
  <c r="R454" i="1" l="1"/>
  <c r="Q453" i="1"/>
  <c r="S455" i="1"/>
  <c r="T455" i="1"/>
  <c r="R453" i="1" l="1"/>
  <c r="Q452" i="1"/>
  <c r="T454" i="1"/>
  <c r="S454" i="1"/>
  <c r="R452" i="1" l="1"/>
  <c r="Q451" i="1"/>
  <c r="S453" i="1"/>
  <c r="T453" i="1"/>
  <c r="R451" i="1" l="1"/>
  <c r="Q450" i="1"/>
  <c r="S452" i="1"/>
  <c r="T452" i="1"/>
  <c r="Q449" i="1" l="1"/>
  <c r="R450" i="1"/>
  <c r="S451" i="1"/>
  <c r="T451" i="1"/>
  <c r="T450" i="1" l="1"/>
  <c r="S450" i="1"/>
  <c r="R449" i="1"/>
  <c r="Q448" i="1"/>
  <c r="T449" i="1" l="1"/>
  <c r="S449" i="1"/>
  <c r="R448" i="1"/>
  <c r="Q447" i="1"/>
  <c r="S448" i="1" l="1"/>
  <c r="T448" i="1"/>
  <c r="R447" i="1"/>
  <c r="Q446" i="1"/>
  <c r="R446" i="1" l="1"/>
  <c r="Q445" i="1"/>
  <c r="S447" i="1"/>
  <c r="T447" i="1"/>
  <c r="Q444" i="1" l="1"/>
  <c r="R445" i="1"/>
  <c r="T446" i="1"/>
  <c r="S446" i="1"/>
  <c r="T445" i="1" l="1"/>
  <c r="S445" i="1"/>
  <c r="R444" i="1"/>
  <c r="Q443" i="1"/>
  <c r="R443" i="1" l="1"/>
  <c r="Q442" i="1"/>
  <c r="S444" i="1"/>
  <c r="T444" i="1"/>
  <c r="Q441" i="1" l="1"/>
  <c r="R442" i="1"/>
  <c r="T443" i="1"/>
  <c r="S443" i="1"/>
  <c r="S442" i="1" l="1"/>
  <c r="T442" i="1"/>
  <c r="Q440" i="1"/>
  <c r="R441" i="1"/>
  <c r="S441" i="1" l="1"/>
  <c r="T441" i="1"/>
  <c r="R440" i="1"/>
  <c r="Q439" i="1"/>
  <c r="R439" i="1" l="1"/>
  <c r="Q438" i="1"/>
  <c r="T440" i="1"/>
  <c r="S440" i="1"/>
  <c r="R438" i="1" l="1"/>
  <c r="Q437" i="1"/>
  <c r="S439" i="1"/>
  <c r="T439" i="1"/>
  <c r="R437" i="1" l="1"/>
  <c r="Q436" i="1"/>
  <c r="T438" i="1"/>
  <c r="S438" i="1"/>
  <c r="R436" i="1" l="1"/>
  <c r="Q435" i="1"/>
  <c r="T437" i="1"/>
  <c r="S437" i="1"/>
  <c r="R435" i="1" l="1"/>
  <c r="Q434" i="1"/>
  <c r="S436" i="1"/>
  <c r="T436" i="1"/>
  <c r="R434" i="1" l="1"/>
  <c r="Q433" i="1"/>
  <c r="S435" i="1"/>
  <c r="T435" i="1"/>
  <c r="R433" i="1" l="1"/>
  <c r="Q432" i="1"/>
  <c r="S434" i="1"/>
  <c r="T434" i="1"/>
  <c r="R432" i="1" l="1"/>
  <c r="Q431" i="1"/>
  <c r="S433" i="1"/>
  <c r="T433" i="1"/>
  <c r="R431" i="1" l="1"/>
  <c r="Q430" i="1"/>
  <c r="S432" i="1"/>
  <c r="T432" i="1"/>
  <c r="R430" i="1" l="1"/>
  <c r="Q429" i="1"/>
  <c r="T431" i="1"/>
  <c r="S431" i="1"/>
  <c r="R429" i="1" l="1"/>
  <c r="Q428" i="1"/>
  <c r="T430" i="1"/>
  <c r="S430" i="1"/>
  <c r="R428" i="1" l="1"/>
  <c r="Q427" i="1"/>
  <c r="S429" i="1"/>
  <c r="T429" i="1"/>
  <c r="R427" i="1" l="1"/>
  <c r="Q426" i="1"/>
  <c r="T428" i="1"/>
  <c r="S428" i="1"/>
  <c r="R426" i="1" l="1"/>
  <c r="Q425" i="1"/>
  <c r="T427" i="1"/>
  <c r="S427" i="1"/>
  <c r="R425" i="1" l="1"/>
  <c r="Q424" i="1"/>
  <c r="T426" i="1"/>
  <c r="S426" i="1"/>
  <c r="R424" i="1" l="1"/>
  <c r="Q423" i="1"/>
  <c r="T425" i="1"/>
  <c r="S425" i="1"/>
  <c r="R423" i="1" l="1"/>
  <c r="Q422" i="1"/>
  <c r="T424" i="1"/>
  <c r="S424" i="1"/>
  <c r="R422" i="1" l="1"/>
  <c r="Q421" i="1"/>
  <c r="S423" i="1"/>
  <c r="T423" i="1"/>
  <c r="R421" i="1" l="1"/>
  <c r="Q420" i="1"/>
  <c r="S422" i="1"/>
  <c r="T422" i="1"/>
  <c r="Q419" i="1" l="1"/>
  <c r="R420" i="1"/>
  <c r="T421" i="1"/>
  <c r="S421" i="1"/>
  <c r="T420" i="1" l="1"/>
  <c r="S420" i="1"/>
  <c r="Q418" i="1"/>
  <c r="R419" i="1"/>
  <c r="S419" i="1" l="1"/>
  <c r="T419" i="1"/>
  <c r="R418" i="1"/>
  <c r="Q417" i="1"/>
  <c r="R417" i="1" l="1"/>
  <c r="Q416" i="1"/>
  <c r="S418" i="1"/>
  <c r="T418" i="1"/>
  <c r="R416" i="1" l="1"/>
  <c r="Q415" i="1"/>
  <c r="T417" i="1"/>
  <c r="S417" i="1"/>
  <c r="R415" i="1" l="1"/>
  <c r="Q414" i="1"/>
  <c r="S416" i="1"/>
  <c r="T416" i="1"/>
  <c r="R414" i="1" l="1"/>
  <c r="Q413" i="1"/>
  <c r="T415" i="1"/>
  <c r="S415" i="1"/>
  <c r="R413" i="1" l="1"/>
  <c r="Q412" i="1"/>
  <c r="T414" i="1"/>
  <c r="S414" i="1"/>
  <c r="R412" i="1" l="1"/>
  <c r="Q411" i="1"/>
  <c r="S413" i="1"/>
  <c r="T413" i="1"/>
  <c r="R411" i="1" l="1"/>
  <c r="Q410" i="1"/>
  <c r="T412" i="1"/>
  <c r="S412" i="1"/>
  <c r="R410" i="1" l="1"/>
  <c r="Q409" i="1"/>
  <c r="S411" i="1"/>
  <c r="T411" i="1"/>
  <c r="R409" i="1" l="1"/>
  <c r="Q408" i="1"/>
  <c r="S410" i="1"/>
  <c r="T410" i="1"/>
  <c r="Q407" i="1" l="1"/>
  <c r="R408" i="1"/>
  <c r="T409" i="1"/>
  <c r="S409" i="1"/>
  <c r="S408" i="1" l="1"/>
  <c r="T408" i="1"/>
  <c r="Q406" i="1"/>
  <c r="R407" i="1"/>
  <c r="R406" i="1" l="1"/>
  <c r="Q405" i="1"/>
  <c r="S407" i="1"/>
  <c r="T407" i="1"/>
  <c r="R405" i="1" l="1"/>
  <c r="Q404" i="1"/>
  <c r="S406" i="1"/>
  <c r="T406" i="1"/>
  <c r="R404" i="1" l="1"/>
  <c r="Q403" i="1"/>
  <c r="T405" i="1"/>
  <c r="S405" i="1"/>
  <c r="R403" i="1" l="1"/>
  <c r="Q402" i="1"/>
  <c r="S404" i="1"/>
  <c r="T404" i="1"/>
  <c r="R402" i="1" l="1"/>
  <c r="Q401" i="1"/>
  <c r="T403" i="1"/>
  <c r="S403" i="1"/>
  <c r="R401" i="1" l="1"/>
  <c r="Q400" i="1"/>
  <c r="T402" i="1"/>
  <c r="S402" i="1"/>
  <c r="Q399" i="1" l="1"/>
  <c r="R400" i="1"/>
  <c r="T401" i="1"/>
  <c r="S401" i="1"/>
  <c r="T400" i="1" l="1"/>
  <c r="S400" i="1"/>
  <c r="Q398" i="1"/>
  <c r="R399" i="1"/>
  <c r="T399" i="1" l="1"/>
  <c r="S399" i="1"/>
  <c r="R398" i="1"/>
  <c r="Q397" i="1"/>
  <c r="Q396" i="1" l="1"/>
  <c r="R397" i="1"/>
  <c r="S398" i="1"/>
  <c r="T398" i="1"/>
  <c r="T397" i="1" l="1"/>
  <c r="S397" i="1"/>
  <c r="Q395" i="1"/>
  <c r="R396" i="1"/>
  <c r="T396" i="1" l="1"/>
  <c r="S396" i="1"/>
  <c r="R395" i="1"/>
  <c r="Q394" i="1"/>
  <c r="S395" i="1" l="1"/>
  <c r="T395" i="1"/>
  <c r="R394" i="1"/>
  <c r="Q393" i="1"/>
  <c r="T394" i="1" l="1"/>
  <c r="S394" i="1"/>
  <c r="R393" i="1"/>
  <c r="Q392" i="1"/>
  <c r="S393" i="1" l="1"/>
  <c r="T393" i="1"/>
  <c r="R392" i="1"/>
  <c r="Q391" i="1"/>
  <c r="R391" i="1" l="1"/>
  <c r="Q390" i="1"/>
  <c r="S392" i="1"/>
  <c r="T392" i="1"/>
  <c r="R390" i="1" l="1"/>
  <c r="Q389" i="1"/>
  <c r="T391" i="1"/>
  <c r="S391" i="1"/>
  <c r="R389" i="1" l="1"/>
  <c r="Q388" i="1"/>
  <c r="S390" i="1"/>
  <c r="T390" i="1"/>
  <c r="R388" i="1" l="1"/>
  <c r="Q387" i="1"/>
  <c r="S389" i="1"/>
  <c r="T389" i="1"/>
  <c r="R387" i="1" l="1"/>
  <c r="Q386" i="1"/>
  <c r="T388" i="1"/>
  <c r="S388" i="1"/>
  <c r="R386" i="1" l="1"/>
  <c r="Q385" i="1"/>
  <c r="S387" i="1"/>
  <c r="T387" i="1"/>
  <c r="R385" i="1" l="1"/>
  <c r="Q384" i="1"/>
  <c r="T386" i="1"/>
  <c r="S386" i="1"/>
  <c r="R384" i="1" l="1"/>
  <c r="Q383" i="1"/>
  <c r="S385" i="1"/>
  <c r="T385" i="1"/>
  <c r="R383" i="1" l="1"/>
  <c r="Q382" i="1"/>
  <c r="S384" i="1"/>
  <c r="T384" i="1"/>
  <c r="R382" i="1" l="1"/>
  <c r="Q381" i="1"/>
  <c r="T383" i="1"/>
  <c r="S383" i="1"/>
  <c r="R381" i="1" l="1"/>
  <c r="Q380" i="1"/>
  <c r="S382" i="1"/>
  <c r="T382" i="1"/>
  <c r="R380" i="1" l="1"/>
  <c r="Q379" i="1"/>
  <c r="S381" i="1"/>
  <c r="T381" i="1"/>
  <c r="R379" i="1" l="1"/>
  <c r="Q378" i="1"/>
  <c r="T380" i="1"/>
  <c r="S380" i="1"/>
  <c r="R378" i="1" l="1"/>
  <c r="Q377" i="1"/>
  <c r="S379" i="1"/>
  <c r="T379" i="1"/>
  <c r="R377" i="1" l="1"/>
  <c r="Q376" i="1"/>
  <c r="S378" i="1"/>
  <c r="T378" i="1"/>
  <c r="R376" i="1" l="1"/>
  <c r="Q375" i="1"/>
  <c r="S377" i="1"/>
  <c r="T377" i="1"/>
  <c r="R375" i="1" l="1"/>
  <c r="Q374" i="1"/>
  <c r="T376" i="1"/>
  <c r="S376" i="1"/>
  <c r="R374" i="1" l="1"/>
  <c r="Q373" i="1"/>
  <c r="S375" i="1"/>
  <c r="T375" i="1"/>
  <c r="R373" i="1" l="1"/>
  <c r="Q372" i="1"/>
  <c r="Q371" i="1" s="1"/>
  <c r="Q370" i="1" s="1"/>
  <c r="S374" i="1"/>
  <c r="T374" i="1"/>
  <c r="R372" i="1" l="1"/>
  <c r="T372" i="1" s="1"/>
  <c r="R371" i="1"/>
  <c r="T371" i="1" s="1"/>
  <c r="T373" i="1"/>
  <c r="S373" i="1"/>
  <c r="Q369" i="1"/>
  <c r="R370" i="1"/>
  <c r="S372" i="1" l="1"/>
  <c r="S371" i="1"/>
  <c r="T370" i="1"/>
  <c r="S370" i="1"/>
  <c r="R369" i="1"/>
  <c r="Q368" i="1"/>
  <c r="Q367" i="1" l="1"/>
  <c r="R368" i="1"/>
  <c r="S369" i="1"/>
  <c r="T369" i="1"/>
  <c r="S368" i="1" l="1"/>
  <c r="T368" i="1"/>
  <c r="R367" i="1"/>
  <c r="Q366" i="1"/>
  <c r="T367" i="1" l="1"/>
  <c r="S367" i="1"/>
  <c r="R366" i="1"/>
  <c r="Q365" i="1"/>
  <c r="R365" i="1" l="1"/>
  <c r="Q364" i="1"/>
  <c r="S366" i="1"/>
  <c r="T366" i="1"/>
  <c r="R364" i="1" l="1"/>
  <c r="Q363" i="1"/>
  <c r="S365" i="1"/>
  <c r="T365" i="1"/>
  <c r="R363" i="1" l="1"/>
  <c r="Q362" i="1"/>
  <c r="S364" i="1"/>
  <c r="T364" i="1"/>
  <c r="R362" i="1" l="1"/>
  <c r="Q361" i="1"/>
  <c r="T363" i="1"/>
  <c r="S363" i="1"/>
  <c r="R361" i="1" l="1"/>
  <c r="Q360" i="1"/>
  <c r="T362" i="1"/>
  <c r="S362" i="1"/>
  <c r="R360" i="1" l="1"/>
  <c r="Q359" i="1"/>
  <c r="S361" i="1"/>
  <c r="T361" i="1"/>
  <c r="R359" i="1" l="1"/>
  <c r="Q358" i="1"/>
  <c r="S360" i="1"/>
  <c r="T360" i="1"/>
  <c r="R358" i="1" l="1"/>
  <c r="Q357" i="1"/>
  <c r="T359" i="1"/>
  <c r="S359" i="1"/>
  <c r="R357" i="1" l="1"/>
  <c r="Q356" i="1"/>
  <c r="T358" i="1"/>
  <c r="S358" i="1"/>
  <c r="R356" i="1" l="1"/>
  <c r="Q355" i="1"/>
  <c r="T357" i="1"/>
  <c r="S357" i="1"/>
  <c r="R355" i="1" l="1"/>
  <c r="Q354" i="1"/>
  <c r="T356" i="1"/>
  <c r="S356" i="1"/>
  <c r="R354" i="1" l="1"/>
  <c r="Q353" i="1"/>
  <c r="S355" i="1"/>
  <c r="T355" i="1"/>
  <c r="R353" i="1" l="1"/>
  <c r="Q352" i="1"/>
  <c r="T354" i="1"/>
  <c r="S354" i="1"/>
  <c r="R352" i="1" l="1"/>
  <c r="Q351" i="1"/>
  <c r="S353" i="1"/>
  <c r="T353" i="1"/>
  <c r="R351" i="1" l="1"/>
  <c r="Q350" i="1"/>
  <c r="S352" i="1"/>
  <c r="T352" i="1"/>
  <c r="R350" i="1" l="1"/>
  <c r="Q349" i="1"/>
  <c r="T351" i="1"/>
  <c r="S351" i="1"/>
  <c r="R349" i="1" l="1"/>
  <c r="Q348" i="1"/>
  <c r="T350" i="1"/>
  <c r="S350" i="1"/>
  <c r="R348" i="1" l="1"/>
  <c r="Q347" i="1"/>
  <c r="S349" i="1"/>
  <c r="T349" i="1"/>
  <c r="R347" i="1" l="1"/>
  <c r="Q346" i="1"/>
  <c r="T348" i="1"/>
  <c r="S348" i="1"/>
  <c r="Q345" i="1" l="1"/>
  <c r="R346" i="1"/>
  <c r="T347" i="1"/>
  <c r="S347" i="1"/>
  <c r="S346" i="1" l="1"/>
  <c r="T346" i="1"/>
  <c r="Q344" i="1"/>
  <c r="R345" i="1"/>
  <c r="T345" i="1" l="1"/>
  <c r="S345" i="1"/>
  <c r="Q343" i="1"/>
  <c r="R344" i="1"/>
  <c r="S344" i="1" l="1"/>
  <c r="T344" i="1"/>
  <c r="R343" i="1"/>
  <c r="Q342" i="1"/>
  <c r="R342" i="1" l="1"/>
  <c r="Q341" i="1"/>
  <c r="S343" i="1"/>
  <c r="T343" i="1"/>
  <c r="Q340" i="1" l="1"/>
  <c r="R341" i="1"/>
  <c r="T342" i="1"/>
  <c r="S342" i="1"/>
  <c r="S341" i="1" l="1"/>
  <c r="T341" i="1"/>
  <c r="Q339" i="1"/>
  <c r="R340" i="1"/>
  <c r="S340" i="1" l="1"/>
  <c r="T340" i="1"/>
  <c r="R339" i="1"/>
  <c r="Q338" i="1"/>
  <c r="R338" i="1" l="1"/>
  <c r="Q337" i="1"/>
  <c r="T339" i="1"/>
  <c r="S339" i="1"/>
  <c r="R337" i="1" l="1"/>
  <c r="Q336" i="1"/>
  <c r="T338" i="1"/>
  <c r="S338" i="1"/>
  <c r="R336" i="1" l="1"/>
  <c r="Q335" i="1"/>
  <c r="S337" i="1"/>
  <c r="T337" i="1"/>
  <c r="R335" i="1" l="1"/>
  <c r="Q334" i="1"/>
  <c r="S336" i="1"/>
  <c r="T336" i="1"/>
  <c r="R334" i="1" l="1"/>
  <c r="Q333" i="1"/>
  <c r="S335" i="1"/>
  <c r="T335" i="1"/>
  <c r="R333" i="1" l="1"/>
  <c r="Q332" i="1"/>
  <c r="S334" i="1"/>
  <c r="T334" i="1"/>
  <c r="R332" i="1" l="1"/>
  <c r="Q331" i="1"/>
  <c r="S333" i="1"/>
  <c r="T333" i="1"/>
  <c r="R331" i="1" l="1"/>
  <c r="Q330" i="1"/>
  <c r="T332" i="1"/>
  <c r="S332" i="1"/>
  <c r="R330" i="1" l="1"/>
  <c r="Q329" i="1"/>
  <c r="T331" i="1"/>
  <c r="S331" i="1"/>
  <c r="R329" i="1" l="1"/>
  <c r="Q328" i="1"/>
  <c r="Q327" i="1" s="1"/>
  <c r="Q326" i="1" s="1"/>
  <c r="S330" i="1"/>
  <c r="T330" i="1"/>
  <c r="R326" i="1" l="1"/>
  <c r="Q325" i="1"/>
  <c r="R328" i="1"/>
  <c r="R327" i="1"/>
  <c r="S329" i="1"/>
  <c r="T329" i="1"/>
  <c r="R325" i="1" l="1"/>
  <c r="Q324" i="1"/>
  <c r="S326" i="1"/>
  <c r="T326" i="1"/>
  <c r="T327" i="1"/>
  <c r="S327" i="1"/>
  <c r="T328" i="1"/>
  <c r="S328" i="1"/>
  <c r="R324" i="1" l="1"/>
  <c r="Q323" i="1"/>
  <c r="S325" i="1"/>
  <c r="T325" i="1"/>
  <c r="R323" i="1" l="1"/>
  <c r="Q322" i="1"/>
  <c r="S324" i="1"/>
  <c r="T324" i="1"/>
  <c r="R322" i="1" l="1"/>
  <c r="Q321" i="1"/>
  <c r="T323" i="1"/>
  <c r="S323" i="1"/>
  <c r="R321" i="1" l="1"/>
  <c r="Q320" i="1"/>
  <c r="S322" i="1"/>
  <c r="T322" i="1"/>
  <c r="R320" i="1" l="1"/>
  <c r="Q319" i="1"/>
  <c r="S321" i="1"/>
  <c r="T321" i="1"/>
  <c r="Q318" i="1" l="1"/>
  <c r="R319" i="1"/>
  <c r="T320" i="1"/>
  <c r="S320" i="1"/>
  <c r="T319" i="1" l="1"/>
  <c r="S319" i="1"/>
  <c r="R318" i="1"/>
  <c r="Q317" i="1"/>
  <c r="R317" i="1" l="1"/>
  <c r="Q316" i="1"/>
  <c r="T318" i="1"/>
  <c r="S318" i="1"/>
  <c r="R316" i="1" l="1"/>
  <c r="Q315" i="1"/>
  <c r="S317" i="1"/>
  <c r="T317" i="1"/>
  <c r="R315" i="1" l="1"/>
  <c r="Q314" i="1"/>
  <c r="Q313" i="1" s="1"/>
  <c r="Q312" i="1" s="1"/>
  <c r="S316" i="1"/>
  <c r="T316" i="1"/>
  <c r="R312" i="1" l="1"/>
  <c r="Q311" i="1"/>
  <c r="R314" i="1"/>
  <c r="R313" i="1"/>
  <c r="T315" i="1"/>
  <c r="S315" i="1"/>
  <c r="R311" i="1" l="1"/>
  <c r="Q310" i="1"/>
  <c r="S312" i="1"/>
  <c r="T312" i="1"/>
  <c r="S313" i="1"/>
  <c r="T313" i="1"/>
  <c r="S314" i="1"/>
  <c r="T314" i="1"/>
  <c r="R310" i="1" l="1"/>
  <c r="Q309" i="1"/>
  <c r="T311" i="1"/>
  <c r="S311" i="1"/>
  <c r="R309" i="1" l="1"/>
  <c r="Q308" i="1"/>
  <c r="T310" i="1"/>
  <c r="S310" i="1"/>
  <c r="R308" i="1" l="1"/>
  <c r="Q307" i="1"/>
  <c r="T309" i="1"/>
  <c r="S309" i="1"/>
  <c r="R307" i="1" l="1"/>
  <c r="Q306" i="1"/>
  <c r="T308" i="1"/>
  <c r="S308" i="1"/>
  <c r="R306" i="1" l="1"/>
  <c r="Q305" i="1"/>
  <c r="S307" i="1"/>
  <c r="T307" i="1"/>
  <c r="R305" i="1" l="1"/>
  <c r="Q304" i="1"/>
  <c r="T306" i="1"/>
  <c r="S306" i="1"/>
  <c r="R304" i="1" l="1"/>
  <c r="Q303" i="1"/>
  <c r="T305" i="1"/>
  <c r="S305" i="1"/>
  <c r="R303" i="1" l="1"/>
  <c r="Q302" i="1"/>
  <c r="T304" i="1"/>
  <c r="S304" i="1"/>
  <c r="R302" i="1" l="1"/>
  <c r="Q301" i="1"/>
  <c r="S303" i="1"/>
  <c r="T303" i="1"/>
  <c r="R301" i="1" l="1"/>
  <c r="Q300" i="1"/>
  <c r="S302" i="1"/>
  <c r="T302" i="1"/>
  <c r="R300" i="1" l="1"/>
  <c r="Q299" i="1"/>
  <c r="T301" i="1"/>
  <c r="S301" i="1"/>
  <c r="Q298" i="1" l="1"/>
  <c r="R299" i="1"/>
  <c r="T300" i="1"/>
  <c r="S300" i="1"/>
  <c r="S299" i="1" l="1"/>
  <c r="T299" i="1"/>
  <c r="Q297" i="1"/>
  <c r="R298" i="1"/>
  <c r="R297" i="1" l="1"/>
  <c r="Q296" i="1"/>
  <c r="T298" i="1"/>
  <c r="S298" i="1"/>
  <c r="R296" i="1" l="1"/>
  <c r="Q295" i="1"/>
  <c r="S297" i="1"/>
  <c r="T297" i="1"/>
  <c r="R295" i="1" l="1"/>
  <c r="Q294" i="1"/>
  <c r="T296" i="1"/>
  <c r="S296" i="1"/>
  <c r="R294" i="1" l="1"/>
  <c r="Q293" i="1"/>
  <c r="S295" i="1"/>
  <c r="T295" i="1"/>
  <c r="R293" i="1" l="1"/>
  <c r="Q292" i="1"/>
  <c r="T294" i="1"/>
  <c r="S294" i="1"/>
  <c r="R292" i="1" l="1"/>
  <c r="Q291" i="1"/>
  <c r="T293" i="1"/>
  <c r="S293" i="1"/>
  <c r="R291" i="1" l="1"/>
  <c r="Q290" i="1"/>
  <c r="T292" i="1"/>
  <c r="S292" i="1"/>
  <c r="Q289" i="1" l="1"/>
  <c r="R290" i="1"/>
  <c r="T291" i="1"/>
  <c r="S291" i="1"/>
  <c r="S290" i="1" l="1"/>
  <c r="T290" i="1"/>
  <c r="R289" i="1"/>
  <c r="Q288" i="1"/>
  <c r="S289" i="1" l="1"/>
  <c r="T289" i="1"/>
  <c r="R288" i="1"/>
  <c r="Q287" i="1"/>
  <c r="T288" i="1" l="1"/>
  <c r="S288" i="1"/>
  <c r="R287" i="1"/>
  <c r="Q286" i="1"/>
  <c r="T287" i="1" l="1"/>
  <c r="S287" i="1"/>
  <c r="R286" i="1"/>
  <c r="Q285" i="1"/>
  <c r="R285" i="1" l="1"/>
  <c r="Q284" i="1"/>
  <c r="T286" i="1"/>
  <c r="S286" i="1"/>
  <c r="R284" i="1" l="1"/>
  <c r="Q283" i="1"/>
  <c r="S285" i="1"/>
  <c r="T285" i="1"/>
  <c r="R283" i="1" l="1"/>
  <c r="Q282" i="1"/>
  <c r="S284" i="1"/>
  <c r="T284" i="1"/>
  <c r="R282" i="1" l="1"/>
  <c r="Q281" i="1"/>
  <c r="T283" i="1"/>
  <c r="S283" i="1"/>
  <c r="R281" i="1" l="1"/>
  <c r="Q280" i="1"/>
  <c r="S282" i="1"/>
  <c r="T282" i="1"/>
  <c r="R280" i="1" l="1"/>
  <c r="Q279" i="1"/>
  <c r="S281" i="1"/>
  <c r="T281" i="1"/>
  <c r="R279" i="1" l="1"/>
  <c r="Q278" i="1"/>
  <c r="S280" i="1"/>
  <c r="T280" i="1"/>
  <c r="R278" i="1" l="1"/>
  <c r="Q277" i="1"/>
  <c r="S279" i="1"/>
  <c r="T279" i="1"/>
  <c r="R277" i="1" l="1"/>
  <c r="Q276" i="1"/>
  <c r="S278" i="1"/>
  <c r="T278" i="1"/>
  <c r="R276" i="1" l="1"/>
  <c r="Q275" i="1"/>
  <c r="S277" i="1"/>
  <c r="T277" i="1"/>
  <c r="R275" i="1" l="1"/>
  <c r="Q274" i="1"/>
  <c r="S276" i="1"/>
  <c r="T276" i="1"/>
  <c r="R274" i="1" l="1"/>
  <c r="Q273" i="1"/>
  <c r="T275" i="1"/>
  <c r="S275" i="1"/>
  <c r="R273" i="1" l="1"/>
  <c r="Q272" i="1"/>
  <c r="T274" i="1"/>
  <c r="S274" i="1"/>
  <c r="R272" i="1" l="1"/>
  <c r="Q271" i="1"/>
  <c r="S273" i="1"/>
  <c r="T273" i="1"/>
  <c r="R271" i="1" l="1"/>
  <c r="Q270" i="1"/>
  <c r="S272" i="1"/>
  <c r="T272" i="1"/>
  <c r="R270" i="1" l="1"/>
  <c r="Q269" i="1"/>
  <c r="T271" i="1"/>
  <c r="S271" i="1"/>
  <c r="R269" i="1" l="1"/>
  <c r="Q268" i="1"/>
  <c r="S270" i="1"/>
  <c r="T270" i="1"/>
  <c r="R268" i="1" l="1"/>
  <c r="Q267" i="1"/>
  <c r="T269" i="1"/>
  <c r="S269" i="1"/>
  <c r="R267" i="1" l="1"/>
  <c r="Q266" i="1"/>
  <c r="T268" i="1"/>
  <c r="S268" i="1"/>
  <c r="R266" i="1" l="1"/>
  <c r="Q265" i="1"/>
  <c r="T267" i="1"/>
  <c r="S267" i="1"/>
  <c r="R265" i="1" l="1"/>
  <c r="Q264" i="1"/>
  <c r="T266" i="1"/>
  <c r="S266" i="1"/>
  <c r="R264" i="1" l="1"/>
  <c r="Q263" i="1"/>
  <c r="S265" i="1"/>
  <c r="T265" i="1"/>
  <c r="R263" i="1" l="1"/>
  <c r="Q262" i="1"/>
  <c r="S264" i="1"/>
  <c r="T264" i="1"/>
  <c r="R262" i="1" l="1"/>
  <c r="Q261" i="1"/>
  <c r="S263" i="1"/>
  <c r="T263" i="1"/>
  <c r="R261" i="1" l="1"/>
  <c r="Q260" i="1"/>
  <c r="T262" i="1"/>
  <c r="S262" i="1"/>
  <c r="R260" i="1" l="1"/>
  <c r="Q259" i="1"/>
  <c r="S261" i="1"/>
  <c r="T261" i="1"/>
  <c r="R259" i="1" l="1"/>
  <c r="Q258" i="1"/>
  <c r="S260" i="1"/>
  <c r="T260" i="1"/>
  <c r="R258" i="1" l="1"/>
  <c r="Q257" i="1"/>
  <c r="T259" i="1"/>
  <c r="S259" i="1"/>
  <c r="R257" i="1" l="1"/>
  <c r="Q256" i="1"/>
  <c r="T258" i="1"/>
  <c r="S258" i="1"/>
  <c r="R256" i="1" l="1"/>
  <c r="Q255" i="1"/>
  <c r="T257" i="1"/>
  <c r="S257" i="1"/>
  <c r="R255" i="1" l="1"/>
  <c r="Q254" i="1"/>
  <c r="S256" i="1"/>
  <c r="T256" i="1"/>
  <c r="R254" i="1" l="1"/>
  <c r="Q253" i="1"/>
  <c r="S255" i="1"/>
  <c r="T255" i="1"/>
  <c r="R253" i="1" l="1"/>
  <c r="Q252" i="1"/>
  <c r="S254" i="1"/>
  <c r="T254" i="1"/>
  <c r="R252" i="1" l="1"/>
  <c r="Q251" i="1"/>
  <c r="S253" i="1"/>
  <c r="T253" i="1"/>
  <c r="R251" i="1" l="1"/>
  <c r="Q250" i="1"/>
  <c r="S252" i="1"/>
  <c r="T252" i="1"/>
  <c r="R250" i="1" l="1"/>
  <c r="Q249" i="1"/>
  <c r="S251" i="1"/>
  <c r="T251" i="1"/>
  <c r="R249" i="1" l="1"/>
  <c r="Q248" i="1"/>
  <c r="T250" i="1"/>
  <c r="S250" i="1"/>
  <c r="R248" i="1" l="1"/>
  <c r="Q247" i="1"/>
  <c r="S249" i="1"/>
  <c r="T249" i="1"/>
  <c r="R247" i="1" l="1"/>
  <c r="Q246" i="1"/>
  <c r="T248" i="1"/>
  <c r="S248" i="1"/>
  <c r="R246" i="1" l="1"/>
  <c r="Q245" i="1"/>
  <c r="Q244" i="1" s="1"/>
  <c r="T247" i="1"/>
  <c r="S247" i="1"/>
  <c r="Q243" i="1" l="1"/>
  <c r="Q242" i="1" s="1"/>
  <c r="R245" i="1"/>
  <c r="R244" i="1"/>
  <c r="S246" i="1"/>
  <c r="T246" i="1"/>
  <c r="R242" i="1" l="1"/>
  <c r="Q241" i="1"/>
  <c r="R243" i="1"/>
  <c r="T244" i="1"/>
  <c r="S244" i="1"/>
  <c r="T245" i="1"/>
  <c r="S245" i="1"/>
  <c r="R241" i="1" l="1"/>
  <c r="Q240" i="1"/>
  <c r="S243" i="1"/>
  <c r="T243" i="1"/>
  <c r="S242" i="1"/>
  <c r="T242" i="1"/>
  <c r="R240" i="1" l="1"/>
  <c r="Q239" i="1"/>
  <c r="S241" i="1"/>
  <c r="T241" i="1"/>
  <c r="R239" i="1" l="1"/>
  <c r="Q238" i="1"/>
  <c r="T240" i="1"/>
  <c r="S240" i="1"/>
  <c r="R238" i="1" l="1"/>
  <c r="Q237" i="1"/>
  <c r="T239" i="1"/>
  <c r="S239" i="1"/>
  <c r="R237" i="1" l="1"/>
  <c r="Q236" i="1"/>
  <c r="Q235" i="1" s="1"/>
  <c r="Q234" i="1" s="1"/>
  <c r="T238" i="1"/>
  <c r="S238" i="1"/>
  <c r="Q233" i="1" l="1"/>
  <c r="R234" i="1"/>
  <c r="R236" i="1"/>
  <c r="R235" i="1"/>
  <c r="T237" i="1"/>
  <c r="S237" i="1"/>
  <c r="S234" i="1" l="1"/>
  <c r="T234" i="1"/>
  <c r="Q232" i="1"/>
  <c r="R233" i="1"/>
  <c r="S235" i="1"/>
  <c r="T235" i="1"/>
  <c r="T236" i="1"/>
  <c r="S236" i="1"/>
  <c r="S233" i="1" l="1"/>
  <c r="T233" i="1"/>
  <c r="R232" i="1"/>
  <c r="Q231" i="1"/>
  <c r="R231" i="1" l="1"/>
  <c r="Q230" i="1"/>
  <c r="T232" i="1"/>
  <c r="S232" i="1"/>
  <c r="R230" i="1" l="1"/>
  <c r="Q229" i="1"/>
  <c r="S231" i="1"/>
  <c r="T231" i="1"/>
  <c r="Q228" i="1" l="1"/>
  <c r="R229" i="1"/>
  <c r="T230" i="1"/>
  <c r="S230" i="1"/>
  <c r="S229" i="1" l="1"/>
  <c r="T229" i="1"/>
  <c r="R228" i="1"/>
  <c r="Q227" i="1"/>
  <c r="R227" i="1" l="1"/>
  <c r="Q226" i="1"/>
  <c r="S228" i="1"/>
  <c r="T228" i="1"/>
  <c r="Q225" i="1" l="1"/>
  <c r="R226" i="1"/>
  <c r="T227" i="1"/>
  <c r="S227" i="1"/>
  <c r="S226" i="1" l="1"/>
  <c r="T226" i="1"/>
  <c r="R225" i="1"/>
  <c r="Q224" i="1"/>
  <c r="S225" i="1" l="1"/>
  <c r="T225" i="1"/>
  <c r="R224" i="1"/>
  <c r="Q223" i="1"/>
  <c r="R223" i="1" l="1"/>
  <c r="Q222" i="1"/>
  <c r="S224" i="1"/>
  <c r="T224" i="1"/>
  <c r="Q221" i="1" l="1"/>
  <c r="R222" i="1"/>
  <c r="S223" i="1"/>
  <c r="T223" i="1"/>
  <c r="S222" i="1" l="1"/>
  <c r="T222" i="1"/>
  <c r="R221" i="1"/>
  <c r="Q220" i="1"/>
  <c r="R220" i="1" l="1"/>
  <c r="Q219" i="1"/>
  <c r="S221" i="1"/>
  <c r="T221" i="1"/>
  <c r="R219" i="1" l="1"/>
  <c r="Q218" i="1"/>
  <c r="T220" i="1"/>
  <c r="S220" i="1"/>
  <c r="R218" i="1" l="1"/>
  <c r="Q217" i="1"/>
  <c r="S219" i="1"/>
  <c r="T219" i="1"/>
  <c r="R217" i="1" l="1"/>
  <c r="Q216" i="1"/>
  <c r="T218" i="1"/>
  <c r="S218" i="1"/>
  <c r="R216" i="1" l="1"/>
  <c r="Q215" i="1"/>
  <c r="S217" i="1"/>
  <c r="T217" i="1"/>
  <c r="R215" i="1" l="1"/>
  <c r="Q214" i="1"/>
  <c r="T216" i="1"/>
  <c r="S216" i="1"/>
  <c r="R214" i="1" l="1"/>
  <c r="Q213" i="1"/>
  <c r="S215" i="1"/>
  <c r="T215" i="1"/>
  <c r="R213" i="1" l="1"/>
  <c r="Q212" i="1"/>
  <c r="T214" i="1"/>
  <c r="S214" i="1"/>
  <c r="R212" i="1" l="1"/>
  <c r="Q211" i="1"/>
  <c r="S213" i="1"/>
  <c r="T213" i="1"/>
  <c r="R211" i="1" l="1"/>
  <c r="Q210" i="1"/>
  <c r="T212" i="1"/>
  <c r="S212" i="1"/>
  <c r="Q209" i="1" l="1"/>
  <c r="R210" i="1"/>
  <c r="T211" i="1"/>
  <c r="S211" i="1"/>
  <c r="S210" i="1" l="1"/>
  <c r="T210" i="1"/>
  <c r="Q208" i="1"/>
  <c r="R209" i="1"/>
  <c r="T209" i="1" l="1"/>
  <c r="S209" i="1"/>
  <c r="R208" i="1"/>
  <c r="Q207" i="1"/>
  <c r="T208" i="1" l="1"/>
  <c r="S208" i="1"/>
  <c r="R207" i="1"/>
  <c r="Q206" i="1"/>
  <c r="S207" i="1" l="1"/>
  <c r="T207" i="1"/>
  <c r="R206" i="1"/>
  <c r="Q205" i="1"/>
  <c r="R205" i="1" l="1"/>
  <c r="Q204" i="1"/>
  <c r="T206" i="1"/>
  <c r="S206" i="1"/>
  <c r="R204" i="1" l="1"/>
  <c r="Q203" i="1"/>
  <c r="S205" i="1"/>
  <c r="T205" i="1"/>
  <c r="Q202" i="1" l="1"/>
  <c r="R203" i="1"/>
  <c r="S204" i="1"/>
  <c r="T204" i="1"/>
  <c r="T203" i="1" l="1"/>
  <c r="S203" i="1"/>
  <c r="Q201" i="1"/>
  <c r="R202" i="1"/>
  <c r="T202" i="1" l="1"/>
  <c r="S202" i="1"/>
  <c r="R201" i="1"/>
  <c r="Q200" i="1"/>
  <c r="T201" i="1" l="1"/>
  <c r="S201" i="1"/>
  <c r="R200" i="1"/>
  <c r="Q199" i="1"/>
  <c r="T200" i="1" l="1"/>
  <c r="S200" i="1"/>
  <c r="R199" i="1"/>
  <c r="Q198" i="1"/>
  <c r="R198" i="1" l="1"/>
  <c r="Q197" i="1"/>
  <c r="S199" i="1"/>
  <c r="T199" i="1"/>
  <c r="Q196" i="1" l="1"/>
  <c r="R197" i="1"/>
  <c r="T198" i="1"/>
  <c r="S198" i="1"/>
  <c r="T197" i="1" l="1"/>
  <c r="S197" i="1"/>
  <c r="Q195" i="1"/>
  <c r="R196" i="1"/>
  <c r="S196" i="1" l="1"/>
  <c r="T196" i="1"/>
  <c r="R195" i="1"/>
  <c r="Q194" i="1"/>
  <c r="R194" i="1" l="1"/>
  <c r="Q193" i="1"/>
  <c r="T195" i="1"/>
  <c r="S195" i="1"/>
  <c r="R193" i="1" l="1"/>
  <c r="Q192" i="1"/>
  <c r="S194" i="1"/>
  <c r="T194" i="1"/>
  <c r="Q191" i="1" l="1"/>
  <c r="R192" i="1"/>
  <c r="T193" i="1"/>
  <c r="S193" i="1"/>
  <c r="S192" i="1" l="1"/>
  <c r="T192" i="1"/>
  <c r="R191" i="1"/>
  <c r="Q190" i="1"/>
  <c r="T191" i="1" l="1"/>
  <c r="S191" i="1"/>
  <c r="R190" i="1"/>
  <c r="Q189" i="1"/>
  <c r="R189" i="1" l="1"/>
  <c r="Q188" i="1"/>
  <c r="T190" i="1"/>
  <c r="S190" i="1"/>
  <c r="R188" i="1" l="1"/>
  <c r="Q187" i="1"/>
  <c r="S189" i="1"/>
  <c r="T189" i="1"/>
  <c r="R187" i="1" l="1"/>
  <c r="Q186" i="1"/>
  <c r="T188" i="1"/>
  <c r="S188" i="1"/>
  <c r="R186" i="1" l="1"/>
  <c r="Q185" i="1"/>
  <c r="S187" i="1"/>
  <c r="T187" i="1"/>
  <c r="R185" i="1" l="1"/>
  <c r="Q184" i="1"/>
  <c r="S186" i="1"/>
  <c r="T186" i="1"/>
  <c r="R184" i="1" l="1"/>
  <c r="Q183" i="1"/>
  <c r="T185" i="1"/>
  <c r="S185" i="1"/>
  <c r="Q182" i="1" l="1"/>
  <c r="R183" i="1"/>
  <c r="T184" i="1"/>
  <c r="S184" i="1"/>
  <c r="S183" i="1" l="1"/>
  <c r="T183" i="1"/>
  <c r="R182" i="1"/>
  <c r="Q181" i="1"/>
  <c r="S182" i="1" l="1"/>
  <c r="T182" i="1"/>
  <c r="R181" i="1"/>
  <c r="Q180" i="1"/>
  <c r="T181" i="1" l="1"/>
  <c r="S181" i="1"/>
  <c r="R180" i="1"/>
  <c r="Q179" i="1"/>
  <c r="S180" i="1" l="1"/>
  <c r="T180" i="1"/>
  <c r="R179" i="1"/>
  <c r="Q178" i="1"/>
  <c r="S179" i="1" l="1"/>
  <c r="T179" i="1"/>
  <c r="R178" i="1"/>
  <c r="Q177" i="1"/>
  <c r="Q176" i="1" l="1"/>
  <c r="R177" i="1"/>
  <c r="T178" i="1"/>
  <c r="S178" i="1"/>
  <c r="S177" i="1" l="1"/>
  <c r="T177" i="1"/>
  <c r="Q175" i="1"/>
  <c r="R176" i="1"/>
  <c r="S176" i="1" l="1"/>
  <c r="T176" i="1"/>
  <c r="R175" i="1"/>
  <c r="Q174" i="1"/>
  <c r="S175" i="1" l="1"/>
  <c r="T175" i="1"/>
  <c r="R174" i="1"/>
  <c r="Q173" i="1"/>
  <c r="R173" i="1" l="1"/>
  <c r="Q172" i="1"/>
  <c r="S174" i="1"/>
  <c r="T174" i="1"/>
  <c r="R172" i="1" l="1"/>
  <c r="Q171" i="1"/>
  <c r="T173" i="1"/>
  <c r="S173" i="1"/>
  <c r="R171" i="1" l="1"/>
  <c r="Q170" i="1"/>
  <c r="S172" i="1"/>
  <c r="T172" i="1"/>
  <c r="R170" i="1" l="1"/>
  <c r="Q169" i="1"/>
  <c r="S171" i="1"/>
  <c r="T171" i="1"/>
  <c r="Q168" i="1" l="1"/>
  <c r="R169" i="1"/>
  <c r="T170" i="1"/>
  <c r="S170" i="1"/>
  <c r="T169" i="1" l="1"/>
  <c r="S169" i="1"/>
  <c r="R168" i="1"/>
  <c r="Q167" i="1"/>
  <c r="S168" i="1" l="1"/>
  <c r="T168" i="1"/>
  <c r="R167" i="1"/>
  <c r="Q166" i="1"/>
  <c r="R166" i="1" l="1"/>
  <c r="Q165" i="1"/>
  <c r="S167" i="1"/>
  <c r="T167" i="1"/>
  <c r="Q164" i="1" l="1"/>
  <c r="R165" i="1"/>
  <c r="S166" i="1"/>
  <c r="T166" i="1"/>
  <c r="S165" i="1" l="1"/>
  <c r="T165" i="1"/>
  <c r="Q163" i="1"/>
  <c r="R164" i="1"/>
  <c r="R163" i="1" l="1"/>
  <c r="Q162" i="1"/>
  <c r="T164" i="1"/>
  <c r="S164" i="1"/>
  <c r="R162" i="1" l="1"/>
  <c r="Q161" i="1"/>
  <c r="T163" i="1"/>
  <c r="S163" i="1"/>
  <c r="R161" i="1" l="1"/>
  <c r="Q160" i="1"/>
  <c r="S162" i="1"/>
  <c r="T162" i="1"/>
  <c r="R160" i="1" l="1"/>
  <c r="Q159" i="1"/>
  <c r="T161" i="1"/>
  <c r="S161" i="1"/>
  <c r="R159" i="1" l="1"/>
  <c r="Q158" i="1"/>
  <c r="S160" i="1"/>
  <c r="T160" i="1"/>
  <c r="R158" i="1" l="1"/>
  <c r="Q157" i="1"/>
  <c r="S159" i="1"/>
  <c r="T159" i="1"/>
  <c r="R157" i="1" l="1"/>
  <c r="Q156" i="1"/>
  <c r="T158" i="1"/>
  <c r="S158" i="1"/>
  <c r="R156" i="1" l="1"/>
  <c r="Q155" i="1"/>
  <c r="S157" i="1"/>
  <c r="T157" i="1"/>
  <c r="R155" i="1" l="1"/>
  <c r="Q154" i="1"/>
  <c r="S156" i="1"/>
  <c r="T156" i="1"/>
  <c r="R154" i="1" l="1"/>
  <c r="Q153" i="1"/>
  <c r="T155" i="1"/>
  <c r="S155" i="1"/>
  <c r="R153" i="1" l="1"/>
  <c r="Q152" i="1"/>
  <c r="T154" i="1"/>
  <c r="S154" i="1"/>
  <c r="Q151" i="1" l="1"/>
  <c r="R152" i="1"/>
  <c r="T153" i="1"/>
  <c r="S153" i="1"/>
  <c r="S152" i="1" l="1"/>
  <c r="T152" i="1"/>
  <c r="R151" i="1"/>
  <c r="Q150" i="1"/>
  <c r="R150" i="1" l="1"/>
  <c r="Q149" i="1"/>
  <c r="T151" i="1"/>
  <c r="S151" i="1"/>
  <c r="R149" i="1" l="1"/>
  <c r="Q148" i="1"/>
  <c r="T150" i="1"/>
  <c r="S150" i="1"/>
  <c r="R148" i="1" l="1"/>
  <c r="Q147" i="1"/>
  <c r="S149" i="1"/>
  <c r="T149" i="1"/>
  <c r="Q146" i="1" l="1"/>
  <c r="R147" i="1"/>
  <c r="S148" i="1"/>
  <c r="T148" i="1"/>
  <c r="T147" i="1" l="1"/>
  <c r="S147" i="1"/>
  <c r="Q145" i="1"/>
  <c r="R146" i="1"/>
  <c r="T146" i="1" l="1"/>
  <c r="S146" i="1"/>
  <c r="R145" i="1"/>
  <c r="Q144" i="1"/>
  <c r="R144" i="1" l="1"/>
  <c r="Q143" i="1"/>
  <c r="T145" i="1"/>
  <c r="S145" i="1"/>
  <c r="R143" i="1" l="1"/>
  <c r="Q142" i="1"/>
  <c r="S144" i="1"/>
  <c r="T144" i="1"/>
  <c r="R142" i="1" l="1"/>
  <c r="Q141" i="1"/>
  <c r="T143" i="1"/>
  <c r="S143" i="1"/>
  <c r="R141" i="1" l="1"/>
  <c r="Q140" i="1"/>
  <c r="S142" i="1"/>
  <c r="T142" i="1"/>
  <c r="R140" i="1" l="1"/>
  <c r="Q139" i="1"/>
  <c r="S141" i="1"/>
  <c r="T141" i="1"/>
  <c r="R139" i="1" l="1"/>
  <c r="Q138" i="1"/>
  <c r="S140" i="1"/>
  <c r="T140" i="1"/>
  <c r="Q137" i="1" l="1"/>
  <c r="R138" i="1"/>
  <c r="T139" i="1"/>
  <c r="S139" i="1"/>
  <c r="S138" i="1" l="1"/>
  <c r="T138" i="1"/>
  <c r="R137" i="1"/>
  <c r="Q136" i="1"/>
  <c r="R136" i="1" l="1"/>
  <c r="Q135" i="1"/>
  <c r="S137" i="1"/>
  <c r="T137" i="1"/>
  <c r="R135" i="1" l="1"/>
  <c r="Q134" i="1"/>
  <c r="T136" i="1"/>
  <c r="S136" i="1"/>
  <c r="R134" i="1" l="1"/>
  <c r="Q133" i="1"/>
  <c r="S135" i="1"/>
  <c r="T135" i="1"/>
  <c r="R133" i="1" l="1"/>
  <c r="Q132" i="1"/>
  <c r="T134" i="1"/>
  <c r="S134" i="1"/>
  <c r="R132" i="1" l="1"/>
  <c r="Q131" i="1"/>
  <c r="T133" i="1"/>
  <c r="S133" i="1"/>
  <c r="R131" i="1" l="1"/>
  <c r="Q130" i="1"/>
  <c r="S132" i="1"/>
  <c r="T132" i="1"/>
  <c r="R130" i="1" l="1"/>
  <c r="Q129" i="1"/>
  <c r="S131" i="1"/>
  <c r="T131" i="1"/>
  <c r="Q128" i="1" l="1"/>
  <c r="R129" i="1"/>
  <c r="T130" i="1"/>
  <c r="S130" i="1"/>
  <c r="T129" i="1" l="1"/>
  <c r="S129" i="1"/>
  <c r="Q127" i="1"/>
  <c r="R128" i="1"/>
  <c r="S128" i="1" l="1"/>
  <c r="T128" i="1"/>
  <c r="R127" i="1"/>
  <c r="Q126" i="1"/>
  <c r="R126" i="1" l="1"/>
  <c r="Q125" i="1"/>
  <c r="S127" i="1"/>
  <c r="T127" i="1"/>
  <c r="R125" i="1" l="1"/>
  <c r="Q124" i="1"/>
  <c r="S126" i="1"/>
  <c r="T126" i="1"/>
  <c r="R124" i="1" l="1"/>
  <c r="Q123" i="1"/>
  <c r="S125" i="1"/>
  <c r="T125" i="1"/>
  <c r="R123" i="1" l="1"/>
  <c r="Q122" i="1"/>
  <c r="T124" i="1"/>
  <c r="S124" i="1"/>
  <c r="R122" i="1" l="1"/>
  <c r="Q121" i="1"/>
  <c r="T123" i="1"/>
  <c r="S123" i="1"/>
  <c r="R121" i="1" l="1"/>
  <c r="Q120" i="1"/>
  <c r="S122" i="1"/>
  <c r="T122" i="1"/>
  <c r="R120" i="1" l="1"/>
  <c r="Q119" i="1"/>
  <c r="T121" i="1"/>
  <c r="S121" i="1"/>
  <c r="R119" i="1" l="1"/>
  <c r="Q118" i="1"/>
  <c r="T120" i="1"/>
  <c r="S120" i="1"/>
  <c r="R118" i="1" l="1"/>
  <c r="Q117" i="1"/>
  <c r="S119" i="1"/>
  <c r="T119" i="1"/>
  <c r="R117" i="1" l="1"/>
  <c r="Q116" i="1"/>
  <c r="T118" i="1"/>
  <c r="S118" i="1"/>
  <c r="R116" i="1" l="1"/>
  <c r="Q115" i="1"/>
  <c r="S117" i="1"/>
  <c r="T117" i="1"/>
  <c r="R115" i="1" l="1"/>
  <c r="Q114" i="1"/>
  <c r="T116" i="1"/>
  <c r="S116" i="1"/>
  <c r="R114" i="1" l="1"/>
  <c r="Q113" i="1"/>
  <c r="T115" i="1"/>
  <c r="S115" i="1"/>
  <c r="R113" i="1" l="1"/>
  <c r="Q112" i="1"/>
  <c r="T114" i="1"/>
  <c r="S114" i="1"/>
  <c r="R112" i="1" l="1"/>
  <c r="Q111" i="1"/>
  <c r="S113" i="1"/>
  <c r="T113" i="1"/>
  <c r="R111" i="1" l="1"/>
  <c r="Q110" i="1"/>
  <c r="S112" i="1"/>
  <c r="T112" i="1"/>
  <c r="R110" i="1" l="1"/>
  <c r="Q109" i="1"/>
  <c r="S111" i="1"/>
  <c r="T111" i="1"/>
  <c r="R109" i="1" l="1"/>
  <c r="Q108" i="1"/>
  <c r="S110" i="1"/>
  <c r="T110" i="1"/>
  <c r="R108" i="1" l="1"/>
  <c r="Q107" i="1"/>
  <c r="S109" i="1"/>
  <c r="T109" i="1"/>
  <c r="R107" i="1" l="1"/>
  <c r="Q106" i="1"/>
  <c r="S108" i="1"/>
  <c r="T108" i="1"/>
  <c r="Q105" i="1" l="1"/>
  <c r="R106" i="1"/>
  <c r="S107" i="1"/>
  <c r="T107" i="1"/>
  <c r="T106" i="1" l="1"/>
  <c r="S106" i="1"/>
  <c r="Q104" i="1"/>
  <c r="R105" i="1"/>
  <c r="S105" i="1" l="1"/>
  <c r="T105" i="1"/>
  <c r="R104" i="1"/>
  <c r="Q103" i="1"/>
  <c r="Q102" i="1" l="1"/>
  <c r="R103" i="1"/>
  <c r="T104" i="1"/>
  <c r="S104" i="1"/>
  <c r="S103" i="1" l="1"/>
  <c r="T103" i="1"/>
  <c r="R102" i="1"/>
  <c r="Q101" i="1"/>
  <c r="R101" i="1" l="1"/>
  <c r="Q100" i="1"/>
  <c r="T102" i="1"/>
  <c r="S102" i="1"/>
  <c r="R100" i="1" l="1"/>
  <c r="Q99" i="1"/>
  <c r="S101" i="1"/>
  <c r="T101" i="1"/>
  <c r="R99" i="1" l="1"/>
  <c r="Q98" i="1"/>
  <c r="S100" i="1"/>
  <c r="T100" i="1"/>
  <c r="R98" i="1" l="1"/>
  <c r="Q97" i="1"/>
  <c r="S99" i="1"/>
  <c r="T99" i="1"/>
  <c r="Q96" i="1" l="1"/>
  <c r="R97" i="1"/>
  <c r="S98" i="1"/>
  <c r="T98" i="1"/>
  <c r="S97" i="1" l="1"/>
  <c r="T97" i="1"/>
  <c r="Q95" i="1"/>
  <c r="R96" i="1"/>
  <c r="T96" i="1" l="1"/>
  <c r="S96" i="1"/>
  <c r="R95" i="1"/>
  <c r="Q94" i="1"/>
  <c r="R94" i="1" l="1"/>
  <c r="Q93" i="1"/>
  <c r="T95" i="1"/>
  <c r="S95" i="1"/>
  <c r="R93" i="1" l="1"/>
  <c r="Q92" i="1"/>
  <c r="T94" i="1"/>
  <c r="S94" i="1"/>
  <c r="R92" i="1" l="1"/>
  <c r="Q91" i="1"/>
  <c r="T93" i="1"/>
  <c r="S93" i="1"/>
  <c r="R91" i="1" l="1"/>
  <c r="Q90" i="1"/>
  <c r="S92" i="1"/>
  <c r="T92" i="1"/>
  <c r="R90" i="1" l="1"/>
  <c r="Q89" i="1"/>
  <c r="S91" i="1"/>
  <c r="T91" i="1"/>
  <c r="R89" i="1" l="1"/>
  <c r="Q88" i="1"/>
  <c r="S90" i="1"/>
  <c r="T90" i="1"/>
  <c r="R88" i="1" l="1"/>
  <c r="Q87" i="1"/>
  <c r="S89" i="1"/>
  <c r="T89" i="1"/>
  <c r="R87" i="1" l="1"/>
  <c r="Q86" i="1"/>
  <c r="T88" i="1"/>
  <c r="S88" i="1"/>
  <c r="R86" i="1" l="1"/>
  <c r="Q85" i="1"/>
  <c r="S87" i="1"/>
  <c r="T87" i="1"/>
  <c r="R85" i="1" l="1"/>
  <c r="Q84" i="1"/>
  <c r="Q83" i="1" s="1"/>
  <c r="Q82" i="1" s="1"/>
  <c r="S86" i="1"/>
  <c r="T86" i="1"/>
  <c r="R82" i="1" l="1"/>
  <c r="Q81" i="1"/>
  <c r="Q80" i="1" s="1"/>
  <c r="Q79" i="1" s="1"/>
  <c r="R84" i="1"/>
  <c r="R83" i="1"/>
  <c r="S85" i="1"/>
  <c r="T85" i="1"/>
  <c r="R79" i="1" l="1"/>
  <c r="Q78" i="1"/>
  <c r="R81" i="1"/>
  <c r="R80" i="1"/>
  <c r="T82" i="1"/>
  <c r="S82" i="1"/>
  <c r="T83" i="1"/>
  <c r="S83" i="1"/>
  <c r="S84" i="1"/>
  <c r="T84" i="1"/>
  <c r="R78" i="1" l="1"/>
  <c r="Q77" i="1"/>
  <c r="S79" i="1"/>
  <c r="T79" i="1"/>
  <c r="T80" i="1"/>
  <c r="S80" i="1"/>
  <c r="S81" i="1"/>
  <c r="T81" i="1"/>
  <c r="Q76" i="1" l="1"/>
  <c r="R77" i="1"/>
  <c r="T78" i="1"/>
  <c r="S78" i="1"/>
  <c r="T77" i="1" l="1"/>
  <c r="S77" i="1"/>
  <c r="Q75" i="1"/>
  <c r="R76" i="1"/>
  <c r="S76" i="1" l="1"/>
  <c r="T76" i="1"/>
  <c r="R75" i="1"/>
  <c r="Q74" i="1"/>
  <c r="R74" i="1" l="1"/>
  <c r="Q73" i="1"/>
  <c r="T75" i="1"/>
  <c r="S75" i="1"/>
  <c r="R73" i="1" l="1"/>
  <c r="Q72" i="1"/>
  <c r="T74" i="1"/>
  <c r="S74" i="1"/>
  <c r="R72" i="1" l="1"/>
  <c r="Q71" i="1"/>
  <c r="S73" i="1"/>
  <c r="T73" i="1"/>
  <c r="R71" i="1" l="1"/>
  <c r="Q70" i="1"/>
  <c r="T72" i="1"/>
  <c r="S72" i="1"/>
  <c r="R70" i="1" l="1"/>
  <c r="Q69" i="1"/>
  <c r="T71" i="1"/>
  <c r="S71" i="1"/>
  <c r="R69" i="1" l="1"/>
  <c r="Q68" i="1"/>
  <c r="T70" i="1"/>
  <c r="S70" i="1"/>
  <c r="R68" i="1" l="1"/>
  <c r="Q67" i="1"/>
  <c r="S69" i="1"/>
  <c r="T69" i="1"/>
  <c r="R67" i="1" l="1"/>
  <c r="Q66" i="1"/>
  <c r="T68" i="1"/>
  <c r="S68" i="1"/>
  <c r="R66" i="1" l="1"/>
  <c r="Q65" i="1"/>
  <c r="S67" i="1"/>
  <c r="T67" i="1"/>
  <c r="R65" i="1" l="1"/>
  <c r="Q64" i="1"/>
  <c r="T66" i="1"/>
  <c r="S66" i="1"/>
  <c r="R64" i="1" l="1"/>
  <c r="Q63" i="1"/>
  <c r="S65" i="1"/>
  <c r="T65" i="1"/>
  <c r="R63" i="1" l="1"/>
  <c r="Q62" i="1"/>
  <c r="T64" i="1"/>
  <c r="S64" i="1"/>
  <c r="S63" i="1" l="1"/>
  <c r="T63" i="1"/>
  <c r="R62" i="1"/>
  <c r="Q61" i="1"/>
  <c r="R61" i="1" l="1"/>
  <c r="Q60" i="1"/>
  <c r="S62" i="1"/>
  <c r="T62" i="1"/>
  <c r="R60" i="1" l="1"/>
  <c r="Q59" i="1"/>
  <c r="T61" i="1"/>
  <c r="S61" i="1"/>
  <c r="R59" i="1" l="1"/>
  <c r="Q58" i="1"/>
  <c r="S60" i="1"/>
  <c r="T60" i="1"/>
  <c r="R58" i="1" l="1"/>
  <c r="Q57" i="1"/>
  <c r="S59" i="1"/>
  <c r="T59" i="1"/>
  <c r="R57" i="1" l="1"/>
  <c r="Q56" i="1"/>
  <c r="T58" i="1"/>
  <c r="S58" i="1"/>
  <c r="R56" i="1" l="1"/>
  <c r="Q55" i="1"/>
  <c r="T57" i="1"/>
  <c r="S57" i="1"/>
  <c r="R55" i="1" l="1"/>
  <c r="Q54" i="1"/>
  <c r="S56" i="1"/>
  <c r="T56" i="1"/>
  <c r="R54" i="1" l="1"/>
  <c r="Q53" i="1"/>
  <c r="S55" i="1"/>
  <c r="T55" i="1"/>
  <c r="R53" i="1" l="1"/>
  <c r="Q52" i="1"/>
  <c r="T54" i="1"/>
  <c r="S54" i="1"/>
  <c r="R52" i="1" l="1"/>
  <c r="Q51" i="1"/>
  <c r="S53" i="1"/>
  <c r="T53" i="1"/>
  <c r="T52" i="1" l="1"/>
  <c r="S52" i="1"/>
  <c r="R51" i="1"/>
  <c r="Q50" i="1"/>
  <c r="Q49" i="1" l="1"/>
  <c r="R50" i="1"/>
  <c r="T51" i="1"/>
  <c r="S51" i="1"/>
  <c r="T50" i="1" l="1"/>
  <c r="S50" i="1"/>
  <c r="Q48" i="1"/>
  <c r="R49" i="1"/>
  <c r="T49" i="1" l="1"/>
  <c r="S49" i="1"/>
  <c r="R48" i="1"/>
  <c r="Q47" i="1"/>
  <c r="R47" i="1" l="1"/>
  <c r="Q46" i="1"/>
  <c r="S48" i="1"/>
  <c r="T48" i="1"/>
  <c r="R46" i="1" l="1"/>
  <c r="Q45" i="1"/>
  <c r="T47" i="1"/>
  <c r="S47" i="1"/>
  <c r="R45" i="1" l="1"/>
  <c r="Q44" i="1"/>
  <c r="S46" i="1"/>
  <c r="T46" i="1"/>
  <c r="R44" i="1" l="1"/>
  <c r="Q43" i="1"/>
  <c r="T45" i="1"/>
  <c r="S45" i="1"/>
  <c r="R43" i="1" l="1"/>
  <c r="Q42" i="1"/>
  <c r="Q41" i="1" s="1"/>
  <c r="Q40" i="1" s="1"/>
  <c r="T44" i="1"/>
  <c r="S44" i="1"/>
  <c r="R40" i="1" l="1"/>
  <c r="Q39" i="1"/>
  <c r="R42" i="1"/>
  <c r="R41" i="1"/>
  <c r="S43" i="1"/>
  <c r="T43" i="1"/>
  <c r="Q38" i="1" l="1"/>
  <c r="R39" i="1"/>
  <c r="S40" i="1"/>
  <c r="T40" i="1"/>
  <c r="S41" i="1"/>
  <c r="T41" i="1"/>
  <c r="T42" i="1"/>
  <c r="S42" i="1"/>
  <c r="S39" i="1" l="1"/>
  <c r="T39" i="1"/>
  <c r="R38" i="1"/>
  <c r="Q37" i="1"/>
  <c r="R37" i="1" l="1"/>
  <c r="Q36" i="1"/>
  <c r="Q35" i="1" s="1"/>
  <c r="S38" i="1"/>
  <c r="T38" i="1"/>
  <c r="Q34" i="1" l="1"/>
  <c r="Q33" i="1" s="1"/>
  <c r="R36" i="1"/>
  <c r="R35" i="1"/>
  <c r="S37" i="1"/>
  <c r="T37" i="1"/>
  <c r="Q32" i="1" l="1"/>
  <c r="R33" i="1"/>
  <c r="R34" i="1"/>
  <c r="S35" i="1"/>
  <c r="T35" i="1"/>
  <c r="S36" i="1"/>
  <c r="T36" i="1"/>
  <c r="S34" i="1" l="1"/>
  <c r="T34" i="1"/>
  <c r="T33" i="1"/>
  <c r="S33" i="1"/>
  <c r="R32" i="1"/>
  <c r="Q31" i="1"/>
  <c r="Q30" i="1" l="1"/>
  <c r="R31" i="1"/>
  <c r="T32" i="1"/>
  <c r="S32" i="1"/>
  <c r="S31" i="1" l="1"/>
  <c r="T31" i="1"/>
  <c r="R30" i="1"/>
  <c r="Q29" i="1"/>
  <c r="Q28" i="1" s="1"/>
  <c r="Q27" i="1" s="1"/>
  <c r="Q26" i="1" l="1"/>
  <c r="R27" i="1"/>
  <c r="R29" i="1"/>
  <c r="R28" i="1"/>
  <c r="S30" i="1"/>
  <c r="T30" i="1"/>
  <c r="T27" i="1" l="1"/>
  <c r="S27" i="1"/>
  <c r="Q25" i="1"/>
  <c r="R26" i="1"/>
  <c r="S28" i="1"/>
  <c r="T28" i="1"/>
  <c r="S29" i="1"/>
  <c r="T29" i="1"/>
  <c r="T26" i="1" l="1"/>
  <c r="S26" i="1"/>
  <c r="Q24" i="1"/>
  <c r="R25" i="1"/>
  <c r="S25" i="1" l="1"/>
  <c r="T25" i="1"/>
  <c r="Q23" i="1"/>
  <c r="R24" i="1"/>
  <c r="T24" i="1" l="1"/>
  <c r="S24" i="1"/>
  <c r="Q22" i="1"/>
  <c r="R23" i="1"/>
  <c r="T23" i="1" l="1"/>
  <c r="S23" i="1"/>
  <c r="Q21" i="1"/>
  <c r="R22" i="1"/>
  <c r="S22" i="1" l="1"/>
  <c r="T22" i="1"/>
  <c r="Q20" i="1"/>
  <c r="R21" i="1"/>
  <c r="T21" i="1" l="1"/>
  <c r="S21" i="1"/>
  <c r="R20" i="1"/>
  <c r="Q19" i="1"/>
  <c r="R19" i="1" s="1"/>
  <c r="W7" i="1"/>
  <c r="T19" i="1" l="1"/>
  <c r="S19" i="1"/>
  <c r="S20" i="1"/>
  <c r="T20" i="1"/>
  <c r="W8" i="1"/>
  <c r="AA6" i="1"/>
  <c r="Y7" i="1"/>
  <c r="AA7" i="1"/>
  <c r="X7" i="1"/>
  <c r="Y6" i="1" l="1"/>
  <c r="Z6" i="1" s="1"/>
  <c r="X8" i="1"/>
  <c r="Y8" i="1"/>
  <c r="AA8" i="1"/>
  <c r="W9" i="1"/>
  <c r="Z8" i="1" l="1"/>
  <c r="X9" i="1"/>
  <c r="W10" i="1"/>
  <c r="Y9" i="1"/>
  <c r="AA9" i="1"/>
  <c r="Z9" i="1" l="1"/>
  <c r="AA10" i="1"/>
  <c r="Y10" i="1"/>
  <c r="W11" i="1"/>
  <c r="X10" i="1"/>
  <c r="Z10" i="1" l="1"/>
  <c r="Y11" i="1"/>
  <c r="AA11" i="1"/>
  <c r="X11" i="1"/>
  <c r="W12" i="1"/>
  <c r="Z11" i="1" l="1"/>
  <c r="W13" i="1"/>
  <c r="X12" i="1"/>
  <c r="AA12" i="1"/>
  <c r="Y12" i="1"/>
  <c r="Z12" i="1" l="1"/>
  <c r="AA13" i="1"/>
  <c r="Y13" i="1"/>
  <c r="W14" i="1"/>
  <c r="X13" i="1"/>
  <c r="Z13" i="1" l="1"/>
  <c r="W15" i="1"/>
  <c r="AA14" i="1"/>
  <c r="X14" i="1"/>
  <c r="Y14" i="1"/>
  <c r="Z14" i="1" l="1"/>
  <c r="X15" i="1"/>
  <c r="Y15" i="1"/>
  <c r="W16" i="1"/>
  <c r="AA15" i="1"/>
  <c r="Z15" i="1" l="1"/>
  <c r="W17" i="1"/>
  <c r="AA16" i="1"/>
  <c r="X16" i="1"/>
  <c r="Y16" i="1"/>
  <c r="Z16" i="1" l="1"/>
  <c r="AA17" i="1"/>
  <c r="W18" i="1"/>
  <c r="Y17" i="1"/>
  <c r="X17" i="1"/>
  <c r="Z17" i="1" l="1"/>
  <c r="Y18" i="1"/>
  <c r="X18" i="1"/>
  <c r="AA18" i="1"/>
  <c r="W19" i="1"/>
  <c r="Z18" i="1" l="1"/>
  <c r="Y19" i="1"/>
  <c r="AA19" i="1"/>
  <c r="X19" i="1"/>
  <c r="W20" i="1"/>
  <c r="Z19" i="1" l="1"/>
  <c r="W21" i="1"/>
  <c r="X20" i="1"/>
  <c r="AA20" i="1"/>
  <c r="Y20" i="1"/>
  <c r="Z20" i="1" l="1"/>
  <c r="X21" i="1"/>
  <c r="Y21" i="1"/>
  <c r="W22" i="1"/>
  <c r="AA21" i="1"/>
  <c r="Z21" i="1" l="1"/>
  <c r="W23" i="1"/>
  <c r="X22" i="1"/>
  <c r="AA22" i="1"/>
  <c r="Y22" i="1"/>
  <c r="Z22" i="1" l="1"/>
  <c r="AA23" i="1"/>
  <c r="W24" i="1"/>
  <c r="Y23" i="1"/>
  <c r="X23" i="1"/>
  <c r="Z23" i="1" l="1"/>
  <c r="X24" i="1"/>
  <c r="Y24" i="1"/>
  <c r="W25" i="1"/>
  <c r="AA24" i="1"/>
  <c r="Z24" i="1" l="1"/>
  <c r="W26" i="1"/>
  <c r="Y25" i="1"/>
  <c r="AA25" i="1"/>
  <c r="X25" i="1"/>
  <c r="Z25" i="1" l="1"/>
  <c r="AA26" i="1"/>
  <c r="Y26" i="1"/>
  <c r="W27" i="1"/>
  <c r="X26" i="1"/>
  <c r="Z26" i="1" l="1"/>
  <c r="Y27" i="1"/>
  <c r="AA27" i="1"/>
  <c r="X27" i="1"/>
  <c r="W28" i="1"/>
  <c r="Z27" i="1" l="1"/>
  <c r="Y28" i="1"/>
  <c r="X28" i="1"/>
  <c r="W29" i="1"/>
  <c r="AA28" i="1"/>
  <c r="Z28" i="1" l="1"/>
  <c r="Y29" i="1"/>
  <c r="AA29" i="1"/>
  <c r="W30" i="1"/>
  <c r="X29" i="1"/>
  <c r="Z29" i="1" l="1"/>
  <c r="Y30" i="1"/>
  <c r="X30" i="1"/>
  <c r="W31" i="1"/>
  <c r="AA30" i="1"/>
  <c r="Z30" i="1" l="1"/>
  <c r="Y31" i="1"/>
  <c r="X31" i="1"/>
  <c r="AA31" i="1"/>
  <c r="Z31" i="1" l="1"/>
  <c r="Z7" i="1" s="1"/>
  <c r="P9" i="1" s="1"/>
  <c r="P6" i="1"/>
  <c r="P8" i="1"/>
  <c r="P7" i="1" l="1"/>
</calcChain>
</file>

<file path=xl/sharedStrings.xml><?xml version="1.0" encoding="utf-8"?>
<sst xmlns="http://schemas.openxmlformats.org/spreadsheetml/2006/main" count="79" uniqueCount="74">
  <si>
    <t>nFluors</t>
  </si>
  <si>
    <t>Logic</t>
  </si>
  <si>
    <t>Time</t>
  </si>
  <si>
    <t>IDEAL INT</t>
  </si>
  <si>
    <t>INT w NOISE</t>
  </si>
  <si>
    <t>G-noise</t>
  </si>
  <si>
    <t>v0</t>
  </si>
  <si>
    <t>v1</t>
  </si>
  <si>
    <t>v2</t>
  </si>
  <si>
    <t>v3</t>
  </si>
  <si>
    <t>pkfind=</t>
  </si>
  <si>
    <t>deltaMin=</t>
  </si>
  <si>
    <t>Derivative</t>
  </si>
  <si>
    <t>Smoothed</t>
  </si>
  <si>
    <t>Peaks</t>
  </si>
  <si>
    <t>Deriv Window size:</t>
  </si>
  <si>
    <t>Smooth window Size:</t>
  </si>
  <si>
    <t>Minimum step size</t>
  </si>
  <si>
    <t>StepAmpl</t>
  </si>
  <si>
    <t>Row Idx</t>
  </si>
  <si>
    <t>runsum</t>
  </si>
  <si>
    <t>runnum</t>
  </si>
  <si>
    <t>Peak Threshold:</t>
  </si>
  <si>
    <t>Second Pass
Remove small steps</t>
  </si>
  <si>
    <t>FILTER</t>
  </si>
  <si>
    <t>Abs((Accum2-Accum1)/d)</t>
  </si>
  <si>
    <t>Used for indexing data</t>
  </si>
  <si>
    <t>SIMULATED DATA</t>
  </si>
  <si>
    <t>Times</t>
  </si>
  <si>
    <t>Start</t>
  </si>
  <si>
    <t>Event row</t>
  </si>
  <si>
    <t>Ampl</t>
  </si>
  <si>
    <t>Step&gt;Stpmin</t>
  </si>
  <si>
    <t>First Pass - all steps
Mean Amplitudes</t>
  </si>
  <si>
    <t>"Min step size" fails occassionally if there is downward jitter just before a step!</t>
  </si>
  <si>
    <t>Notes:</t>
  </si>
  <si>
    <t>Step size</t>
  </si>
  <si>
    <t>Duration (s)</t>
  </si>
  <si>
    <t>IGNORE =&gt;</t>
  </si>
  <si>
    <t>Starting Fluorophores=</t>
  </si>
  <si>
    <t>PhotoBleach rate =</t>
  </si>
  <si>
    <t>(n)</t>
  </si>
  <si>
    <t>(cts)</t>
  </si>
  <si>
    <t>(s-1)</t>
  </si>
  <si>
    <t>These are obviously very rough estimates!</t>
  </si>
  <si>
    <t>nSteps=</t>
  </si>
  <si>
    <t>Median step size =</t>
  </si>
  <si>
    <t>The "Peak finder" simply thresholds the smoothed derivative and does a small amount of local searching for a maximum - not so good!</t>
  </si>
  <si>
    <t>RESULTS Summary Table</t>
  </si>
  <si>
    <t>Grand SUMMARY OUTPUT</t>
  </si>
  <si>
    <t>Simulation INPUT Parameters</t>
  </si>
  <si>
    <t>You can change these parameters.....</t>
  </si>
  <si>
    <t>CCD Noise(cts)</t>
  </si>
  <si>
    <t>cts/fluor</t>
  </si>
  <si>
    <t>dodecamer?</t>
  </si>
  <si>
    <t>Bleach-rate</t>
  </si>
  <si>
    <t>s-1</t>
  </si>
  <si>
    <t>Frame interval</t>
  </si>
  <si>
    <t>s</t>
  </si>
  <si>
    <t>Note: Andor EMCCD gives ~ 5 cts per photon.... e.g. 50cts/fluor under current conditions</t>
  </si>
  <si>
    <t>Fitted Steps</t>
  </si>
  <si>
    <t>Do NOT change these numbers!</t>
  </si>
  <si>
    <t>Slider value</t>
  </si>
  <si>
    <t>Press "f9" to repeat simulation</t>
  </si>
  <si>
    <t>Step Finder Analysis</t>
  </si>
  <si>
    <t>Multifluorophore Photobleaching Simulation and Step-Finding analysis.</t>
  </si>
  <si>
    <t>This Worksheet approximately replicates the algorithm used in the ImageJ macro "TC_Analysis" FitSteps.. But there are important technical differences see notes below!</t>
  </si>
  <si>
    <t>Please Move Sliders!</t>
  </si>
  <si>
    <r>
      <t xml:space="preserve">Spreadsheet used in Khan </t>
    </r>
    <r>
      <rPr>
        <b/>
        <i/>
        <sz val="11"/>
        <color theme="1"/>
        <rFont val="Calibri"/>
        <family val="2"/>
        <scheme val="minor"/>
      </rPr>
      <t>et al. 2023</t>
    </r>
  </si>
  <si>
    <t>Further Information Contact: Justin Molloy, 2023, University of Warwick, UK.  Email: Justin.molloy@warwick.ac.uk</t>
  </si>
  <si>
    <t>d/2=</t>
  </si>
  <si>
    <t>sm/2=</t>
  </si>
  <si>
    <t>d(even)=</t>
  </si>
  <si>
    <t>sm(even)=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</si>
</sst>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5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0" fillId="34" borderId="10" xfId="0" applyFill="1" applyBorder="1"/>
    <xf numFmtId="0" fontId="0" fillId="34" borderId="10" xfId="0" applyFill="1" applyBorder="1" applyAlignment="1">
      <alignment horizontal="right"/>
    </xf>
    <xf numFmtId="0" fontId="0" fillId="0" borderId="0" xfId="0" applyFill="1"/>
    <xf numFmtId="0" fontId="1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/>
    <xf numFmtId="0" fontId="16" fillId="35" borderId="0" xfId="0" applyFont="1" applyFill="1" applyAlignment="1">
      <alignment horizontal="center" vertical="center"/>
    </xf>
    <xf numFmtId="0" fontId="0" fillId="35" borderId="0" xfId="0" applyFill="1"/>
    <xf numFmtId="0" fontId="16" fillId="35" borderId="0" xfId="0" applyFont="1" applyFill="1"/>
    <xf numFmtId="0" fontId="18" fillId="37" borderId="0" xfId="0" applyFont="1" applyFill="1" applyAlignment="1">
      <alignment horizontal="center" vertical="center"/>
    </xf>
    <xf numFmtId="0" fontId="18" fillId="37" borderId="0" xfId="0" applyFont="1" applyFill="1"/>
    <xf numFmtId="0" fontId="19" fillId="37" borderId="0" xfId="0" applyFont="1" applyFill="1"/>
    <xf numFmtId="0" fontId="0" fillId="0" borderId="0" xfId="0" applyAlignment="1">
      <alignment horizontal="center" vertical="center"/>
    </xf>
    <xf numFmtId="0" fontId="18" fillId="0" borderId="11" xfId="0" applyFont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2" fontId="0" fillId="0" borderId="10" xfId="0" applyNumberFormat="1" applyFont="1" applyBorder="1" applyAlignment="1">
      <alignment horizontal="center" vertical="center"/>
    </xf>
    <xf numFmtId="2" fontId="18" fillId="36" borderId="10" xfId="0" applyNumberFormat="1" applyFont="1" applyFill="1" applyBorder="1" applyAlignment="1">
      <alignment horizontal="center" vertical="center"/>
    </xf>
    <xf numFmtId="2" fontId="0" fillId="0" borderId="18" xfId="0" applyNumberFormat="1" applyFont="1" applyBorder="1" applyAlignment="1">
      <alignment horizontal="center" vertical="center"/>
    </xf>
    <xf numFmtId="2" fontId="18" fillId="36" borderId="20" xfId="0" applyNumberFormat="1" applyFont="1" applyFill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22" fillId="0" borderId="27" xfId="0" applyFont="1" applyBorder="1" applyAlignment="1">
      <alignment horizontal="center" vertical="center"/>
    </xf>
    <xf numFmtId="2" fontId="18" fillId="35" borderId="10" xfId="0" applyNumberFormat="1" applyFont="1" applyFill="1" applyBorder="1" applyAlignment="1">
      <alignment horizontal="center" vertical="center"/>
    </xf>
    <xf numFmtId="2" fontId="23" fillId="36" borderId="10" xfId="0" applyNumberFormat="1" applyFont="1" applyFill="1" applyBorder="1" applyAlignment="1">
      <alignment horizontal="center" vertical="center"/>
    </xf>
    <xf numFmtId="2" fontId="23" fillId="36" borderId="19" xfId="0" applyNumberFormat="1" applyFont="1" applyFill="1" applyBorder="1" applyAlignment="1">
      <alignment horizontal="center" vertical="center"/>
    </xf>
    <xf numFmtId="2" fontId="23" fillId="36" borderId="20" xfId="0" applyNumberFormat="1" applyFont="1" applyFill="1" applyBorder="1" applyAlignment="1">
      <alignment horizontal="center" vertical="center"/>
    </xf>
    <xf numFmtId="2" fontId="23" fillId="36" borderId="21" xfId="0" applyNumberFormat="1" applyFont="1" applyFill="1" applyBorder="1" applyAlignment="1">
      <alignment horizontal="center" vertical="center"/>
    </xf>
    <xf numFmtId="0" fontId="0" fillId="35" borderId="0" xfId="0" applyFont="1" applyFill="1" applyAlignment="1">
      <alignment horizontal="right"/>
    </xf>
    <xf numFmtId="2" fontId="0" fillId="35" borderId="22" xfId="0" applyNumberFormat="1" applyFont="1" applyFill="1" applyBorder="1" applyAlignment="1">
      <alignment horizontal="center" vertical="center"/>
    </xf>
    <xf numFmtId="2" fontId="0" fillId="35" borderId="23" xfId="0" applyNumberFormat="1" applyFont="1" applyFill="1" applyBorder="1" applyAlignment="1">
      <alignment horizontal="center" vertical="center"/>
    </xf>
    <xf numFmtId="2" fontId="0" fillId="35" borderId="24" xfId="0" applyNumberFormat="1" applyFont="1" applyFill="1" applyBorder="1" applyAlignment="1">
      <alignment horizontal="center" vertical="center"/>
    </xf>
    <xf numFmtId="0" fontId="24" fillId="0" borderId="0" xfId="0" applyFont="1"/>
    <xf numFmtId="0" fontId="24" fillId="0" borderId="0" xfId="0" applyFont="1" applyFill="1" applyBorder="1" applyAlignment="1">
      <alignment horizontal="left"/>
    </xf>
    <xf numFmtId="2" fontId="16" fillId="0" borderId="10" xfId="0" applyNumberFormat="1" applyFont="1" applyFill="1" applyBorder="1" applyAlignment="1">
      <alignment horizontal="left"/>
    </xf>
    <xf numFmtId="0" fontId="16" fillId="0" borderId="0" xfId="0" applyFont="1" applyFill="1"/>
    <xf numFmtId="0" fontId="0" fillId="38" borderId="16" xfId="0" applyFill="1" applyBorder="1"/>
    <xf numFmtId="0" fontId="0" fillId="38" borderId="17" xfId="0" applyFill="1" applyBorder="1"/>
    <xf numFmtId="0" fontId="0" fillId="0" borderId="0" xfId="0" applyAlignment="1">
      <alignment horizontal="center"/>
    </xf>
    <xf numFmtId="0" fontId="0" fillId="0" borderId="28" xfId="0" applyBorder="1"/>
    <xf numFmtId="0" fontId="16" fillId="38" borderId="29" xfId="0" applyFont="1" applyFill="1" applyBorder="1" applyAlignment="1">
      <alignment horizontal="center" vertical="center"/>
    </xf>
    <xf numFmtId="0" fontId="0" fillId="0" borderId="30" xfId="0" applyBorder="1"/>
    <xf numFmtId="0" fontId="0" fillId="0" borderId="18" xfId="0" applyBorder="1"/>
    <xf numFmtId="0" fontId="16" fillId="38" borderId="10" xfId="0" applyFont="1" applyFill="1" applyBorder="1" applyAlignment="1">
      <alignment horizontal="center" vertical="center"/>
    </xf>
    <xf numFmtId="0" fontId="0" fillId="0" borderId="19" xfId="0" applyBorder="1"/>
    <xf numFmtId="0" fontId="25" fillId="38" borderId="10" xfId="0" applyFont="1" applyFill="1" applyBorder="1" applyAlignment="1">
      <alignment horizontal="center" vertical="center"/>
    </xf>
    <xf numFmtId="0" fontId="0" fillId="0" borderId="31" xfId="0" applyBorder="1"/>
    <xf numFmtId="0" fontId="16" fillId="38" borderId="20" xfId="0" applyFont="1" applyFill="1" applyBorder="1" applyAlignment="1">
      <alignment horizontal="center" vertical="center"/>
    </xf>
    <xf numFmtId="0" fontId="0" fillId="0" borderId="21" xfId="0" applyBorder="1"/>
    <xf numFmtId="0" fontId="16" fillId="0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10" xfId="0" applyBorder="1" applyAlignment="1">
      <alignment horizontal="center"/>
    </xf>
    <xf numFmtId="0" fontId="0" fillId="0" borderId="20" xfId="0" applyBorder="1" applyAlignment="1">
      <alignment horizontal="center"/>
    </xf>
    <xf numFmtId="0" fontId="16" fillId="0" borderId="10" xfId="0" applyFon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25" fillId="0" borderId="10" xfId="0" applyNumberFormat="1" applyFont="1" applyBorder="1" applyAlignment="1">
      <alignment horizontal="left"/>
    </xf>
    <xf numFmtId="0" fontId="27" fillId="0" borderId="0" xfId="0" applyFont="1" applyFill="1" applyBorder="1" applyAlignment="1">
      <alignment horizontal="left"/>
    </xf>
    <xf numFmtId="2" fontId="16" fillId="0" borderId="29" xfId="0" applyNumberFormat="1" applyFont="1" applyBorder="1" applyAlignment="1">
      <alignment horizontal="left"/>
    </xf>
    <xf numFmtId="0" fontId="0" fillId="0" borderId="19" xfId="0" applyFill="1" applyBorder="1"/>
    <xf numFmtId="0" fontId="16" fillId="0" borderId="20" xfId="0" applyFont="1" applyFill="1" applyBorder="1" applyAlignment="1">
      <alignment horizontal="left"/>
    </xf>
    <xf numFmtId="2" fontId="14" fillId="0" borderId="10" xfId="0" applyNumberFormat="1" applyFont="1" applyBorder="1" applyAlignment="1">
      <alignment horizontal="center"/>
    </xf>
    <xf numFmtId="0" fontId="16" fillId="0" borderId="28" xfId="0" applyFont="1" applyBorder="1" applyAlignment="1">
      <alignment horizontal="center"/>
    </xf>
    <xf numFmtId="0" fontId="16" fillId="0" borderId="29" xfId="0" applyFont="1" applyBorder="1" applyAlignment="1">
      <alignment horizontal="center"/>
    </xf>
    <xf numFmtId="0" fontId="16" fillId="0" borderId="30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1" xfId="0" applyBorder="1" applyAlignment="1">
      <alignment horizontal="center"/>
    </xf>
    <xf numFmtId="2" fontId="14" fillId="0" borderId="20" xfId="0" applyNumberFormat="1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28" fillId="0" borderId="0" xfId="0" applyFont="1" applyAlignment="1">
      <alignment horizontal="center" wrapText="1"/>
    </xf>
    <xf numFmtId="0" fontId="21" fillId="36" borderId="12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right"/>
    </xf>
    <xf numFmtId="0" fontId="0" fillId="0" borderId="10" xfId="0" applyBorder="1" applyAlignment="1"/>
    <xf numFmtId="0" fontId="0" fillId="0" borderId="31" xfId="0" applyFill="1" applyBorder="1" applyAlignment="1">
      <alignment horizontal="right"/>
    </xf>
    <xf numFmtId="0" fontId="0" fillId="0" borderId="20" xfId="0" applyBorder="1" applyAlignment="1">
      <alignment horizontal="right"/>
    </xf>
    <xf numFmtId="0" fontId="20" fillId="0" borderId="12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6" fillId="35" borderId="15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16" fillId="0" borderId="15" xfId="0" applyFont="1" applyFill="1" applyBorder="1" applyAlignment="1">
      <alignment horizontal="center" vertical="center" wrapText="1"/>
    </xf>
    <xf numFmtId="0" fontId="16" fillId="34" borderId="32" xfId="0" applyFont="1" applyFill="1" applyBorder="1" applyAlignment="1">
      <alignment horizontal="center"/>
    </xf>
    <xf numFmtId="0" fontId="0" fillId="0" borderId="33" xfId="0" applyBorder="1" applyAlignment="1"/>
    <xf numFmtId="0" fontId="0" fillId="0" borderId="34" xfId="0" applyBorder="1" applyAlignment="1"/>
    <xf numFmtId="0" fontId="0" fillId="0" borderId="28" xfId="0" applyBorder="1" applyAlignment="1">
      <alignment horizontal="right"/>
    </xf>
    <xf numFmtId="0" fontId="0" fillId="0" borderId="29" xfId="0" applyBorder="1" applyAlignment="1"/>
    <xf numFmtId="0" fontId="30" fillId="0" borderId="0" xfId="0" applyFont="1"/>
    <xf numFmtId="0" fontId="0" fillId="34" borderId="10" xfId="0" applyFill="1" applyBorder="1" applyAlignment="1">
      <alignment horizontal="left"/>
    </xf>
    <xf numFmtId="0" fontId="26" fillId="38" borderId="0" xfId="0" applyFont="1" applyFill="1" applyAlignment="1">
      <alignment horizontal="center"/>
    </xf>
    <xf numFmtId="0" fontId="25" fillId="38" borderId="15" xfId="0" applyFont="1" applyFill="1" applyBorder="1"/>
    <xf numFmtId="0" fontId="16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6" fillId="0" borderId="35" xfId="0" applyFont="1" applyBorder="1" applyAlignment="1">
      <alignment horizontal="center"/>
    </xf>
    <xf numFmtId="0" fontId="0" fillId="0" borderId="35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Step Analysis</a:t>
            </a:r>
            <a:r>
              <a:rPr lang="en-GB" baseline="0"/>
              <a:t> of Simulated Data</a:t>
            </a:r>
            <a:endParaRPr lang="en-GB"/>
          </a:p>
        </c:rich>
      </c:tx>
      <c:layout>
        <c:manualLayout>
          <c:xMode val="edge"/>
          <c:yMode val="edge"/>
          <c:x val="0.22918016691212567"/>
          <c:y val="3.252031763294920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899327017112551"/>
          <c:y val="0.12895109055965673"/>
          <c:w val="0.80154286391057017"/>
          <c:h val="0.74566876857638764"/>
        </c:manualLayout>
      </c:layout>
      <c:scatterChart>
        <c:scatterStyle val="lineMarker"/>
        <c:varyColors val="0"/>
        <c:ser>
          <c:idx val="0"/>
          <c:order val="0"/>
          <c:tx>
            <c:v>Simulated Spot Intens.</c:v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chemeClr val="accent1">
                  <a:lumMod val="20000"/>
                  <a:lumOff val="80000"/>
                  <a:alpha val="47000"/>
                </a:schemeClr>
              </a:solidFill>
            </c:spPr>
          </c:marker>
          <c:xVal>
            <c:numRef>
              <c:f>temp!$A$19:$A$512</c:f>
              <c:numCache>
                <c:formatCode>General</c:formatCode>
                <c:ptCount val="49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</c:numCache>
            </c:numRef>
          </c:xVal>
          <c:yVal>
            <c:numRef>
              <c:f>temp!$C$19:$C$512</c:f>
              <c:numCache>
                <c:formatCode>0.00</c:formatCode>
                <c:ptCount val="494"/>
                <c:pt idx="0">
                  <c:v>599.43009475591964</c:v>
                </c:pt>
                <c:pt idx="1">
                  <c:v>563.09782653883758</c:v>
                </c:pt>
                <c:pt idx="2">
                  <c:v>577.44847579221175</c:v>
                </c:pt>
                <c:pt idx="3">
                  <c:v>602.46315261536733</c:v>
                </c:pt>
                <c:pt idx="4">
                  <c:v>604.47109056122088</c:v>
                </c:pt>
                <c:pt idx="5">
                  <c:v>574.79281773031096</c:v>
                </c:pt>
                <c:pt idx="6">
                  <c:v>648.01738981249241</c:v>
                </c:pt>
                <c:pt idx="7">
                  <c:v>649.4006845492828</c:v>
                </c:pt>
                <c:pt idx="8">
                  <c:v>597.43659758128081</c:v>
                </c:pt>
                <c:pt idx="9">
                  <c:v>606.95910018169911</c:v>
                </c:pt>
                <c:pt idx="10">
                  <c:v>618.51126334402488</c:v>
                </c:pt>
                <c:pt idx="11">
                  <c:v>610.24120238006753</c:v>
                </c:pt>
                <c:pt idx="12">
                  <c:v>602.54005436966179</c:v>
                </c:pt>
                <c:pt idx="13">
                  <c:v>578.2723668094693</c:v>
                </c:pt>
                <c:pt idx="14">
                  <c:v>574.20081801061338</c:v>
                </c:pt>
                <c:pt idx="15">
                  <c:v>638.13497071467737</c:v>
                </c:pt>
                <c:pt idx="16">
                  <c:v>576.70005457592299</c:v>
                </c:pt>
                <c:pt idx="17">
                  <c:v>594.48642620259625</c:v>
                </c:pt>
                <c:pt idx="18">
                  <c:v>626.08087596853488</c:v>
                </c:pt>
                <c:pt idx="19">
                  <c:v>635.86517928092962</c:v>
                </c:pt>
                <c:pt idx="20">
                  <c:v>590.53151503491176</c:v>
                </c:pt>
                <c:pt idx="21">
                  <c:v>537.90572007437027</c:v>
                </c:pt>
                <c:pt idx="22">
                  <c:v>548.02648888284409</c:v>
                </c:pt>
                <c:pt idx="23">
                  <c:v>506.2955402622182</c:v>
                </c:pt>
                <c:pt idx="24">
                  <c:v>513.24228128468474</c:v>
                </c:pt>
                <c:pt idx="25">
                  <c:v>546.80446136638432</c:v>
                </c:pt>
                <c:pt idx="26">
                  <c:v>563.33706992682744</c:v>
                </c:pt>
                <c:pt idx="27">
                  <c:v>579.77833265327422</c:v>
                </c:pt>
                <c:pt idx="28">
                  <c:v>521.47145481565508</c:v>
                </c:pt>
                <c:pt idx="29">
                  <c:v>465.39287358215694</c:v>
                </c:pt>
                <c:pt idx="30">
                  <c:v>503.49839615719122</c:v>
                </c:pt>
                <c:pt idx="31">
                  <c:v>450.70807643349428</c:v>
                </c:pt>
                <c:pt idx="32">
                  <c:v>508.67978261078832</c:v>
                </c:pt>
                <c:pt idx="33">
                  <c:v>465.95671205755531</c:v>
                </c:pt>
                <c:pt idx="34">
                  <c:v>467.3830257292696</c:v>
                </c:pt>
                <c:pt idx="35">
                  <c:v>524.84086972600949</c:v>
                </c:pt>
                <c:pt idx="36">
                  <c:v>541.94595220329211</c:v>
                </c:pt>
                <c:pt idx="37">
                  <c:v>454.17739773002569</c:v>
                </c:pt>
                <c:pt idx="38">
                  <c:v>536.28600097448771</c:v>
                </c:pt>
                <c:pt idx="39">
                  <c:v>422.95535336061016</c:v>
                </c:pt>
                <c:pt idx="40">
                  <c:v>452.86189964161679</c:v>
                </c:pt>
                <c:pt idx="41">
                  <c:v>423.53346193676134</c:v>
                </c:pt>
                <c:pt idx="42">
                  <c:v>416.18484965670945</c:v>
                </c:pt>
                <c:pt idx="43">
                  <c:v>416.98263907548625</c:v>
                </c:pt>
                <c:pt idx="44">
                  <c:v>409.96549962325247</c:v>
                </c:pt>
                <c:pt idx="45">
                  <c:v>443.99187501288588</c:v>
                </c:pt>
                <c:pt idx="46">
                  <c:v>478.55389203834625</c:v>
                </c:pt>
                <c:pt idx="47">
                  <c:v>423.55743172374042</c:v>
                </c:pt>
                <c:pt idx="48">
                  <c:v>444.98222273648156</c:v>
                </c:pt>
                <c:pt idx="49">
                  <c:v>396.67578022825512</c:v>
                </c:pt>
                <c:pt idx="50">
                  <c:v>443.05533505766732</c:v>
                </c:pt>
                <c:pt idx="51">
                  <c:v>447.39836528482977</c:v>
                </c:pt>
                <c:pt idx="52">
                  <c:v>447.39795906207007</c:v>
                </c:pt>
                <c:pt idx="53">
                  <c:v>463.79829012602443</c:v>
                </c:pt>
                <c:pt idx="54">
                  <c:v>462.31336026182146</c:v>
                </c:pt>
                <c:pt idx="55">
                  <c:v>427.29334633935184</c:v>
                </c:pt>
                <c:pt idx="56">
                  <c:v>449.93317567880769</c:v>
                </c:pt>
                <c:pt idx="57">
                  <c:v>478.42986815927406</c:v>
                </c:pt>
                <c:pt idx="58">
                  <c:v>415.38009172169842</c:v>
                </c:pt>
                <c:pt idx="59">
                  <c:v>437.5998861150286</c:v>
                </c:pt>
                <c:pt idx="60">
                  <c:v>451.81697006795468</c:v>
                </c:pt>
                <c:pt idx="61">
                  <c:v>469.41260132450566</c:v>
                </c:pt>
                <c:pt idx="62">
                  <c:v>462.75705778412026</c:v>
                </c:pt>
                <c:pt idx="63">
                  <c:v>450.11597258967907</c:v>
                </c:pt>
                <c:pt idx="64">
                  <c:v>491.40156684380582</c:v>
                </c:pt>
                <c:pt idx="65">
                  <c:v>419.53479270647313</c:v>
                </c:pt>
                <c:pt idx="66">
                  <c:v>422.70795379987771</c:v>
                </c:pt>
                <c:pt idx="67">
                  <c:v>472.9669012012489</c:v>
                </c:pt>
                <c:pt idx="68">
                  <c:v>463.39526693875791</c:v>
                </c:pt>
                <c:pt idx="69">
                  <c:v>460.0779465573076</c:v>
                </c:pt>
                <c:pt idx="70">
                  <c:v>404.97442391725667</c:v>
                </c:pt>
                <c:pt idx="71">
                  <c:v>460.74212993734272</c:v>
                </c:pt>
                <c:pt idx="72">
                  <c:v>438.74961641172848</c:v>
                </c:pt>
                <c:pt idx="73">
                  <c:v>461.33755262632599</c:v>
                </c:pt>
                <c:pt idx="74">
                  <c:v>441.61049060125652</c:v>
                </c:pt>
                <c:pt idx="75">
                  <c:v>425.15527567080125</c:v>
                </c:pt>
                <c:pt idx="76">
                  <c:v>481.55554399998107</c:v>
                </c:pt>
                <c:pt idx="77">
                  <c:v>442.31693692116818</c:v>
                </c:pt>
                <c:pt idx="78">
                  <c:v>415.62915261334757</c:v>
                </c:pt>
                <c:pt idx="79">
                  <c:v>483.86537825349853</c:v>
                </c:pt>
                <c:pt idx="80">
                  <c:v>451.87305199750841</c:v>
                </c:pt>
                <c:pt idx="81">
                  <c:v>425.26758996950645</c:v>
                </c:pt>
                <c:pt idx="82">
                  <c:v>472.81389927955757</c:v>
                </c:pt>
                <c:pt idx="83">
                  <c:v>446.37198181501918</c:v>
                </c:pt>
                <c:pt idx="84">
                  <c:v>470.116617006696</c:v>
                </c:pt>
                <c:pt idx="85">
                  <c:v>444.14987664295683</c:v>
                </c:pt>
                <c:pt idx="86">
                  <c:v>432.30407698036095</c:v>
                </c:pt>
                <c:pt idx="87">
                  <c:v>431.35746439809589</c:v>
                </c:pt>
                <c:pt idx="88">
                  <c:v>461.45325029802035</c:v>
                </c:pt>
                <c:pt idx="89">
                  <c:v>451.94961417431483</c:v>
                </c:pt>
                <c:pt idx="90">
                  <c:v>452.42920559956929</c:v>
                </c:pt>
                <c:pt idx="91">
                  <c:v>456.16687684037441</c:v>
                </c:pt>
                <c:pt idx="92">
                  <c:v>438.21740538386382</c:v>
                </c:pt>
                <c:pt idx="93">
                  <c:v>446.76042516638813</c:v>
                </c:pt>
                <c:pt idx="94">
                  <c:v>433.86353787986775</c:v>
                </c:pt>
                <c:pt idx="95">
                  <c:v>472.87282364745221</c:v>
                </c:pt>
                <c:pt idx="96">
                  <c:v>424.50705274411217</c:v>
                </c:pt>
                <c:pt idx="97">
                  <c:v>464.96415838740165</c:v>
                </c:pt>
                <c:pt idx="98">
                  <c:v>486.26251374611695</c:v>
                </c:pt>
                <c:pt idx="99">
                  <c:v>457.19230193076584</c:v>
                </c:pt>
                <c:pt idx="100">
                  <c:v>437.88443637963547</c:v>
                </c:pt>
                <c:pt idx="101">
                  <c:v>432.9914677107692</c:v>
                </c:pt>
                <c:pt idx="102">
                  <c:v>390.37285498209184</c:v>
                </c:pt>
                <c:pt idx="103">
                  <c:v>425.48483496152829</c:v>
                </c:pt>
                <c:pt idx="104">
                  <c:v>487.43901404403044</c:v>
                </c:pt>
                <c:pt idx="105">
                  <c:v>429.57819496535092</c:v>
                </c:pt>
                <c:pt idx="106">
                  <c:v>455.02519028662425</c:v>
                </c:pt>
                <c:pt idx="107">
                  <c:v>451.68701628378079</c:v>
                </c:pt>
                <c:pt idx="108">
                  <c:v>473.25753670580406</c:v>
                </c:pt>
                <c:pt idx="109">
                  <c:v>449.12097762367307</c:v>
                </c:pt>
                <c:pt idx="110">
                  <c:v>476.73122421680227</c:v>
                </c:pt>
                <c:pt idx="111">
                  <c:v>439.9919110695572</c:v>
                </c:pt>
                <c:pt idx="112">
                  <c:v>447.32115523042324</c:v>
                </c:pt>
                <c:pt idx="113">
                  <c:v>430.94476985242551</c:v>
                </c:pt>
                <c:pt idx="114">
                  <c:v>439.05114975844128</c:v>
                </c:pt>
                <c:pt idx="115">
                  <c:v>485.32922318793294</c:v>
                </c:pt>
                <c:pt idx="116">
                  <c:v>481.40928804677492</c:v>
                </c:pt>
                <c:pt idx="117">
                  <c:v>441.46725306800704</c:v>
                </c:pt>
                <c:pt idx="118">
                  <c:v>414.04580201287405</c:v>
                </c:pt>
                <c:pt idx="119">
                  <c:v>420.64219545187103</c:v>
                </c:pt>
                <c:pt idx="120">
                  <c:v>520.09600418750551</c:v>
                </c:pt>
                <c:pt idx="121">
                  <c:v>533.79809687658621</c:v>
                </c:pt>
                <c:pt idx="122">
                  <c:v>437.90215768927931</c:v>
                </c:pt>
                <c:pt idx="123">
                  <c:v>471.24894786866844</c:v>
                </c:pt>
                <c:pt idx="124">
                  <c:v>410.03382846350519</c:v>
                </c:pt>
                <c:pt idx="125">
                  <c:v>481.36991048104005</c:v>
                </c:pt>
                <c:pt idx="126">
                  <c:v>481.56350875807226</c:v>
                </c:pt>
                <c:pt idx="127">
                  <c:v>442.57226753011508</c:v>
                </c:pt>
                <c:pt idx="128">
                  <c:v>399.31619071092308</c:v>
                </c:pt>
                <c:pt idx="129">
                  <c:v>437.24219668921728</c:v>
                </c:pt>
                <c:pt idx="130">
                  <c:v>411.54788179278228</c:v>
                </c:pt>
                <c:pt idx="131">
                  <c:v>383.06794946101013</c:v>
                </c:pt>
                <c:pt idx="132">
                  <c:v>361.95795056334191</c:v>
                </c:pt>
                <c:pt idx="133">
                  <c:v>376.08020143387677</c:v>
                </c:pt>
                <c:pt idx="134">
                  <c:v>412.98929943557596</c:v>
                </c:pt>
                <c:pt idx="135">
                  <c:v>359.15148461824634</c:v>
                </c:pt>
                <c:pt idx="136">
                  <c:v>344.08182985532591</c:v>
                </c:pt>
                <c:pt idx="137">
                  <c:v>357.90328267825504</c:v>
                </c:pt>
                <c:pt idx="138">
                  <c:v>369.75772250315237</c:v>
                </c:pt>
                <c:pt idx="139">
                  <c:v>355.05435857289683</c:v>
                </c:pt>
                <c:pt idx="140">
                  <c:v>305.61243328626881</c:v>
                </c:pt>
                <c:pt idx="141">
                  <c:v>329.89723394425658</c:v>
                </c:pt>
                <c:pt idx="142">
                  <c:v>312.10940360818222</c:v>
                </c:pt>
                <c:pt idx="143">
                  <c:v>326.75336961237724</c:v>
                </c:pt>
                <c:pt idx="144">
                  <c:v>281.03048192784479</c:v>
                </c:pt>
                <c:pt idx="145">
                  <c:v>301.65036258118715</c:v>
                </c:pt>
                <c:pt idx="146">
                  <c:v>281.47006407647621</c:v>
                </c:pt>
                <c:pt idx="147">
                  <c:v>288.09964589452284</c:v>
                </c:pt>
                <c:pt idx="148">
                  <c:v>297.47860844037496</c:v>
                </c:pt>
                <c:pt idx="149">
                  <c:v>285.9783731061512</c:v>
                </c:pt>
                <c:pt idx="150">
                  <c:v>293.59265917916923</c:v>
                </c:pt>
                <c:pt idx="151">
                  <c:v>300.00056534663071</c:v>
                </c:pt>
                <c:pt idx="152">
                  <c:v>336.44301732868547</c:v>
                </c:pt>
                <c:pt idx="153">
                  <c:v>284.4761131537158</c:v>
                </c:pt>
                <c:pt idx="154">
                  <c:v>299.55432222131651</c:v>
                </c:pt>
                <c:pt idx="155">
                  <c:v>299.97040075269416</c:v>
                </c:pt>
                <c:pt idx="156">
                  <c:v>309.6415962408185</c:v>
                </c:pt>
                <c:pt idx="157">
                  <c:v>277.98915450546508</c:v>
                </c:pt>
                <c:pt idx="158">
                  <c:v>279.65240583356166</c:v>
                </c:pt>
                <c:pt idx="159">
                  <c:v>321.76980787486463</c:v>
                </c:pt>
                <c:pt idx="160">
                  <c:v>268.99461567334305</c:v>
                </c:pt>
                <c:pt idx="161">
                  <c:v>294.52350935342309</c:v>
                </c:pt>
                <c:pt idx="162">
                  <c:v>310.74414291739021</c:v>
                </c:pt>
                <c:pt idx="163">
                  <c:v>289.08423151448517</c:v>
                </c:pt>
                <c:pt idx="164">
                  <c:v>314.42066131772134</c:v>
                </c:pt>
                <c:pt idx="165">
                  <c:v>276.38033723939958</c:v>
                </c:pt>
                <c:pt idx="166">
                  <c:v>282.90646068576075</c:v>
                </c:pt>
                <c:pt idx="167">
                  <c:v>294.30400260909897</c:v>
                </c:pt>
                <c:pt idx="168">
                  <c:v>280.09142330371645</c:v>
                </c:pt>
                <c:pt idx="169">
                  <c:v>307.68684100801386</c:v>
                </c:pt>
                <c:pt idx="170">
                  <c:v>316.74839312452866</c:v>
                </c:pt>
                <c:pt idx="171">
                  <c:v>272.23111610061937</c:v>
                </c:pt>
                <c:pt idx="172">
                  <c:v>314.48204709565073</c:v>
                </c:pt>
                <c:pt idx="173">
                  <c:v>274.62213924868809</c:v>
                </c:pt>
                <c:pt idx="174">
                  <c:v>291.78930661896658</c:v>
                </c:pt>
                <c:pt idx="175">
                  <c:v>291.84504918466018</c:v>
                </c:pt>
                <c:pt idx="176">
                  <c:v>270.97186793636939</c:v>
                </c:pt>
                <c:pt idx="177">
                  <c:v>315.16876677521475</c:v>
                </c:pt>
                <c:pt idx="178">
                  <c:v>279.42389916986309</c:v>
                </c:pt>
                <c:pt idx="179">
                  <c:v>298.06969904948966</c:v>
                </c:pt>
                <c:pt idx="180">
                  <c:v>310.01820477734805</c:v>
                </c:pt>
                <c:pt idx="181">
                  <c:v>310.34619917196352</c:v>
                </c:pt>
                <c:pt idx="182">
                  <c:v>297.83894541644094</c:v>
                </c:pt>
                <c:pt idx="183">
                  <c:v>322.77014532029494</c:v>
                </c:pt>
                <c:pt idx="184">
                  <c:v>328.56874110535119</c:v>
                </c:pt>
                <c:pt idx="185">
                  <c:v>325.53774253426656</c:v>
                </c:pt>
                <c:pt idx="186">
                  <c:v>284.94955608363728</c:v>
                </c:pt>
                <c:pt idx="187">
                  <c:v>302.17892876380984</c:v>
                </c:pt>
                <c:pt idx="188">
                  <c:v>244.97130171405587</c:v>
                </c:pt>
                <c:pt idx="189">
                  <c:v>247.26351105320757</c:v>
                </c:pt>
                <c:pt idx="190">
                  <c:v>226.91370387047553</c:v>
                </c:pt>
                <c:pt idx="191">
                  <c:v>253.31046846251624</c:v>
                </c:pt>
                <c:pt idx="192">
                  <c:v>267.17796723601214</c:v>
                </c:pt>
                <c:pt idx="193">
                  <c:v>231.73499113258566</c:v>
                </c:pt>
                <c:pt idx="194">
                  <c:v>268.40519906960202</c:v>
                </c:pt>
                <c:pt idx="195">
                  <c:v>253.66499823005134</c:v>
                </c:pt>
                <c:pt idx="196">
                  <c:v>219.01795142511168</c:v>
                </c:pt>
                <c:pt idx="197">
                  <c:v>243.27050645755651</c:v>
                </c:pt>
                <c:pt idx="198">
                  <c:v>263.13315547519386</c:v>
                </c:pt>
                <c:pt idx="199">
                  <c:v>275.68996601020177</c:v>
                </c:pt>
                <c:pt idx="200">
                  <c:v>264.84773096659143</c:v>
                </c:pt>
                <c:pt idx="201">
                  <c:v>248.08712481457647</c:v>
                </c:pt>
                <c:pt idx="202">
                  <c:v>229.38309265465267</c:v>
                </c:pt>
                <c:pt idx="203">
                  <c:v>201.19532920517133</c:v>
                </c:pt>
                <c:pt idx="204">
                  <c:v>258.43999583153919</c:v>
                </c:pt>
                <c:pt idx="205">
                  <c:v>268.4577078570789</c:v>
                </c:pt>
                <c:pt idx="206">
                  <c:v>246.22897168000424</c:v>
                </c:pt>
                <c:pt idx="207">
                  <c:v>239.20561102138819</c:v>
                </c:pt>
                <c:pt idx="208">
                  <c:v>261.99432221263174</c:v>
                </c:pt>
                <c:pt idx="209">
                  <c:v>265.34299684298537</c:v>
                </c:pt>
                <c:pt idx="210">
                  <c:v>248.6494624294819</c:v>
                </c:pt>
                <c:pt idx="211">
                  <c:v>259.75764449679491</c:v>
                </c:pt>
                <c:pt idx="212">
                  <c:v>232.69230616837882</c:v>
                </c:pt>
                <c:pt idx="213">
                  <c:v>245.69799443725125</c:v>
                </c:pt>
                <c:pt idx="214">
                  <c:v>255.00162792064316</c:v>
                </c:pt>
                <c:pt idx="215">
                  <c:v>239.86237497021986</c:v>
                </c:pt>
                <c:pt idx="216">
                  <c:v>268.1043230651901</c:v>
                </c:pt>
                <c:pt idx="217">
                  <c:v>262.32948212516732</c:v>
                </c:pt>
                <c:pt idx="218">
                  <c:v>278.47079554786478</c:v>
                </c:pt>
                <c:pt idx="219">
                  <c:v>248.03459335297768</c:v>
                </c:pt>
                <c:pt idx="220">
                  <c:v>240.2774013540016</c:v>
                </c:pt>
                <c:pt idx="221">
                  <c:v>246.46217179033428</c:v>
                </c:pt>
                <c:pt idx="222">
                  <c:v>276.36854908339939</c:v>
                </c:pt>
                <c:pt idx="223">
                  <c:v>246.12008373767398</c:v>
                </c:pt>
                <c:pt idx="224">
                  <c:v>244.61086799367155</c:v>
                </c:pt>
                <c:pt idx="225">
                  <c:v>245.59642410658904</c:v>
                </c:pt>
                <c:pt idx="226">
                  <c:v>264.01682900644806</c:v>
                </c:pt>
                <c:pt idx="227">
                  <c:v>273.6764566158555</c:v>
                </c:pt>
                <c:pt idx="228">
                  <c:v>269.01509819795257</c:v>
                </c:pt>
                <c:pt idx="229">
                  <c:v>261.27751499917991</c:v>
                </c:pt>
                <c:pt idx="230">
                  <c:v>257.49707618540384</c:v>
                </c:pt>
                <c:pt idx="231">
                  <c:v>254.91889508436822</c:v>
                </c:pt>
                <c:pt idx="232">
                  <c:v>231.50890634976884</c:v>
                </c:pt>
                <c:pt idx="233">
                  <c:v>278.57722651911644</c:v>
                </c:pt>
                <c:pt idx="234">
                  <c:v>247.88526424143029</c:v>
                </c:pt>
                <c:pt idx="235">
                  <c:v>266.32352355319085</c:v>
                </c:pt>
                <c:pt idx="236">
                  <c:v>265.75776161263548</c:v>
                </c:pt>
                <c:pt idx="237">
                  <c:v>254.08935904633344</c:v>
                </c:pt>
                <c:pt idx="238">
                  <c:v>224.69204354715077</c:v>
                </c:pt>
                <c:pt idx="239">
                  <c:v>265.49338249750332</c:v>
                </c:pt>
                <c:pt idx="240">
                  <c:v>256.91829716734117</c:v>
                </c:pt>
                <c:pt idx="241">
                  <c:v>262.41170633641428</c:v>
                </c:pt>
                <c:pt idx="242">
                  <c:v>258.03122402502197</c:v>
                </c:pt>
                <c:pt idx="243">
                  <c:v>269.41703676698302</c:v>
                </c:pt>
                <c:pt idx="244">
                  <c:v>245.53161358769717</c:v>
                </c:pt>
                <c:pt idx="245">
                  <c:v>286.95394194785683</c:v>
                </c:pt>
                <c:pt idx="246">
                  <c:v>290.01183946199683</c:v>
                </c:pt>
                <c:pt idx="247">
                  <c:v>234.30134449109227</c:v>
                </c:pt>
                <c:pt idx="248">
                  <c:v>259.87237474649083</c:v>
                </c:pt>
                <c:pt idx="249">
                  <c:v>230.10738263029526</c:v>
                </c:pt>
                <c:pt idx="250">
                  <c:v>257.01772846964388</c:v>
                </c:pt>
                <c:pt idx="251">
                  <c:v>249.69654420095335</c:v>
                </c:pt>
                <c:pt idx="252">
                  <c:v>261.80761880008845</c:v>
                </c:pt>
                <c:pt idx="253">
                  <c:v>240.74688711939598</c:v>
                </c:pt>
                <c:pt idx="254">
                  <c:v>270.47530502447751</c:v>
                </c:pt>
                <c:pt idx="255">
                  <c:v>244.9682942202993</c:v>
                </c:pt>
                <c:pt idx="256">
                  <c:v>235.06092832083897</c:v>
                </c:pt>
                <c:pt idx="257">
                  <c:v>254.44433218449092</c:v>
                </c:pt>
                <c:pt idx="258">
                  <c:v>282.05417359661993</c:v>
                </c:pt>
                <c:pt idx="259">
                  <c:v>247.01865492069047</c:v>
                </c:pt>
                <c:pt idx="260">
                  <c:v>272.88669195535164</c:v>
                </c:pt>
                <c:pt idx="261">
                  <c:v>259.90955598059048</c:v>
                </c:pt>
                <c:pt idx="262">
                  <c:v>241.57420981059022</c:v>
                </c:pt>
                <c:pt idx="263">
                  <c:v>274.89551287758496</c:v>
                </c:pt>
                <c:pt idx="264">
                  <c:v>264.99593640153199</c:v>
                </c:pt>
                <c:pt idx="265">
                  <c:v>260.11536716105076</c:v>
                </c:pt>
                <c:pt idx="266">
                  <c:v>241.0622116544456</c:v>
                </c:pt>
                <c:pt idx="267">
                  <c:v>217.7993517117479</c:v>
                </c:pt>
                <c:pt idx="268">
                  <c:v>211.06865839733965</c:v>
                </c:pt>
                <c:pt idx="269">
                  <c:v>187.25296884435167</c:v>
                </c:pt>
                <c:pt idx="270">
                  <c:v>210.96504192149922</c:v>
                </c:pt>
                <c:pt idx="271">
                  <c:v>210.82535195187995</c:v>
                </c:pt>
                <c:pt idx="272">
                  <c:v>200.70049389158453</c:v>
                </c:pt>
                <c:pt idx="273">
                  <c:v>211.08947939284636</c:v>
                </c:pt>
                <c:pt idx="274">
                  <c:v>216.89447133815901</c:v>
                </c:pt>
                <c:pt idx="275">
                  <c:v>192.0729873397502</c:v>
                </c:pt>
                <c:pt idx="276">
                  <c:v>209.56203585217597</c:v>
                </c:pt>
                <c:pt idx="277">
                  <c:v>216.83695155881108</c:v>
                </c:pt>
                <c:pt idx="278">
                  <c:v>199.30120224403944</c:v>
                </c:pt>
                <c:pt idx="279">
                  <c:v>170.25241612094234</c:v>
                </c:pt>
                <c:pt idx="280">
                  <c:v>210.26071010435146</c:v>
                </c:pt>
                <c:pt idx="281">
                  <c:v>192.21879673298807</c:v>
                </c:pt>
                <c:pt idx="282">
                  <c:v>213.26746109087063</c:v>
                </c:pt>
                <c:pt idx="283">
                  <c:v>215.75712247416899</c:v>
                </c:pt>
                <c:pt idx="284">
                  <c:v>182.17364393451467</c:v>
                </c:pt>
                <c:pt idx="285">
                  <c:v>209.29298504761306</c:v>
                </c:pt>
                <c:pt idx="286">
                  <c:v>182.51839775830774</c:v>
                </c:pt>
                <c:pt idx="287">
                  <c:v>187.137172909756</c:v>
                </c:pt>
                <c:pt idx="288">
                  <c:v>177.68477679341655</c:v>
                </c:pt>
                <c:pt idx="289">
                  <c:v>179.52933963266821</c:v>
                </c:pt>
                <c:pt idx="290">
                  <c:v>205.96919241137942</c:v>
                </c:pt>
                <c:pt idx="291">
                  <c:v>188.50595198596577</c:v>
                </c:pt>
                <c:pt idx="292">
                  <c:v>179.50541177200674</c:v>
                </c:pt>
                <c:pt idx="293">
                  <c:v>190.09435262167699</c:v>
                </c:pt>
                <c:pt idx="294">
                  <c:v>210.86815179468866</c:v>
                </c:pt>
                <c:pt idx="295">
                  <c:v>204.75094411455035</c:v>
                </c:pt>
                <c:pt idx="296">
                  <c:v>194.10175485116892</c:v>
                </c:pt>
                <c:pt idx="297">
                  <c:v>200.09476819175049</c:v>
                </c:pt>
                <c:pt idx="298">
                  <c:v>214.35250391357746</c:v>
                </c:pt>
                <c:pt idx="299">
                  <c:v>192.38592732102683</c:v>
                </c:pt>
                <c:pt idx="300">
                  <c:v>216.61863155144698</c:v>
                </c:pt>
                <c:pt idx="301">
                  <c:v>209.19497180207372</c:v>
                </c:pt>
                <c:pt idx="302">
                  <c:v>222.90373552898095</c:v>
                </c:pt>
                <c:pt idx="303">
                  <c:v>166.90139824022023</c:v>
                </c:pt>
                <c:pt idx="304">
                  <c:v>201.32929873859476</c:v>
                </c:pt>
                <c:pt idx="305">
                  <c:v>201.88942328907865</c:v>
                </c:pt>
                <c:pt idx="306">
                  <c:v>206.94209094931176</c:v>
                </c:pt>
                <c:pt idx="307">
                  <c:v>173.70902774448925</c:v>
                </c:pt>
                <c:pt idx="308">
                  <c:v>185.62612441976998</c:v>
                </c:pt>
                <c:pt idx="309">
                  <c:v>197.49552697973442</c:v>
                </c:pt>
                <c:pt idx="310">
                  <c:v>182.81266670879802</c:v>
                </c:pt>
                <c:pt idx="311">
                  <c:v>195.96852255318046</c:v>
                </c:pt>
                <c:pt idx="312">
                  <c:v>182.01450070500351</c:v>
                </c:pt>
                <c:pt idx="313">
                  <c:v>218.07008357472873</c:v>
                </c:pt>
                <c:pt idx="314">
                  <c:v>192.69953871298083</c:v>
                </c:pt>
                <c:pt idx="315">
                  <c:v>208.12400596956078</c:v>
                </c:pt>
                <c:pt idx="316">
                  <c:v>206.71355074711312</c:v>
                </c:pt>
                <c:pt idx="317">
                  <c:v>217.43787711212943</c:v>
                </c:pt>
                <c:pt idx="318">
                  <c:v>148.25302132537391</c:v>
                </c:pt>
                <c:pt idx="319">
                  <c:v>135.91318466550405</c:v>
                </c:pt>
                <c:pt idx="320">
                  <c:v>159.48113170699034</c:v>
                </c:pt>
                <c:pt idx="321">
                  <c:v>149.42830508566607</c:v>
                </c:pt>
                <c:pt idx="322">
                  <c:v>159.16968000177181</c:v>
                </c:pt>
                <c:pt idx="323">
                  <c:v>143.4590727827364</c:v>
                </c:pt>
                <c:pt idx="324">
                  <c:v>148.44082130022414</c:v>
                </c:pt>
                <c:pt idx="325">
                  <c:v>160.75231546135913</c:v>
                </c:pt>
                <c:pt idx="326">
                  <c:v>140.40459026976299</c:v>
                </c:pt>
                <c:pt idx="327">
                  <c:v>168.37765545825269</c:v>
                </c:pt>
                <c:pt idx="328">
                  <c:v>161.2498977421038</c:v>
                </c:pt>
                <c:pt idx="329">
                  <c:v>149.77507662690874</c:v>
                </c:pt>
                <c:pt idx="330">
                  <c:v>157.31919979783564</c:v>
                </c:pt>
                <c:pt idx="331">
                  <c:v>148.12807768537769</c:v>
                </c:pt>
                <c:pt idx="332">
                  <c:v>149.41128321371443</c:v>
                </c:pt>
                <c:pt idx="333">
                  <c:v>156.98038764214397</c:v>
                </c:pt>
                <c:pt idx="334">
                  <c:v>158.67615723544043</c:v>
                </c:pt>
                <c:pt idx="335">
                  <c:v>137.44018289406668</c:v>
                </c:pt>
                <c:pt idx="336">
                  <c:v>167.81010697406069</c:v>
                </c:pt>
                <c:pt idx="337">
                  <c:v>148.25736643690107</c:v>
                </c:pt>
                <c:pt idx="338">
                  <c:v>134.80735664652366</c:v>
                </c:pt>
                <c:pt idx="339">
                  <c:v>111.69324378068896</c:v>
                </c:pt>
                <c:pt idx="340">
                  <c:v>153.13578527089379</c:v>
                </c:pt>
                <c:pt idx="341">
                  <c:v>146.21325134849135</c:v>
                </c:pt>
                <c:pt idx="342">
                  <c:v>164.84956806245654</c:v>
                </c:pt>
                <c:pt idx="343">
                  <c:v>141.82744751250075</c:v>
                </c:pt>
                <c:pt idx="344">
                  <c:v>165.88856001726955</c:v>
                </c:pt>
                <c:pt idx="345">
                  <c:v>153.74125023919595</c:v>
                </c:pt>
                <c:pt idx="346">
                  <c:v>154.8594688404531</c:v>
                </c:pt>
                <c:pt idx="347">
                  <c:v>147.53896595108532</c:v>
                </c:pt>
                <c:pt idx="348">
                  <c:v>151.4209834457011</c:v>
                </c:pt>
                <c:pt idx="349">
                  <c:v>160.43353683044751</c:v>
                </c:pt>
                <c:pt idx="350">
                  <c:v>156.76697054541441</c:v>
                </c:pt>
                <c:pt idx="351">
                  <c:v>140.17871040116245</c:v>
                </c:pt>
                <c:pt idx="352">
                  <c:v>144.69050708086093</c:v>
                </c:pt>
                <c:pt idx="353">
                  <c:v>159.31699943012219</c:v>
                </c:pt>
                <c:pt idx="354">
                  <c:v>157.37950892292096</c:v>
                </c:pt>
                <c:pt idx="355">
                  <c:v>146.82393913615573</c:v>
                </c:pt>
                <c:pt idx="356">
                  <c:v>153.46854457517941</c:v>
                </c:pt>
                <c:pt idx="357">
                  <c:v>171.95612195747051</c:v>
                </c:pt>
                <c:pt idx="358">
                  <c:v>178.10702903065379</c:v>
                </c:pt>
                <c:pt idx="359">
                  <c:v>156.29762403433628</c:v>
                </c:pt>
                <c:pt idx="360">
                  <c:v>155.00990728055288</c:v>
                </c:pt>
                <c:pt idx="361">
                  <c:v>134.43197128417779</c:v>
                </c:pt>
                <c:pt idx="362">
                  <c:v>151.13296877737577</c:v>
                </c:pt>
                <c:pt idx="363">
                  <c:v>129.42973558738368</c:v>
                </c:pt>
                <c:pt idx="364">
                  <c:v>145.40756165596335</c:v>
                </c:pt>
                <c:pt idx="365">
                  <c:v>166.25461720502983</c:v>
                </c:pt>
                <c:pt idx="366">
                  <c:v>164.86103304387709</c:v>
                </c:pt>
                <c:pt idx="367">
                  <c:v>161.13792475082923</c:v>
                </c:pt>
                <c:pt idx="368">
                  <c:v>124.51853693837995</c:v>
                </c:pt>
                <c:pt idx="369">
                  <c:v>148.201269732832</c:v>
                </c:pt>
                <c:pt idx="370">
                  <c:v>145.52903618257335</c:v>
                </c:pt>
                <c:pt idx="371">
                  <c:v>137.41627871651949</c:v>
                </c:pt>
                <c:pt idx="372">
                  <c:v>162.03791394072636</c:v>
                </c:pt>
                <c:pt idx="373">
                  <c:v>142.8311383896073</c:v>
                </c:pt>
                <c:pt idx="374">
                  <c:v>138.16730889198107</c:v>
                </c:pt>
                <c:pt idx="375">
                  <c:v>129.99042874172173</c:v>
                </c:pt>
                <c:pt idx="376">
                  <c:v>142.86314759079571</c:v>
                </c:pt>
                <c:pt idx="377">
                  <c:v>165.78390275850106</c:v>
                </c:pt>
                <c:pt idx="378">
                  <c:v>136.87292227182738</c:v>
                </c:pt>
                <c:pt idx="379">
                  <c:v>160.21963905130119</c:v>
                </c:pt>
                <c:pt idx="380">
                  <c:v>169.36431250761143</c:v>
                </c:pt>
                <c:pt idx="381">
                  <c:v>152.54490923806625</c:v>
                </c:pt>
                <c:pt idx="382">
                  <c:v>162.04784155997325</c:v>
                </c:pt>
                <c:pt idx="383">
                  <c:v>152.38565617644537</c:v>
                </c:pt>
                <c:pt idx="384">
                  <c:v>129.36203628919031</c:v>
                </c:pt>
                <c:pt idx="385">
                  <c:v>138.24714569659949</c:v>
                </c:pt>
                <c:pt idx="386">
                  <c:v>162.03362008135832</c:v>
                </c:pt>
                <c:pt idx="387">
                  <c:v>156.60662548429687</c:v>
                </c:pt>
                <c:pt idx="388">
                  <c:v>139.44860783482952</c:v>
                </c:pt>
                <c:pt idx="389">
                  <c:v>145.08301054725692</c:v>
                </c:pt>
                <c:pt idx="390">
                  <c:v>130.32040158688764</c:v>
                </c:pt>
                <c:pt idx="391">
                  <c:v>114.53970062267749</c:v>
                </c:pt>
                <c:pt idx="392">
                  <c:v>165.8321944822797</c:v>
                </c:pt>
                <c:pt idx="393">
                  <c:v>166.80823726634338</c:v>
                </c:pt>
                <c:pt idx="394">
                  <c:v>172.62600621492106</c:v>
                </c:pt>
                <c:pt idx="395">
                  <c:v>150.11391743065363</c:v>
                </c:pt>
                <c:pt idx="396">
                  <c:v>132.95405541181481</c:v>
                </c:pt>
                <c:pt idx="397">
                  <c:v>145.38209525371184</c:v>
                </c:pt>
                <c:pt idx="398">
                  <c:v>143.98983634906457</c:v>
                </c:pt>
                <c:pt idx="399">
                  <c:v>161.76495849292374</c:v>
                </c:pt>
                <c:pt idx="400">
                  <c:v>137.88245197004088</c:v>
                </c:pt>
                <c:pt idx="401">
                  <c:v>162.79349949266012</c:v>
                </c:pt>
                <c:pt idx="402">
                  <c:v>171.61236655486181</c:v>
                </c:pt>
                <c:pt idx="403">
                  <c:v>156.2030502195291</c:v>
                </c:pt>
                <c:pt idx="404">
                  <c:v>159.63041048181549</c:v>
                </c:pt>
                <c:pt idx="405">
                  <c:v>161.48643409716416</c:v>
                </c:pt>
                <c:pt idx="406">
                  <c:v>152.26680124857975</c:v>
                </c:pt>
                <c:pt idx="407">
                  <c:v>166.66091999413248</c:v>
                </c:pt>
                <c:pt idx="408">
                  <c:v>127.43705879455571</c:v>
                </c:pt>
                <c:pt idx="409">
                  <c:v>134.38260188533621</c:v>
                </c:pt>
                <c:pt idx="410">
                  <c:v>155.18312364790779</c:v>
                </c:pt>
                <c:pt idx="411">
                  <c:v>147.2287082017618</c:v>
                </c:pt>
                <c:pt idx="412">
                  <c:v>157.53841992640361</c:v>
                </c:pt>
                <c:pt idx="413">
                  <c:v>139.28974391305997</c:v>
                </c:pt>
                <c:pt idx="414">
                  <c:v>140.63617886052623</c:v>
                </c:pt>
                <c:pt idx="415">
                  <c:v>141.6825815607499</c:v>
                </c:pt>
                <c:pt idx="416">
                  <c:v>148.75945358218877</c:v>
                </c:pt>
                <c:pt idx="417">
                  <c:v>126.10654494414611</c:v>
                </c:pt>
                <c:pt idx="418">
                  <c:v>152.88398881212672</c:v>
                </c:pt>
                <c:pt idx="419">
                  <c:v>138.56126188045519</c:v>
                </c:pt>
                <c:pt idx="420">
                  <c:v>155.74701394755269</c:v>
                </c:pt>
                <c:pt idx="421">
                  <c:v>169.06870859511326</c:v>
                </c:pt>
                <c:pt idx="422">
                  <c:v>135.71955784598407</c:v>
                </c:pt>
                <c:pt idx="423">
                  <c:v>129.27008409088648</c:v>
                </c:pt>
                <c:pt idx="424">
                  <c:v>170.4666169060622</c:v>
                </c:pt>
                <c:pt idx="425">
                  <c:v>149.70590459487968</c:v>
                </c:pt>
                <c:pt idx="426">
                  <c:v>132.38010546955923</c:v>
                </c:pt>
                <c:pt idx="427">
                  <c:v>130.84057004117909</c:v>
                </c:pt>
                <c:pt idx="428">
                  <c:v>159.1770272538958</c:v>
                </c:pt>
                <c:pt idx="429">
                  <c:v>146.82709436261587</c:v>
                </c:pt>
                <c:pt idx="430">
                  <c:v>173.24919631637201</c:v>
                </c:pt>
                <c:pt idx="431">
                  <c:v>156.97636825473393</c:v>
                </c:pt>
                <c:pt idx="432">
                  <c:v>153.58687826513938</c:v>
                </c:pt>
                <c:pt idx="433">
                  <c:v>157.77051077368696</c:v>
                </c:pt>
                <c:pt idx="434">
                  <c:v>160.31053440535334</c:v>
                </c:pt>
                <c:pt idx="435">
                  <c:v>134.48972291666234</c:v>
                </c:pt>
                <c:pt idx="436">
                  <c:v>147.75346093590724</c:v>
                </c:pt>
                <c:pt idx="437">
                  <c:v>152.19176902322772</c:v>
                </c:pt>
                <c:pt idx="438">
                  <c:v>158.51328521967397</c:v>
                </c:pt>
                <c:pt idx="439">
                  <c:v>151.07544228812066</c:v>
                </c:pt>
                <c:pt idx="440">
                  <c:v>148.0200124958192</c:v>
                </c:pt>
                <c:pt idx="441">
                  <c:v>156.25610734466181</c:v>
                </c:pt>
                <c:pt idx="442">
                  <c:v>145.1226809020911</c:v>
                </c:pt>
                <c:pt idx="443">
                  <c:v>173.35564696241946</c:v>
                </c:pt>
                <c:pt idx="444">
                  <c:v>157.24062981887039</c:v>
                </c:pt>
                <c:pt idx="445">
                  <c:v>174.83455267388371</c:v>
                </c:pt>
                <c:pt idx="446">
                  <c:v>144.69011852884765</c:v>
                </c:pt>
                <c:pt idx="447">
                  <c:v>135.28123206221281</c:v>
                </c:pt>
                <c:pt idx="448">
                  <c:v>116.98734809502811</c:v>
                </c:pt>
                <c:pt idx="449">
                  <c:v>154.02962660570674</c:v>
                </c:pt>
                <c:pt idx="450">
                  <c:v>139.68473417215651</c:v>
                </c:pt>
                <c:pt idx="451">
                  <c:v>149.41212340900114</c:v>
                </c:pt>
                <c:pt idx="452">
                  <c:v>146.94959262612119</c:v>
                </c:pt>
                <c:pt idx="453">
                  <c:v>155.13207439048469</c:v>
                </c:pt>
                <c:pt idx="454">
                  <c:v>153.433199662628</c:v>
                </c:pt>
                <c:pt idx="455">
                  <c:v>143.62814083037318</c:v>
                </c:pt>
                <c:pt idx="456">
                  <c:v>164.90373083616691</c:v>
                </c:pt>
                <c:pt idx="457">
                  <c:v>138.89141267750048</c:v>
                </c:pt>
                <c:pt idx="458">
                  <c:v>145.63025081211165</c:v>
                </c:pt>
                <c:pt idx="459">
                  <c:v>146.66057679138129</c:v>
                </c:pt>
                <c:pt idx="460">
                  <c:v>153.23195021511722</c:v>
                </c:pt>
                <c:pt idx="461">
                  <c:v>154.7439583181835</c:v>
                </c:pt>
                <c:pt idx="462">
                  <c:v>143.34354529646589</c:v>
                </c:pt>
                <c:pt idx="463">
                  <c:v>151.56709836929528</c:v>
                </c:pt>
                <c:pt idx="464">
                  <c:v>154.68116937191093</c:v>
                </c:pt>
                <c:pt idx="465">
                  <c:v>143.46897647748804</c:v>
                </c:pt>
                <c:pt idx="466">
                  <c:v>157.79385325579187</c:v>
                </c:pt>
                <c:pt idx="467">
                  <c:v>149.03693237708691</c:v>
                </c:pt>
                <c:pt idx="468">
                  <c:v>151.74833443367001</c:v>
                </c:pt>
                <c:pt idx="469">
                  <c:v>160.72811250895549</c:v>
                </c:pt>
                <c:pt idx="470">
                  <c:v>157.38195354099994</c:v>
                </c:pt>
                <c:pt idx="471">
                  <c:v>161.7014383848732</c:v>
                </c:pt>
                <c:pt idx="472">
                  <c:v>144.82486539276428</c:v>
                </c:pt>
                <c:pt idx="473">
                  <c:v>164.19777547215168</c:v>
                </c:pt>
                <c:pt idx="474">
                  <c:v>155.17271565976881</c:v>
                </c:pt>
                <c:pt idx="475">
                  <c:v>156.27141735402412</c:v>
                </c:pt>
                <c:pt idx="476">
                  <c:v>144.66539710005185</c:v>
                </c:pt>
                <c:pt idx="477">
                  <c:v>146.91787896274462</c:v>
                </c:pt>
                <c:pt idx="478">
                  <c:v>147.98053702958413</c:v>
                </c:pt>
                <c:pt idx="479">
                  <c:v>161.21518502356955</c:v>
                </c:pt>
                <c:pt idx="480">
                  <c:v>133.89840112577173</c:v>
                </c:pt>
                <c:pt idx="481">
                  <c:v>173.21302169147691</c:v>
                </c:pt>
                <c:pt idx="482">
                  <c:v>150.54359603509695</c:v>
                </c:pt>
                <c:pt idx="483">
                  <c:v>164.95310516818489</c:v>
                </c:pt>
                <c:pt idx="484">
                  <c:v>150.57996556320211</c:v>
                </c:pt>
                <c:pt idx="485">
                  <c:v>140.69700085190618</c:v>
                </c:pt>
                <c:pt idx="486">
                  <c:v>146.54845840303756</c:v>
                </c:pt>
                <c:pt idx="487">
                  <c:v>144.69610744587681</c:v>
                </c:pt>
                <c:pt idx="488">
                  <c:v>182.06849735958579</c:v>
                </c:pt>
                <c:pt idx="489">
                  <c:v>148.0719650903109</c:v>
                </c:pt>
                <c:pt idx="490">
                  <c:v>140.89070918004228</c:v>
                </c:pt>
                <c:pt idx="491">
                  <c:v>152.47822503491213</c:v>
                </c:pt>
                <c:pt idx="492">
                  <c:v>168.17345839483346</c:v>
                </c:pt>
                <c:pt idx="493">
                  <c:v>157.16763772430906</c:v>
                </c:pt>
              </c:numCache>
            </c:numRef>
          </c:yVal>
          <c:smooth val="0"/>
        </c:ser>
        <c:ser>
          <c:idx val="3"/>
          <c:order val="3"/>
          <c:tx>
            <c:v>Fitted Steps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temp!$A$19:$A$512</c:f>
              <c:numCache>
                <c:formatCode>General</c:formatCode>
                <c:ptCount val="49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</c:numCache>
            </c:numRef>
          </c:xVal>
          <c:yVal>
            <c:numRef>
              <c:f>temp!$Q$19:$Q$512</c:f>
              <c:numCache>
                <c:formatCode>General</c:formatCode>
                <c:ptCount val="494"/>
                <c:pt idx="0">
                  <c:v>603.28961699095396</c:v>
                </c:pt>
                <c:pt idx="1">
                  <c:v>603.28961699095396</c:v>
                </c:pt>
                <c:pt idx="2">
                  <c:v>603.28961699095396</c:v>
                </c:pt>
                <c:pt idx="3">
                  <c:v>603.28961699095396</c:v>
                </c:pt>
                <c:pt idx="4">
                  <c:v>603.28961699095396</c:v>
                </c:pt>
                <c:pt idx="5">
                  <c:v>603.28961699095396</c:v>
                </c:pt>
                <c:pt idx="6">
                  <c:v>603.28961699095396</c:v>
                </c:pt>
                <c:pt idx="7">
                  <c:v>603.28961699095396</c:v>
                </c:pt>
                <c:pt idx="8">
                  <c:v>603.28961699095396</c:v>
                </c:pt>
                <c:pt idx="9">
                  <c:v>603.28961699095396</c:v>
                </c:pt>
                <c:pt idx="10">
                  <c:v>603.28961699095396</c:v>
                </c:pt>
                <c:pt idx="11">
                  <c:v>603.28961699095396</c:v>
                </c:pt>
                <c:pt idx="12">
                  <c:v>603.28961699095396</c:v>
                </c:pt>
                <c:pt idx="13">
                  <c:v>603.28961699095396</c:v>
                </c:pt>
                <c:pt idx="14">
                  <c:v>603.28961699095396</c:v>
                </c:pt>
                <c:pt idx="15">
                  <c:v>603.28961699095396</c:v>
                </c:pt>
                <c:pt idx="16">
                  <c:v>603.28961699095396</c:v>
                </c:pt>
                <c:pt idx="17">
                  <c:v>603.28961699095396</c:v>
                </c:pt>
                <c:pt idx="18">
                  <c:v>603.28961699095396</c:v>
                </c:pt>
                <c:pt idx="19">
                  <c:v>603.28961699095396</c:v>
                </c:pt>
                <c:pt idx="20">
                  <c:v>603.28961699095396</c:v>
                </c:pt>
                <c:pt idx="21">
                  <c:v>513.09613535947392</c:v>
                </c:pt>
                <c:pt idx="22">
                  <c:v>513.09613535947392</c:v>
                </c:pt>
                <c:pt idx="23">
                  <c:v>513.09613535947392</c:v>
                </c:pt>
                <c:pt idx="24">
                  <c:v>513.09613535947392</c:v>
                </c:pt>
                <c:pt idx="25">
                  <c:v>513.09613535947392</c:v>
                </c:pt>
                <c:pt idx="26">
                  <c:v>513.09613535947392</c:v>
                </c:pt>
                <c:pt idx="27">
                  <c:v>513.09613535947392</c:v>
                </c:pt>
                <c:pt idx="28">
                  <c:v>513.09613535947392</c:v>
                </c:pt>
                <c:pt idx="29">
                  <c:v>513.09613535947392</c:v>
                </c:pt>
                <c:pt idx="30">
                  <c:v>513.09613535947392</c:v>
                </c:pt>
                <c:pt idx="31">
                  <c:v>513.09613535947392</c:v>
                </c:pt>
                <c:pt idx="32">
                  <c:v>513.09613535947392</c:v>
                </c:pt>
                <c:pt idx="33">
                  <c:v>513.09613535947392</c:v>
                </c:pt>
                <c:pt idx="34">
                  <c:v>513.09613535947392</c:v>
                </c:pt>
                <c:pt idx="35">
                  <c:v>513.09613535947392</c:v>
                </c:pt>
                <c:pt idx="36">
                  <c:v>513.09613535947392</c:v>
                </c:pt>
                <c:pt idx="37">
                  <c:v>513.09613535947392</c:v>
                </c:pt>
                <c:pt idx="38">
                  <c:v>513.09613535947392</c:v>
                </c:pt>
                <c:pt idx="39">
                  <c:v>448.67665230548619</c:v>
                </c:pt>
                <c:pt idx="40">
                  <c:v>448.67665230548619</c:v>
                </c:pt>
                <c:pt idx="41">
                  <c:v>448.67665230548619</c:v>
                </c:pt>
                <c:pt idx="42">
                  <c:v>448.67665230548619</c:v>
                </c:pt>
                <c:pt idx="43">
                  <c:v>448.67665230548619</c:v>
                </c:pt>
                <c:pt idx="44">
                  <c:v>448.67665230548619</c:v>
                </c:pt>
                <c:pt idx="45">
                  <c:v>448.67665230548619</c:v>
                </c:pt>
                <c:pt idx="46">
                  <c:v>448.67665230548619</c:v>
                </c:pt>
                <c:pt idx="47">
                  <c:v>448.67665230548619</c:v>
                </c:pt>
                <c:pt idx="48">
                  <c:v>448.67665230548619</c:v>
                </c:pt>
                <c:pt idx="49">
                  <c:v>448.67665230548619</c:v>
                </c:pt>
                <c:pt idx="50">
                  <c:v>448.67665230548619</c:v>
                </c:pt>
                <c:pt idx="51">
                  <c:v>448.67665230548619</c:v>
                </c:pt>
                <c:pt idx="52">
                  <c:v>448.67665230548619</c:v>
                </c:pt>
                <c:pt idx="53">
                  <c:v>448.67665230548619</c:v>
                </c:pt>
                <c:pt idx="54">
                  <c:v>448.67665230548619</c:v>
                </c:pt>
                <c:pt idx="55">
                  <c:v>448.67665230548619</c:v>
                </c:pt>
                <c:pt idx="56">
                  <c:v>448.67665230548619</c:v>
                </c:pt>
                <c:pt idx="57">
                  <c:v>448.67665230548619</c:v>
                </c:pt>
                <c:pt idx="58">
                  <c:v>448.67665230548619</c:v>
                </c:pt>
                <c:pt idx="59">
                  <c:v>448.67665230548619</c:v>
                </c:pt>
                <c:pt idx="60">
                  <c:v>448.67665230548619</c:v>
                </c:pt>
                <c:pt idx="61">
                  <c:v>448.67665230548619</c:v>
                </c:pt>
                <c:pt idx="62">
                  <c:v>448.67665230548619</c:v>
                </c:pt>
                <c:pt idx="63">
                  <c:v>448.67665230548619</c:v>
                </c:pt>
                <c:pt idx="64">
                  <c:v>448.67665230548619</c:v>
                </c:pt>
                <c:pt idx="65">
                  <c:v>448.67665230548619</c:v>
                </c:pt>
                <c:pt idx="66">
                  <c:v>448.67665230548619</c:v>
                </c:pt>
                <c:pt idx="67">
                  <c:v>448.67665230548619</c:v>
                </c:pt>
                <c:pt idx="68">
                  <c:v>448.67665230548619</c:v>
                </c:pt>
                <c:pt idx="69">
                  <c:v>448.67665230548619</c:v>
                </c:pt>
                <c:pt idx="70">
                  <c:v>448.67665230548619</c:v>
                </c:pt>
                <c:pt idx="71">
                  <c:v>448.67665230548619</c:v>
                </c:pt>
                <c:pt idx="72">
                  <c:v>448.67665230548619</c:v>
                </c:pt>
                <c:pt idx="73">
                  <c:v>448.67665230548619</c:v>
                </c:pt>
                <c:pt idx="74">
                  <c:v>448.67665230548619</c:v>
                </c:pt>
                <c:pt idx="75">
                  <c:v>448.67665230548619</c:v>
                </c:pt>
                <c:pt idx="76">
                  <c:v>448.67665230548619</c:v>
                </c:pt>
                <c:pt idx="77">
                  <c:v>448.67665230548619</c:v>
                </c:pt>
                <c:pt idx="78">
                  <c:v>448.67665230548619</c:v>
                </c:pt>
                <c:pt idx="79">
                  <c:v>448.67665230548619</c:v>
                </c:pt>
                <c:pt idx="80">
                  <c:v>448.67665230548619</c:v>
                </c:pt>
                <c:pt idx="81">
                  <c:v>448.67665230548619</c:v>
                </c:pt>
                <c:pt idx="82">
                  <c:v>448.67665230548619</c:v>
                </c:pt>
                <c:pt idx="83">
                  <c:v>448.67665230548619</c:v>
                </c:pt>
                <c:pt idx="84">
                  <c:v>448.67665230548619</c:v>
                </c:pt>
                <c:pt idx="85">
                  <c:v>448.67665230548619</c:v>
                </c:pt>
                <c:pt idx="86">
                  <c:v>448.67665230548619</c:v>
                </c:pt>
                <c:pt idx="87">
                  <c:v>448.67665230548619</c:v>
                </c:pt>
                <c:pt idx="88">
                  <c:v>448.67665230548619</c:v>
                </c:pt>
                <c:pt idx="89">
                  <c:v>448.67665230548619</c:v>
                </c:pt>
                <c:pt idx="90">
                  <c:v>448.67665230548619</c:v>
                </c:pt>
                <c:pt idx="91">
                  <c:v>448.67665230548619</c:v>
                </c:pt>
                <c:pt idx="92">
                  <c:v>448.67665230548619</c:v>
                </c:pt>
                <c:pt idx="93">
                  <c:v>448.67665230548619</c:v>
                </c:pt>
                <c:pt idx="94">
                  <c:v>448.67665230548619</c:v>
                </c:pt>
                <c:pt idx="95">
                  <c:v>448.67665230548619</c:v>
                </c:pt>
                <c:pt idx="96">
                  <c:v>448.67665230548619</c:v>
                </c:pt>
                <c:pt idx="97">
                  <c:v>448.67665230548619</c:v>
                </c:pt>
                <c:pt idx="98">
                  <c:v>448.67665230548619</c:v>
                </c:pt>
                <c:pt idx="99">
                  <c:v>448.67665230548619</c:v>
                </c:pt>
                <c:pt idx="100">
                  <c:v>448.67665230548619</c:v>
                </c:pt>
                <c:pt idx="101">
                  <c:v>448.67665230548619</c:v>
                </c:pt>
                <c:pt idx="102">
                  <c:v>448.67665230548619</c:v>
                </c:pt>
                <c:pt idx="103">
                  <c:v>448.67665230548619</c:v>
                </c:pt>
                <c:pt idx="104">
                  <c:v>448.67665230548619</c:v>
                </c:pt>
                <c:pt idx="105">
                  <c:v>448.67665230548619</c:v>
                </c:pt>
                <c:pt idx="106">
                  <c:v>448.67665230548619</c:v>
                </c:pt>
                <c:pt idx="107">
                  <c:v>448.67665230548619</c:v>
                </c:pt>
                <c:pt idx="108">
                  <c:v>448.67665230548619</c:v>
                </c:pt>
                <c:pt idx="109">
                  <c:v>448.67665230548619</c:v>
                </c:pt>
                <c:pt idx="110">
                  <c:v>448.67665230548619</c:v>
                </c:pt>
                <c:pt idx="111">
                  <c:v>448.67665230548619</c:v>
                </c:pt>
                <c:pt idx="112">
                  <c:v>448.67665230548619</c:v>
                </c:pt>
                <c:pt idx="113">
                  <c:v>448.67665230548619</c:v>
                </c:pt>
                <c:pt idx="114">
                  <c:v>448.67665230548619</c:v>
                </c:pt>
                <c:pt idx="115">
                  <c:v>448.67665230548619</c:v>
                </c:pt>
                <c:pt idx="116">
                  <c:v>448.67665230548619</c:v>
                </c:pt>
                <c:pt idx="117">
                  <c:v>448.67665230548619</c:v>
                </c:pt>
                <c:pt idx="118">
                  <c:v>448.67665230548619</c:v>
                </c:pt>
                <c:pt idx="119">
                  <c:v>448.67665230548619</c:v>
                </c:pt>
                <c:pt idx="120">
                  <c:v>448.67665230548619</c:v>
                </c:pt>
                <c:pt idx="121">
                  <c:v>448.67665230548619</c:v>
                </c:pt>
                <c:pt idx="122">
                  <c:v>448.67665230548619</c:v>
                </c:pt>
                <c:pt idx="123">
                  <c:v>448.67665230548619</c:v>
                </c:pt>
                <c:pt idx="124">
                  <c:v>448.67665230548619</c:v>
                </c:pt>
                <c:pt idx="125">
                  <c:v>448.67665230548619</c:v>
                </c:pt>
                <c:pt idx="126">
                  <c:v>448.67665230548619</c:v>
                </c:pt>
                <c:pt idx="127">
                  <c:v>448.67665230548619</c:v>
                </c:pt>
                <c:pt idx="128">
                  <c:v>407.79355466348323</c:v>
                </c:pt>
                <c:pt idx="129">
                  <c:v>407.79355466348323</c:v>
                </c:pt>
                <c:pt idx="130">
                  <c:v>407.79355466348323</c:v>
                </c:pt>
                <c:pt idx="131">
                  <c:v>407.79355466348323</c:v>
                </c:pt>
                <c:pt idx="132">
                  <c:v>367.1220162075839</c:v>
                </c:pt>
                <c:pt idx="133">
                  <c:v>367.1220162075839</c:v>
                </c:pt>
                <c:pt idx="134">
                  <c:v>367.1220162075839</c:v>
                </c:pt>
                <c:pt idx="135">
                  <c:v>367.1220162075839</c:v>
                </c:pt>
                <c:pt idx="136">
                  <c:v>367.1220162075839</c:v>
                </c:pt>
                <c:pt idx="137">
                  <c:v>367.1220162075839</c:v>
                </c:pt>
                <c:pt idx="138">
                  <c:v>367.1220162075839</c:v>
                </c:pt>
                <c:pt idx="139">
                  <c:v>367.1220162075839</c:v>
                </c:pt>
                <c:pt idx="140">
                  <c:v>298.74722900029326</c:v>
                </c:pt>
                <c:pt idx="141">
                  <c:v>298.74722900029326</c:v>
                </c:pt>
                <c:pt idx="142">
                  <c:v>298.74722900029326</c:v>
                </c:pt>
                <c:pt idx="143">
                  <c:v>298.74722900029326</c:v>
                </c:pt>
                <c:pt idx="144">
                  <c:v>298.74722900029326</c:v>
                </c:pt>
                <c:pt idx="145">
                  <c:v>298.74722900029326</c:v>
                </c:pt>
                <c:pt idx="146">
                  <c:v>298.74722900029326</c:v>
                </c:pt>
                <c:pt idx="147">
                  <c:v>298.74722900029326</c:v>
                </c:pt>
                <c:pt idx="148">
                  <c:v>298.74722900029326</c:v>
                </c:pt>
                <c:pt idx="149">
                  <c:v>298.74722900029326</c:v>
                </c:pt>
                <c:pt idx="150">
                  <c:v>298.74722900029326</c:v>
                </c:pt>
                <c:pt idx="151">
                  <c:v>298.74722900029326</c:v>
                </c:pt>
                <c:pt idx="152">
                  <c:v>298.74722900029326</c:v>
                </c:pt>
                <c:pt idx="153">
                  <c:v>298.74722900029326</c:v>
                </c:pt>
                <c:pt idx="154">
                  <c:v>298.74722900029326</c:v>
                </c:pt>
                <c:pt idx="155">
                  <c:v>298.74722900029326</c:v>
                </c:pt>
                <c:pt idx="156">
                  <c:v>298.74722900029326</c:v>
                </c:pt>
                <c:pt idx="157">
                  <c:v>298.74722900029326</c:v>
                </c:pt>
                <c:pt idx="158">
                  <c:v>298.74722900029326</c:v>
                </c:pt>
                <c:pt idx="159">
                  <c:v>298.74722900029326</c:v>
                </c:pt>
                <c:pt idx="160">
                  <c:v>298.74722900029326</c:v>
                </c:pt>
                <c:pt idx="161">
                  <c:v>298.74722900029326</c:v>
                </c:pt>
                <c:pt idx="162">
                  <c:v>298.74722900029326</c:v>
                </c:pt>
                <c:pt idx="163">
                  <c:v>298.74722900029326</c:v>
                </c:pt>
                <c:pt idx="164">
                  <c:v>298.74722900029326</c:v>
                </c:pt>
                <c:pt idx="165">
                  <c:v>298.74722900029326</c:v>
                </c:pt>
                <c:pt idx="166">
                  <c:v>298.74722900029326</c:v>
                </c:pt>
                <c:pt idx="167">
                  <c:v>298.74722900029326</c:v>
                </c:pt>
                <c:pt idx="168">
                  <c:v>298.74722900029326</c:v>
                </c:pt>
                <c:pt idx="169">
                  <c:v>298.74722900029326</c:v>
                </c:pt>
                <c:pt idx="170">
                  <c:v>298.74722900029326</c:v>
                </c:pt>
                <c:pt idx="171">
                  <c:v>298.74722900029326</c:v>
                </c:pt>
                <c:pt idx="172">
                  <c:v>298.74722900029326</c:v>
                </c:pt>
                <c:pt idx="173">
                  <c:v>298.74722900029326</c:v>
                </c:pt>
                <c:pt idx="174">
                  <c:v>298.74722900029326</c:v>
                </c:pt>
                <c:pt idx="175">
                  <c:v>298.74722900029326</c:v>
                </c:pt>
                <c:pt idx="176">
                  <c:v>298.74722900029326</c:v>
                </c:pt>
                <c:pt idx="177">
                  <c:v>298.74722900029326</c:v>
                </c:pt>
                <c:pt idx="178">
                  <c:v>298.74722900029326</c:v>
                </c:pt>
                <c:pt idx="179">
                  <c:v>298.74722900029326</c:v>
                </c:pt>
                <c:pt idx="180">
                  <c:v>298.74722900029326</c:v>
                </c:pt>
                <c:pt idx="181">
                  <c:v>298.74722900029326</c:v>
                </c:pt>
                <c:pt idx="182">
                  <c:v>298.74722900029326</c:v>
                </c:pt>
                <c:pt idx="183">
                  <c:v>298.74722900029326</c:v>
                </c:pt>
                <c:pt idx="184">
                  <c:v>298.74722900029326</c:v>
                </c:pt>
                <c:pt idx="185">
                  <c:v>298.74722900029326</c:v>
                </c:pt>
                <c:pt idx="186">
                  <c:v>298.74722900029326</c:v>
                </c:pt>
                <c:pt idx="187">
                  <c:v>298.74722900029326</c:v>
                </c:pt>
                <c:pt idx="188">
                  <c:v>253.75735136038443</c:v>
                </c:pt>
                <c:pt idx="189">
                  <c:v>253.75735136038443</c:v>
                </c:pt>
                <c:pt idx="190">
                  <c:v>253.75735136038443</c:v>
                </c:pt>
                <c:pt idx="191">
                  <c:v>253.75735136038443</c:v>
                </c:pt>
                <c:pt idx="192">
                  <c:v>253.75735136038443</c:v>
                </c:pt>
                <c:pt idx="193">
                  <c:v>253.75735136038443</c:v>
                </c:pt>
                <c:pt idx="194">
                  <c:v>253.75735136038443</c:v>
                </c:pt>
                <c:pt idx="195">
                  <c:v>253.75735136038443</c:v>
                </c:pt>
                <c:pt idx="196">
                  <c:v>253.75735136038443</c:v>
                </c:pt>
                <c:pt idx="197">
                  <c:v>253.75735136038443</c:v>
                </c:pt>
                <c:pt idx="198">
                  <c:v>253.75735136038443</c:v>
                </c:pt>
                <c:pt idx="199">
                  <c:v>253.75735136038443</c:v>
                </c:pt>
                <c:pt idx="200">
                  <c:v>253.75735136038443</c:v>
                </c:pt>
                <c:pt idx="201">
                  <c:v>253.75735136038443</c:v>
                </c:pt>
                <c:pt idx="202">
                  <c:v>253.75735136038443</c:v>
                </c:pt>
                <c:pt idx="203">
                  <c:v>253.75735136038443</c:v>
                </c:pt>
                <c:pt idx="204">
                  <c:v>253.75735136038443</c:v>
                </c:pt>
                <c:pt idx="205">
                  <c:v>253.75735136038443</c:v>
                </c:pt>
                <c:pt idx="206">
                  <c:v>253.75735136038443</c:v>
                </c:pt>
                <c:pt idx="207">
                  <c:v>253.75735136038443</c:v>
                </c:pt>
                <c:pt idx="208">
                  <c:v>253.75735136038443</c:v>
                </c:pt>
                <c:pt idx="209">
                  <c:v>253.75735136038443</c:v>
                </c:pt>
                <c:pt idx="210">
                  <c:v>253.75735136038443</c:v>
                </c:pt>
                <c:pt idx="211">
                  <c:v>253.75735136038443</c:v>
                </c:pt>
                <c:pt idx="212">
                  <c:v>253.75735136038443</c:v>
                </c:pt>
                <c:pt idx="213">
                  <c:v>253.75735136038443</c:v>
                </c:pt>
                <c:pt idx="214">
                  <c:v>253.75735136038443</c:v>
                </c:pt>
                <c:pt idx="215">
                  <c:v>253.75735136038443</c:v>
                </c:pt>
                <c:pt idx="216">
                  <c:v>253.75735136038443</c:v>
                </c:pt>
                <c:pt idx="217">
                  <c:v>253.75735136038443</c:v>
                </c:pt>
                <c:pt idx="218">
                  <c:v>253.75735136038443</c:v>
                </c:pt>
                <c:pt idx="219">
                  <c:v>253.75735136038443</c:v>
                </c:pt>
                <c:pt idx="220">
                  <c:v>253.75735136038443</c:v>
                </c:pt>
                <c:pt idx="221">
                  <c:v>253.75735136038443</c:v>
                </c:pt>
                <c:pt idx="222">
                  <c:v>253.75735136038443</c:v>
                </c:pt>
                <c:pt idx="223">
                  <c:v>253.75735136038443</c:v>
                </c:pt>
                <c:pt idx="224">
                  <c:v>253.75735136038443</c:v>
                </c:pt>
                <c:pt idx="225">
                  <c:v>253.75735136038443</c:v>
                </c:pt>
                <c:pt idx="226">
                  <c:v>253.75735136038443</c:v>
                </c:pt>
                <c:pt idx="227">
                  <c:v>253.75735136038443</c:v>
                </c:pt>
                <c:pt idx="228">
                  <c:v>253.75735136038443</c:v>
                </c:pt>
                <c:pt idx="229">
                  <c:v>253.75735136038443</c:v>
                </c:pt>
                <c:pt idx="230">
                  <c:v>253.75735136038443</c:v>
                </c:pt>
                <c:pt idx="231">
                  <c:v>253.75735136038443</c:v>
                </c:pt>
                <c:pt idx="232">
                  <c:v>253.75735136038443</c:v>
                </c:pt>
                <c:pt idx="233">
                  <c:v>253.75735136038443</c:v>
                </c:pt>
                <c:pt idx="234">
                  <c:v>253.75735136038443</c:v>
                </c:pt>
                <c:pt idx="235">
                  <c:v>253.75735136038443</c:v>
                </c:pt>
                <c:pt idx="236">
                  <c:v>253.75735136038443</c:v>
                </c:pt>
                <c:pt idx="237">
                  <c:v>253.75735136038443</c:v>
                </c:pt>
                <c:pt idx="238">
                  <c:v>253.75735136038443</c:v>
                </c:pt>
                <c:pt idx="239">
                  <c:v>253.75735136038443</c:v>
                </c:pt>
                <c:pt idx="240">
                  <c:v>253.75735136038443</c:v>
                </c:pt>
                <c:pt idx="241">
                  <c:v>253.75735136038443</c:v>
                </c:pt>
                <c:pt idx="242">
                  <c:v>253.75735136038443</c:v>
                </c:pt>
                <c:pt idx="243">
                  <c:v>253.75735136038443</c:v>
                </c:pt>
                <c:pt idx="244">
                  <c:v>253.75735136038443</c:v>
                </c:pt>
                <c:pt idx="245">
                  <c:v>253.75735136038443</c:v>
                </c:pt>
                <c:pt idx="246">
                  <c:v>253.75735136038443</c:v>
                </c:pt>
                <c:pt idx="247">
                  <c:v>253.75735136038443</c:v>
                </c:pt>
                <c:pt idx="248">
                  <c:v>253.75735136038443</c:v>
                </c:pt>
                <c:pt idx="249">
                  <c:v>253.75735136038443</c:v>
                </c:pt>
                <c:pt idx="250">
                  <c:v>253.75735136038443</c:v>
                </c:pt>
                <c:pt idx="251">
                  <c:v>253.75735136038443</c:v>
                </c:pt>
                <c:pt idx="252">
                  <c:v>253.75735136038443</c:v>
                </c:pt>
                <c:pt idx="253">
                  <c:v>253.75735136038443</c:v>
                </c:pt>
                <c:pt idx="254">
                  <c:v>253.75735136038443</c:v>
                </c:pt>
                <c:pt idx="255">
                  <c:v>253.75735136038443</c:v>
                </c:pt>
                <c:pt idx="256">
                  <c:v>253.75735136038443</c:v>
                </c:pt>
                <c:pt idx="257">
                  <c:v>253.75735136038443</c:v>
                </c:pt>
                <c:pt idx="258">
                  <c:v>253.75735136038443</c:v>
                </c:pt>
                <c:pt idx="259">
                  <c:v>253.75735136038443</c:v>
                </c:pt>
                <c:pt idx="260">
                  <c:v>253.75735136038443</c:v>
                </c:pt>
                <c:pt idx="261">
                  <c:v>253.75735136038443</c:v>
                </c:pt>
                <c:pt idx="262">
                  <c:v>253.75735136038443</c:v>
                </c:pt>
                <c:pt idx="263">
                  <c:v>253.75735136038443</c:v>
                </c:pt>
                <c:pt idx="264">
                  <c:v>253.75735136038443</c:v>
                </c:pt>
                <c:pt idx="265">
                  <c:v>253.75735136038443</c:v>
                </c:pt>
                <c:pt idx="266">
                  <c:v>253.75735136038443</c:v>
                </c:pt>
                <c:pt idx="267">
                  <c:v>253.75735136038443</c:v>
                </c:pt>
                <c:pt idx="268">
                  <c:v>199.0748479927405</c:v>
                </c:pt>
                <c:pt idx="269">
                  <c:v>199.0748479927405</c:v>
                </c:pt>
                <c:pt idx="270">
                  <c:v>199.0748479927405</c:v>
                </c:pt>
                <c:pt idx="271">
                  <c:v>199.0748479927405</c:v>
                </c:pt>
                <c:pt idx="272">
                  <c:v>199.0748479927405</c:v>
                </c:pt>
                <c:pt idx="273">
                  <c:v>199.0748479927405</c:v>
                </c:pt>
                <c:pt idx="274">
                  <c:v>199.0748479927405</c:v>
                </c:pt>
                <c:pt idx="275">
                  <c:v>199.0748479927405</c:v>
                </c:pt>
                <c:pt idx="276">
                  <c:v>199.0748479927405</c:v>
                </c:pt>
                <c:pt idx="277">
                  <c:v>199.0748479927405</c:v>
                </c:pt>
                <c:pt idx="278">
                  <c:v>199.0748479927405</c:v>
                </c:pt>
                <c:pt idx="279">
                  <c:v>199.0748479927405</c:v>
                </c:pt>
                <c:pt idx="280">
                  <c:v>199.0748479927405</c:v>
                </c:pt>
                <c:pt idx="281">
                  <c:v>199.0748479927405</c:v>
                </c:pt>
                <c:pt idx="282">
                  <c:v>199.0748479927405</c:v>
                </c:pt>
                <c:pt idx="283">
                  <c:v>199.0748479927405</c:v>
                </c:pt>
                <c:pt idx="284">
                  <c:v>199.0748479927405</c:v>
                </c:pt>
                <c:pt idx="285">
                  <c:v>199.0748479927405</c:v>
                </c:pt>
                <c:pt idx="286">
                  <c:v>199.0748479927405</c:v>
                </c:pt>
                <c:pt idx="287">
                  <c:v>199.0748479927405</c:v>
                </c:pt>
                <c:pt idx="288">
                  <c:v>199.0748479927405</c:v>
                </c:pt>
                <c:pt idx="289">
                  <c:v>199.0748479927405</c:v>
                </c:pt>
                <c:pt idx="290">
                  <c:v>199.0748479927405</c:v>
                </c:pt>
                <c:pt idx="291">
                  <c:v>199.0748479927405</c:v>
                </c:pt>
                <c:pt idx="292">
                  <c:v>199.0748479927405</c:v>
                </c:pt>
                <c:pt idx="293">
                  <c:v>199.0748479927405</c:v>
                </c:pt>
                <c:pt idx="294">
                  <c:v>199.0748479927405</c:v>
                </c:pt>
                <c:pt idx="295">
                  <c:v>199.0748479927405</c:v>
                </c:pt>
                <c:pt idx="296">
                  <c:v>199.0748479927405</c:v>
                </c:pt>
                <c:pt idx="297">
                  <c:v>199.0748479927405</c:v>
                </c:pt>
                <c:pt idx="298">
                  <c:v>199.0748479927405</c:v>
                </c:pt>
                <c:pt idx="299">
                  <c:v>199.0748479927405</c:v>
                </c:pt>
                <c:pt idx="300">
                  <c:v>199.0748479927405</c:v>
                </c:pt>
                <c:pt idx="301">
                  <c:v>199.0748479927405</c:v>
                </c:pt>
                <c:pt idx="302">
                  <c:v>199.0748479927405</c:v>
                </c:pt>
                <c:pt idx="303">
                  <c:v>199.0748479927405</c:v>
                </c:pt>
                <c:pt idx="304">
                  <c:v>199.0748479927405</c:v>
                </c:pt>
                <c:pt idx="305">
                  <c:v>199.0748479927405</c:v>
                </c:pt>
                <c:pt idx="306">
                  <c:v>199.0748479927405</c:v>
                </c:pt>
                <c:pt idx="307">
                  <c:v>199.0748479927405</c:v>
                </c:pt>
                <c:pt idx="308">
                  <c:v>199.0748479927405</c:v>
                </c:pt>
                <c:pt idx="309">
                  <c:v>199.0748479927405</c:v>
                </c:pt>
                <c:pt idx="310">
                  <c:v>199.0748479927405</c:v>
                </c:pt>
                <c:pt idx="311">
                  <c:v>199.0748479927405</c:v>
                </c:pt>
                <c:pt idx="312">
                  <c:v>199.0748479927405</c:v>
                </c:pt>
                <c:pt idx="313">
                  <c:v>199.0748479927405</c:v>
                </c:pt>
                <c:pt idx="314">
                  <c:v>199.0748479927405</c:v>
                </c:pt>
                <c:pt idx="315">
                  <c:v>199.0748479927405</c:v>
                </c:pt>
                <c:pt idx="316">
                  <c:v>199.0748479927405</c:v>
                </c:pt>
                <c:pt idx="317">
                  <c:v>199.0748479927405</c:v>
                </c:pt>
                <c:pt idx="318">
                  <c:v>150.80578287255778</c:v>
                </c:pt>
                <c:pt idx="319">
                  <c:v>150.80578287255778</c:v>
                </c:pt>
                <c:pt idx="320">
                  <c:v>150.80578287255778</c:v>
                </c:pt>
                <c:pt idx="321">
                  <c:v>150.80578287255778</c:v>
                </c:pt>
                <c:pt idx="322">
                  <c:v>150.80578287255778</c:v>
                </c:pt>
                <c:pt idx="323">
                  <c:v>150.80578287255778</c:v>
                </c:pt>
                <c:pt idx="324">
                  <c:v>150.80578287255778</c:v>
                </c:pt>
                <c:pt idx="325">
                  <c:v>150.80578287255778</c:v>
                </c:pt>
                <c:pt idx="326">
                  <c:v>150.80578287255778</c:v>
                </c:pt>
                <c:pt idx="327">
                  <c:v>150.80578287255778</c:v>
                </c:pt>
                <c:pt idx="328">
                  <c:v>150.80578287255778</c:v>
                </c:pt>
                <c:pt idx="329">
                  <c:v>150.80578287255778</c:v>
                </c:pt>
                <c:pt idx="330">
                  <c:v>150.80578287255778</c:v>
                </c:pt>
                <c:pt idx="331">
                  <c:v>150.80578287255778</c:v>
                </c:pt>
                <c:pt idx="332">
                  <c:v>150.80578287255778</c:v>
                </c:pt>
                <c:pt idx="333">
                  <c:v>150.80578287255778</c:v>
                </c:pt>
                <c:pt idx="334">
                  <c:v>150.80578287255778</c:v>
                </c:pt>
                <c:pt idx="335">
                  <c:v>150.80578287255778</c:v>
                </c:pt>
                <c:pt idx="336">
                  <c:v>150.80578287255778</c:v>
                </c:pt>
                <c:pt idx="337">
                  <c:v>150.80578287255778</c:v>
                </c:pt>
                <c:pt idx="338">
                  <c:v>150.80578287255778</c:v>
                </c:pt>
                <c:pt idx="339">
                  <c:v>150.80578287255778</c:v>
                </c:pt>
                <c:pt idx="340">
                  <c:v>150.80578287255778</c:v>
                </c:pt>
                <c:pt idx="341">
                  <c:v>150.80578287255778</c:v>
                </c:pt>
                <c:pt idx="342">
                  <c:v>150.80578287255778</c:v>
                </c:pt>
                <c:pt idx="343">
                  <c:v>150.80578287255778</c:v>
                </c:pt>
                <c:pt idx="344">
                  <c:v>150.80578287255778</c:v>
                </c:pt>
                <c:pt idx="345">
                  <c:v>150.80578287255778</c:v>
                </c:pt>
                <c:pt idx="346">
                  <c:v>150.80578287255778</c:v>
                </c:pt>
                <c:pt idx="347">
                  <c:v>150.80578287255778</c:v>
                </c:pt>
                <c:pt idx="348">
                  <c:v>150.80578287255778</c:v>
                </c:pt>
                <c:pt idx="349">
                  <c:v>150.80578287255778</c:v>
                </c:pt>
                <c:pt idx="350">
                  <c:v>150.80578287255778</c:v>
                </c:pt>
                <c:pt idx="351">
                  <c:v>150.80578287255778</c:v>
                </c:pt>
                <c:pt idx="352">
                  <c:v>150.80578287255778</c:v>
                </c:pt>
                <c:pt idx="353">
                  <c:v>150.80578287255778</c:v>
                </c:pt>
                <c:pt idx="354">
                  <c:v>150.80578287255778</c:v>
                </c:pt>
                <c:pt idx="355">
                  <c:v>150.80578287255778</c:v>
                </c:pt>
                <c:pt idx="356">
                  <c:v>150.80578287255778</c:v>
                </c:pt>
                <c:pt idx="357">
                  <c:v>150.80578287255778</c:v>
                </c:pt>
                <c:pt idx="358">
                  <c:v>150.80578287255778</c:v>
                </c:pt>
                <c:pt idx="359">
                  <c:v>150.80578287255778</c:v>
                </c:pt>
                <c:pt idx="360">
                  <c:v>150.80578287255778</c:v>
                </c:pt>
                <c:pt idx="361">
                  <c:v>150.80578287255778</c:v>
                </c:pt>
                <c:pt idx="362">
                  <c:v>150.80578287255778</c:v>
                </c:pt>
                <c:pt idx="363">
                  <c:v>150.80578287255778</c:v>
                </c:pt>
                <c:pt idx="364">
                  <c:v>150.80578287255778</c:v>
                </c:pt>
                <c:pt idx="365">
                  <c:v>150.80578287255778</c:v>
                </c:pt>
                <c:pt idx="366">
                  <c:v>150.80578287255778</c:v>
                </c:pt>
                <c:pt idx="367">
                  <c:v>150.80578287255778</c:v>
                </c:pt>
                <c:pt idx="368">
                  <c:v>150.80578287255778</c:v>
                </c:pt>
                <c:pt idx="369">
                  <c:v>150.80578287255778</c:v>
                </c:pt>
                <c:pt idx="370">
                  <c:v>150.80578287255778</c:v>
                </c:pt>
                <c:pt idx="371">
                  <c:v>150.80578287255778</c:v>
                </c:pt>
                <c:pt idx="372">
                  <c:v>150.80578287255778</c:v>
                </c:pt>
                <c:pt idx="373">
                  <c:v>150.80578287255778</c:v>
                </c:pt>
                <c:pt idx="374">
                  <c:v>150.80578287255778</c:v>
                </c:pt>
                <c:pt idx="375">
                  <c:v>150.80578287255778</c:v>
                </c:pt>
                <c:pt idx="376">
                  <c:v>150.80578287255778</c:v>
                </c:pt>
                <c:pt idx="377">
                  <c:v>150.80578287255778</c:v>
                </c:pt>
                <c:pt idx="378">
                  <c:v>150.80578287255778</c:v>
                </c:pt>
                <c:pt idx="379">
                  <c:v>150.80578287255778</c:v>
                </c:pt>
                <c:pt idx="380">
                  <c:v>150.80578287255778</c:v>
                </c:pt>
                <c:pt idx="381">
                  <c:v>150.80578287255778</c:v>
                </c:pt>
                <c:pt idx="382">
                  <c:v>150.80578287255778</c:v>
                </c:pt>
                <c:pt idx="383">
                  <c:v>150.80578287255778</c:v>
                </c:pt>
                <c:pt idx="384">
                  <c:v>150.80578287255778</c:v>
                </c:pt>
                <c:pt idx="385">
                  <c:v>150.80578287255778</c:v>
                </c:pt>
                <c:pt idx="386">
                  <c:v>150.80578287255778</c:v>
                </c:pt>
                <c:pt idx="387">
                  <c:v>150.80578287255778</c:v>
                </c:pt>
                <c:pt idx="388">
                  <c:v>150.80578287255778</c:v>
                </c:pt>
                <c:pt idx="389">
                  <c:v>150.80578287255778</c:v>
                </c:pt>
                <c:pt idx="390">
                  <c:v>150.80578287255778</c:v>
                </c:pt>
                <c:pt idx="391">
                  <c:v>150.80578287255778</c:v>
                </c:pt>
                <c:pt idx="392">
                  <c:v>150.80578287255778</c:v>
                </c:pt>
                <c:pt idx="393">
                  <c:v>150.80578287255778</c:v>
                </c:pt>
                <c:pt idx="394">
                  <c:v>150.80578287255778</c:v>
                </c:pt>
                <c:pt idx="395">
                  <c:v>150.80578287255778</c:v>
                </c:pt>
                <c:pt idx="396">
                  <c:v>150.80578287255778</c:v>
                </c:pt>
                <c:pt idx="397">
                  <c:v>150.80578287255778</c:v>
                </c:pt>
                <c:pt idx="398">
                  <c:v>150.80578287255778</c:v>
                </c:pt>
                <c:pt idx="399">
                  <c:v>150.80578287255778</c:v>
                </c:pt>
                <c:pt idx="400">
                  <c:v>150.80578287255778</c:v>
                </c:pt>
                <c:pt idx="401">
                  <c:v>150.80578287255778</c:v>
                </c:pt>
                <c:pt idx="402">
                  <c:v>150.80578287255778</c:v>
                </c:pt>
                <c:pt idx="403">
                  <c:v>150.80578287255778</c:v>
                </c:pt>
                <c:pt idx="404">
                  <c:v>150.80578287255778</c:v>
                </c:pt>
                <c:pt idx="405">
                  <c:v>150.80578287255778</c:v>
                </c:pt>
                <c:pt idx="406">
                  <c:v>150.80578287255778</c:v>
                </c:pt>
                <c:pt idx="407">
                  <c:v>150.80578287255778</c:v>
                </c:pt>
                <c:pt idx="408">
                  <c:v>150.80578287255778</c:v>
                </c:pt>
                <c:pt idx="409">
                  <c:v>150.80578287255778</c:v>
                </c:pt>
                <c:pt idx="410">
                  <c:v>150.80578287255778</c:v>
                </c:pt>
                <c:pt idx="411">
                  <c:v>150.80578287255778</c:v>
                </c:pt>
                <c:pt idx="412">
                  <c:v>150.80578287255778</c:v>
                </c:pt>
                <c:pt idx="413">
                  <c:v>150.80578287255778</c:v>
                </c:pt>
                <c:pt idx="414">
                  <c:v>150.80578287255778</c:v>
                </c:pt>
                <c:pt idx="415">
                  <c:v>150.80578287255778</c:v>
                </c:pt>
                <c:pt idx="416">
                  <c:v>150.80578287255778</c:v>
                </c:pt>
                <c:pt idx="417">
                  <c:v>150.80578287255778</c:v>
                </c:pt>
                <c:pt idx="418">
                  <c:v>150.80578287255778</c:v>
                </c:pt>
                <c:pt idx="419">
                  <c:v>150.80578287255778</c:v>
                </c:pt>
                <c:pt idx="420">
                  <c:v>150.80578287255778</c:v>
                </c:pt>
                <c:pt idx="421">
                  <c:v>150.80578287255778</c:v>
                </c:pt>
                <c:pt idx="422">
                  <c:v>150.80578287255778</c:v>
                </c:pt>
                <c:pt idx="423">
                  <c:v>150.80578287255778</c:v>
                </c:pt>
                <c:pt idx="424">
                  <c:v>150.80578287255778</c:v>
                </c:pt>
                <c:pt idx="425">
                  <c:v>150.80578287255778</c:v>
                </c:pt>
                <c:pt idx="426">
                  <c:v>150.80578287255778</c:v>
                </c:pt>
                <c:pt idx="427">
                  <c:v>150.80578287255778</c:v>
                </c:pt>
                <c:pt idx="428">
                  <c:v>150.80578287255778</c:v>
                </c:pt>
                <c:pt idx="429">
                  <c:v>150.80578287255778</c:v>
                </c:pt>
                <c:pt idx="430">
                  <c:v>150.80578287255778</c:v>
                </c:pt>
                <c:pt idx="431">
                  <c:v>150.80578287255778</c:v>
                </c:pt>
                <c:pt idx="432">
                  <c:v>150.80578287255778</c:v>
                </c:pt>
                <c:pt idx="433">
                  <c:v>150.80578287255778</c:v>
                </c:pt>
                <c:pt idx="434">
                  <c:v>150.80578287255778</c:v>
                </c:pt>
                <c:pt idx="435">
                  <c:v>150.80578287255778</c:v>
                </c:pt>
                <c:pt idx="436">
                  <c:v>150.80578287255778</c:v>
                </c:pt>
                <c:pt idx="437">
                  <c:v>150.80578287255778</c:v>
                </c:pt>
                <c:pt idx="438">
                  <c:v>150.80578287255778</c:v>
                </c:pt>
                <c:pt idx="439">
                  <c:v>150.80578287255778</c:v>
                </c:pt>
                <c:pt idx="440">
                  <c:v>150.80578287255778</c:v>
                </c:pt>
                <c:pt idx="441">
                  <c:v>150.80578287255778</c:v>
                </c:pt>
                <c:pt idx="442">
                  <c:v>150.80578287255778</c:v>
                </c:pt>
                <c:pt idx="443">
                  <c:v>150.80578287255778</c:v>
                </c:pt>
                <c:pt idx="444">
                  <c:v>150.80578287255778</c:v>
                </c:pt>
                <c:pt idx="445">
                  <c:v>150.80578287255778</c:v>
                </c:pt>
                <c:pt idx="446">
                  <c:v>150.80578287255778</c:v>
                </c:pt>
                <c:pt idx="447">
                  <c:v>150.80578287255778</c:v>
                </c:pt>
                <c:pt idx="448">
                  <c:v>150.80578287255778</c:v>
                </c:pt>
                <c:pt idx="449">
                  <c:v>150.80578287255778</c:v>
                </c:pt>
                <c:pt idx="450">
                  <c:v>150.80578287255778</c:v>
                </c:pt>
                <c:pt idx="451">
                  <c:v>150.80578287255778</c:v>
                </c:pt>
                <c:pt idx="452">
                  <c:v>150.80578287255778</c:v>
                </c:pt>
                <c:pt idx="453">
                  <c:v>150.80578287255778</c:v>
                </c:pt>
                <c:pt idx="454">
                  <c:v>150.80578287255778</c:v>
                </c:pt>
                <c:pt idx="455">
                  <c:v>150.80578287255778</c:v>
                </c:pt>
                <c:pt idx="456">
                  <c:v>150.80578287255778</c:v>
                </c:pt>
                <c:pt idx="457">
                  <c:v>150.80578287255778</c:v>
                </c:pt>
                <c:pt idx="458">
                  <c:v>150.80578287255778</c:v>
                </c:pt>
                <c:pt idx="459">
                  <c:v>150.80578287255778</c:v>
                </c:pt>
                <c:pt idx="460">
                  <c:v>150.80578287255778</c:v>
                </c:pt>
                <c:pt idx="461">
                  <c:v>150.80578287255778</c:v>
                </c:pt>
                <c:pt idx="462">
                  <c:v>150.80578287255778</c:v>
                </c:pt>
                <c:pt idx="463">
                  <c:v>150.80578287255778</c:v>
                </c:pt>
                <c:pt idx="464">
                  <c:v>150.80578287255778</c:v>
                </c:pt>
                <c:pt idx="465">
                  <c:v>150.80578287255778</c:v>
                </c:pt>
                <c:pt idx="466">
                  <c:v>150.80578287255778</c:v>
                </c:pt>
                <c:pt idx="467">
                  <c:v>150.80578287255778</c:v>
                </c:pt>
                <c:pt idx="468">
                  <c:v>150.80578287255778</c:v>
                </c:pt>
                <c:pt idx="469">
                  <c:v>150.80578287255778</c:v>
                </c:pt>
                <c:pt idx="470">
                  <c:v>150.80578287255778</c:v>
                </c:pt>
                <c:pt idx="471">
                  <c:v>150.80578287255778</c:v>
                </c:pt>
                <c:pt idx="472">
                  <c:v>150.80578287255778</c:v>
                </c:pt>
                <c:pt idx="473">
                  <c:v>150.80578287255778</c:v>
                </c:pt>
                <c:pt idx="474">
                  <c:v>150.80578287255778</c:v>
                </c:pt>
                <c:pt idx="475">
                  <c:v>150.80578287255778</c:v>
                </c:pt>
                <c:pt idx="476">
                  <c:v>150.80578287255778</c:v>
                </c:pt>
                <c:pt idx="477">
                  <c:v>150.80578287255778</c:v>
                </c:pt>
                <c:pt idx="478">
                  <c:v>150.80578287255778</c:v>
                </c:pt>
                <c:pt idx="479">
                  <c:v>150.80578287255778</c:v>
                </c:pt>
                <c:pt idx="480">
                  <c:v>150.80578287255778</c:v>
                </c:pt>
                <c:pt idx="481">
                  <c:v>150.80578287255778</c:v>
                </c:pt>
                <c:pt idx="482">
                  <c:v>150.80578287255778</c:v>
                </c:pt>
                <c:pt idx="483">
                  <c:v>150.80578287255778</c:v>
                </c:pt>
                <c:pt idx="484">
                  <c:v>150.80578287255778</c:v>
                </c:pt>
                <c:pt idx="485">
                  <c:v>150.80578287255778</c:v>
                </c:pt>
                <c:pt idx="486">
                  <c:v>150.80578287255778</c:v>
                </c:pt>
                <c:pt idx="487">
                  <c:v>150.80578287255778</c:v>
                </c:pt>
                <c:pt idx="488">
                  <c:v>150.80578287255778</c:v>
                </c:pt>
                <c:pt idx="489">
                  <c:v>150.80578287255778</c:v>
                </c:pt>
                <c:pt idx="490">
                  <c:v>150.80578287255778</c:v>
                </c:pt>
                <c:pt idx="491">
                  <c:v>150.80578287255778</c:v>
                </c:pt>
                <c:pt idx="492">
                  <c:v>150.80578287255778</c:v>
                </c:pt>
                <c:pt idx="493">
                  <c:v>150.80578287255778</c:v>
                </c:pt>
              </c:numCache>
            </c:numRef>
          </c:yVal>
          <c:smooth val="0"/>
        </c:ser>
        <c:ser>
          <c:idx val="4"/>
          <c:order val="4"/>
          <c:tx>
            <c:v>Bulk Photobleach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temp!$A$19:$A$512</c:f>
              <c:numCache>
                <c:formatCode>General</c:formatCode>
                <c:ptCount val="49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</c:numCache>
            </c:numRef>
          </c:xVal>
          <c:yVal>
            <c:numRef>
              <c:f>temp!$B$19:$B$512</c:f>
              <c:numCache>
                <c:formatCode>0.00</c:formatCode>
                <c:ptCount val="494"/>
                <c:pt idx="0">
                  <c:v>600</c:v>
                </c:pt>
                <c:pt idx="1">
                  <c:v>597.00748751560934</c:v>
                </c:pt>
                <c:pt idx="2">
                  <c:v>594.02990024950088</c:v>
                </c:pt>
                <c:pt idx="3">
                  <c:v>591.06716376183761</c:v>
                </c:pt>
                <c:pt idx="4">
                  <c:v>588.11920398405312</c:v>
                </c:pt>
                <c:pt idx="5">
                  <c:v>585.18594721699958</c:v>
                </c:pt>
                <c:pt idx="6">
                  <c:v>582.26732012910486</c:v>
                </c:pt>
                <c:pt idx="7">
                  <c:v>579.36324975453988</c:v>
                </c:pt>
                <c:pt idx="8">
                  <c:v>576.47366349139395</c:v>
                </c:pt>
                <c:pt idx="9">
                  <c:v>573.59848909985999</c:v>
                </c:pt>
                <c:pt idx="10">
                  <c:v>570.73765470042838</c:v>
                </c:pt>
                <c:pt idx="11">
                  <c:v>567.89108877209037</c:v>
                </c:pt>
                <c:pt idx="12">
                  <c:v>565.05872015054922</c:v>
                </c:pt>
                <c:pt idx="13">
                  <c:v>562.24047802644202</c:v>
                </c:pt>
                <c:pt idx="14">
                  <c:v>559.43629194356902</c:v>
                </c:pt>
                <c:pt idx="15">
                  <c:v>556.6460917971317</c:v>
                </c:pt>
                <c:pt idx="16">
                  <c:v>553.86980783198146</c:v>
                </c:pt>
                <c:pt idx="17">
                  <c:v>551.10737064087448</c:v>
                </c:pt>
                <c:pt idx="18">
                  <c:v>548.35871116273688</c:v>
                </c:pt>
                <c:pt idx="19">
                  <c:v>545.62376068093886</c:v>
                </c:pt>
                <c:pt idx="20">
                  <c:v>542.90245082157571</c:v>
                </c:pt>
                <c:pt idx="21">
                  <c:v>540.19471355175938</c:v>
                </c:pt>
                <c:pt idx="22">
                  <c:v>537.50048117791698</c:v>
                </c:pt>
                <c:pt idx="23">
                  <c:v>534.81968634409884</c:v>
                </c:pt>
                <c:pt idx="24">
                  <c:v>532.15226203029454</c:v>
                </c:pt>
                <c:pt idx="25">
                  <c:v>529.49814155075717</c:v>
                </c:pt>
                <c:pt idx="26">
                  <c:v>526.85725855233682</c:v>
                </c:pt>
                <c:pt idx="27">
                  <c:v>524.2295470128206</c:v>
                </c:pt>
                <c:pt idx="28">
                  <c:v>521.61494123928344</c:v>
                </c:pt>
                <c:pt idx="29">
                  <c:v>519.01337586644468</c:v>
                </c:pt>
                <c:pt idx="30">
                  <c:v>516.42478585503466</c:v>
                </c:pt>
                <c:pt idx="31">
                  <c:v>513.84910649016808</c:v>
                </c:pt>
                <c:pt idx="32">
                  <c:v>511.28627337972677</c:v>
                </c:pt>
                <c:pt idx="33">
                  <c:v>508.73622245274947</c:v>
                </c:pt>
                <c:pt idx="34">
                  <c:v>506.19888995783015</c:v>
                </c:pt>
                <c:pt idx="35">
                  <c:v>503.67421246152435</c:v>
                </c:pt>
                <c:pt idx="36">
                  <c:v>501.16212684676316</c:v>
                </c:pt>
                <c:pt idx="37">
                  <c:v>498.66257031127532</c:v>
                </c:pt>
                <c:pt idx="38">
                  <c:v>496.17548036601733</c:v>
                </c:pt>
                <c:pt idx="39">
                  <c:v>493.70079483361098</c:v>
                </c:pt>
                <c:pt idx="40">
                  <c:v>491.23845184678908</c:v>
                </c:pt>
                <c:pt idx="41">
                  <c:v>488.7883898468487</c:v>
                </c:pt>
                <c:pt idx="42">
                  <c:v>486.35054758211226</c:v>
                </c:pt>
                <c:pt idx="43">
                  <c:v>483.92486410639611</c:v>
                </c:pt>
                <c:pt idx="44">
                  <c:v>481.51127877748712</c:v>
                </c:pt>
                <c:pt idx="45">
                  <c:v>479.10973125562623</c:v>
                </c:pt>
                <c:pt idx="46">
                  <c:v>476.72016150200045</c:v>
                </c:pt>
                <c:pt idx="47">
                  <c:v>474.34250977724133</c:v>
                </c:pt>
                <c:pt idx="48">
                  <c:v>471.97671663993208</c:v>
                </c:pt>
                <c:pt idx="49">
                  <c:v>469.62272294512093</c:v>
                </c:pt>
                <c:pt idx="50">
                  <c:v>467.28046984284293</c:v>
                </c:pt>
                <c:pt idx="51">
                  <c:v>464.94989877664858</c:v>
                </c:pt>
                <c:pt idx="52">
                  <c:v>462.63095148213984</c:v>
                </c:pt>
                <c:pt idx="53">
                  <c:v>460.32356998551347</c:v>
                </c:pt>
                <c:pt idx="54">
                  <c:v>458.02769660211197</c:v>
                </c:pt>
                <c:pt idx="55">
                  <c:v>455.74327393498118</c:v>
                </c:pt>
                <c:pt idx="56">
                  <c:v>453.47024487343532</c:v>
                </c:pt>
                <c:pt idx="57">
                  <c:v>451.20855259162965</c:v>
                </c:pt>
                <c:pt idx="58">
                  <c:v>448.95814054713924</c:v>
                </c:pt>
                <c:pt idx="59">
                  <c:v>446.71895247954569</c:v>
                </c:pt>
                <c:pt idx="60">
                  <c:v>444.49093240903079</c:v>
                </c:pt>
                <c:pt idx="61">
                  <c:v>442.27402463497674</c:v>
                </c:pt>
                <c:pt idx="62">
                  <c:v>440.06817373457369</c:v>
                </c:pt>
                <c:pt idx="63">
                  <c:v>437.87332456143423</c:v>
                </c:pt>
                <c:pt idx="64">
                  <c:v>435.68942224421471</c:v>
                </c:pt>
                <c:pt idx="65">
                  <c:v>433.51641218524344</c:v>
                </c:pt>
                <c:pt idx="66">
                  <c:v>431.35424005915581</c:v>
                </c:pt>
                <c:pt idx="67">
                  <c:v>429.20285181153616</c:v>
                </c:pt>
                <c:pt idx="68">
                  <c:v>427.06219365756601</c:v>
                </c:pt>
                <c:pt idx="69">
                  <c:v>424.93221208068013</c:v>
                </c:pt>
                <c:pt idx="70">
                  <c:v>422.81285383122827</c:v>
                </c:pt>
                <c:pt idx="71">
                  <c:v>420.70406592514365</c:v>
                </c:pt>
                <c:pt idx="72">
                  <c:v>418.60579564261883</c:v>
                </c:pt>
                <c:pt idx="73">
                  <c:v>416.51799052678746</c:v>
                </c:pt>
                <c:pt idx="74">
                  <c:v>414.44059838241299</c:v>
                </c:pt>
                <c:pt idx="75">
                  <c:v>412.37356727458354</c:v>
                </c:pt>
                <c:pt idx="76">
                  <c:v>410.31684552741376</c:v>
                </c:pt>
                <c:pt idx="77">
                  <c:v>408.2703817227528</c:v>
                </c:pt>
                <c:pt idx="78">
                  <c:v>406.23412469889905</c:v>
                </c:pt>
                <c:pt idx="79">
                  <c:v>404.20802354932079</c:v>
                </c:pt>
                <c:pt idx="80">
                  <c:v>402.19202762138377</c:v>
                </c:pt>
                <c:pt idx="81">
                  <c:v>400.18608651508487</c:v>
                </c:pt>
                <c:pt idx="82">
                  <c:v>398.1901500817919</c:v>
                </c:pt>
                <c:pt idx="83">
                  <c:v>396.20416842298999</c:v>
                </c:pt>
                <c:pt idx="84">
                  <c:v>394.22809188903432</c:v>
                </c:pt>
                <c:pt idx="85">
                  <c:v>392.26187107790867</c:v>
                </c:pt>
                <c:pt idx="86">
                  <c:v>390.30545683399021</c:v>
                </c:pt>
                <c:pt idx="87">
                  <c:v>388.35880024682103</c:v>
                </c:pt>
                <c:pt idx="88">
                  <c:v>386.42185264988512</c:v>
                </c:pt>
                <c:pt idx="89">
                  <c:v>384.49456561939155</c:v>
                </c:pt>
                <c:pt idx="90">
                  <c:v>382.57689097306428</c:v>
                </c:pt>
                <c:pt idx="91">
                  <c:v>380.66878076893721</c:v>
                </c:pt>
                <c:pt idx="92">
                  <c:v>378.77018730415591</c:v>
                </c:pt>
                <c:pt idx="93">
                  <c:v>376.88106311378482</c:v>
                </c:pt>
                <c:pt idx="94">
                  <c:v>375.00136096962081</c:v>
                </c:pt>
                <c:pt idx="95">
                  <c:v>373.13103387901236</c:v>
                </c:pt>
                <c:pt idx="96">
                  <c:v>371.27003508368483</c:v>
                </c:pt>
                <c:pt idx="97">
                  <c:v>369.4183180585714</c:v>
                </c:pt>
                <c:pt idx="98">
                  <c:v>367.57583651064999</c:v>
                </c:pt>
                <c:pt idx="99">
                  <c:v>365.74254437778598</c:v>
                </c:pt>
                <c:pt idx="100">
                  <c:v>363.91839582758041</c:v>
                </c:pt>
                <c:pt idx="101">
                  <c:v>362.10334525622471</c:v>
                </c:pt>
                <c:pt idx="102">
                  <c:v>360.29734728735991</c:v>
                </c:pt>
                <c:pt idx="103">
                  <c:v>358.50035677094286</c:v>
                </c:pt>
                <c:pt idx="104">
                  <c:v>356.71232878211697</c:v>
                </c:pt>
                <c:pt idx="105">
                  <c:v>354.93321862008946</c:v>
                </c:pt>
                <c:pt idx="106">
                  <c:v>353.16298180701352</c:v>
                </c:pt>
                <c:pt idx="107">
                  <c:v>351.40157408687662</c:v>
                </c:pt>
                <c:pt idx="108">
                  <c:v>349.64895142439417</c:v>
                </c:pt>
                <c:pt idx="109">
                  <c:v>347.90507000390824</c:v>
                </c:pt>
                <c:pt idx="110">
                  <c:v>346.16988622829246</c:v>
                </c:pt>
                <c:pt idx="111">
                  <c:v>344.44335671786206</c:v>
                </c:pt>
                <c:pt idx="112">
                  <c:v>342.7254383092893</c:v>
                </c:pt>
                <c:pt idx="113">
                  <c:v>341.01608805452463</c:v>
                </c:pt>
                <c:pt idx="114">
                  <c:v>339.31526321972262</c:v>
                </c:pt>
                <c:pt idx="115">
                  <c:v>337.6229212841738</c:v>
                </c:pt>
                <c:pt idx="116">
                  <c:v>335.93901993924163</c:v>
                </c:pt>
                <c:pt idx="117">
                  <c:v>334.26351708730476</c:v>
                </c:pt>
                <c:pt idx="118">
                  <c:v>332.59637084070465</c:v>
                </c:pt>
                <c:pt idx="119">
                  <c:v>330.93753952069829</c:v>
                </c:pt>
                <c:pt idx="120">
                  <c:v>329.28698165641629</c:v>
                </c:pt>
                <c:pt idx="121">
                  <c:v>327.64465598382611</c:v>
                </c:pt>
                <c:pt idx="122">
                  <c:v>326.01052144470026</c:v>
                </c:pt>
                <c:pt idx="123">
                  <c:v>324.38453718559037</c:v>
                </c:pt>
                <c:pt idx="124">
                  <c:v>322.76666255680516</c:v>
                </c:pt>
                <c:pt idx="125">
                  <c:v>321.15685711139457</c:v>
                </c:pt>
                <c:pt idx="126">
                  <c:v>319.55508060413877</c:v>
                </c:pt>
                <c:pt idx="127">
                  <c:v>317.96129299054149</c:v>
                </c:pt>
                <c:pt idx="128">
                  <c:v>316.37545442582962</c:v>
                </c:pt>
                <c:pt idx="129">
                  <c:v>314.79752526395612</c:v>
                </c:pt>
                <c:pt idx="130">
                  <c:v>313.22746605661007</c:v>
                </c:pt>
                <c:pt idx="131">
                  <c:v>311.66523755222937</c:v>
                </c:pt>
                <c:pt idx="132">
                  <c:v>310.11080069502003</c:v>
                </c:pt>
                <c:pt idx="133">
                  <c:v>308.5641166239796</c:v>
                </c:pt>
                <c:pt idx="134">
                  <c:v>307.02514667192594</c:v>
                </c:pt>
                <c:pt idx="135">
                  <c:v>305.49385236452997</c:v>
                </c:pt>
                <c:pt idx="136">
                  <c:v>303.97019541935424</c:v>
                </c:pt>
                <c:pt idx="137">
                  <c:v>302.45413774489577</c:v>
                </c:pt>
                <c:pt idx="138">
                  <c:v>300.94564143963379</c:v>
                </c:pt>
                <c:pt idx="139">
                  <c:v>299.44466879108205</c:v>
                </c:pt>
                <c:pt idx="140">
                  <c:v>297.95118227484619</c:v>
                </c:pt>
                <c:pt idx="141">
                  <c:v>296.46514455368549</c:v>
                </c:pt>
                <c:pt idx="142">
                  <c:v>294.98651847657959</c:v>
                </c:pt>
                <c:pt idx="143">
                  <c:v>293.51526707779942</c:v>
                </c:pt>
                <c:pt idx="144">
                  <c:v>292.05135357598346</c:v>
                </c:pt>
                <c:pt idx="145">
                  <c:v>290.59474137321797</c:v>
                </c:pt>
                <c:pt idx="146">
                  <c:v>289.14539405412194</c:v>
                </c:pt>
                <c:pt idx="147">
                  <c:v>287.70327538493694</c:v>
                </c:pt>
                <c:pt idx="148">
                  <c:v>286.26834931262113</c:v>
                </c:pt>
                <c:pt idx="149">
                  <c:v>284.84057996394796</c:v>
                </c:pt>
                <c:pt idx="150">
                  <c:v>283.41993164460933</c:v>
                </c:pt>
                <c:pt idx="151">
                  <c:v>282.00636883832328</c:v>
                </c:pt>
                <c:pt idx="152">
                  <c:v>280.59985620594608</c:v>
                </c:pt>
                <c:pt idx="153">
                  <c:v>279.20035858458857</c:v>
                </c:pt>
                <c:pt idx="154">
                  <c:v>277.8078409867374</c:v>
                </c:pt>
                <c:pt idx="155">
                  <c:v>276.42226859938</c:v>
                </c:pt>
                <c:pt idx="156">
                  <c:v>275.04360678313469</c:v>
                </c:pt>
                <c:pt idx="157">
                  <c:v>273.6718210713841</c:v>
                </c:pt>
                <c:pt idx="158">
                  <c:v>272.30687716941401</c:v>
                </c:pt>
                <c:pt idx="159">
                  <c:v>270.94874095355584</c:v>
                </c:pt>
                <c:pt idx="160">
                  <c:v>269.59737847033347</c:v>
                </c:pt>
                <c:pt idx="161">
                  <c:v>268.2527559356144</c:v>
                </c:pt>
                <c:pt idx="162">
                  <c:v>266.91483973376518</c:v>
                </c:pt>
                <c:pt idx="163">
                  <c:v>265.58359641681113</c:v>
                </c:pt>
                <c:pt idx="164">
                  <c:v>264.25899270360003</c:v>
                </c:pt>
                <c:pt idx="165">
                  <c:v>262.94099547897002</c:v>
                </c:pt>
                <c:pt idx="166">
                  <c:v>261.62957179292181</c:v>
                </c:pt>
                <c:pt idx="167">
                  <c:v>260.32468885979495</c:v>
                </c:pt>
                <c:pt idx="168">
                  <c:v>259.02631405744819</c:v>
                </c:pt>
                <c:pt idx="169">
                  <c:v>257.73441492644383</c:v>
                </c:pt>
                <c:pt idx="170">
                  <c:v>256.44895916923633</c:v>
                </c:pt>
                <c:pt idx="171">
                  <c:v>255.16991464936481</c:v>
                </c:pt>
                <c:pt idx="172">
                  <c:v>253.89724939064959</c:v>
                </c:pt>
                <c:pt idx="173">
                  <c:v>252.63093157639298</c:v>
                </c:pt>
                <c:pt idx="174">
                  <c:v>251.37092954858366</c:v>
                </c:pt>
                <c:pt idx="175">
                  <c:v>250.11721180710529</c:v>
                </c:pt>
                <c:pt idx="176">
                  <c:v>248.86974700894905</c:v>
                </c:pt>
                <c:pt idx="177">
                  <c:v>247.62850396743002</c:v>
                </c:pt>
                <c:pt idx="178">
                  <c:v>246.39345165140747</c:v>
                </c:pt>
                <c:pt idx="179">
                  <c:v>245.16455918450927</c:v>
                </c:pt>
                <c:pt idx="180">
                  <c:v>243.94179584435963</c:v>
                </c:pt>
                <c:pt idx="181">
                  <c:v>242.72513106181145</c:v>
                </c:pt>
                <c:pt idx="182">
                  <c:v>241.51453442018172</c:v>
                </c:pt>
                <c:pt idx="183">
                  <c:v>240.30997565449138</c:v>
                </c:pt>
                <c:pt idx="184">
                  <c:v>239.11142465070861</c:v>
                </c:pt>
                <c:pt idx="185">
                  <c:v>237.91885144499579</c:v>
                </c:pt>
                <c:pt idx="186">
                  <c:v>236.73222622296075</c:v>
                </c:pt>
                <c:pt idx="187">
                  <c:v>235.55151931891106</c:v>
                </c:pt>
                <c:pt idx="188">
                  <c:v>234.37670121511269</c:v>
                </c:pt>
                <c:pt idx="189">
                  <c:v>233.20774254105183</c:v>
                </c:pt>
                <c:pt idx="190">
                  <c:v>232.04461407270071</c:v>
                </c:pt>
                <c:pt idx="191">
                  <c:v>230.8872867317871</c:v>
                </c:pt>
                <c:pt idx="192">
                  <c:v>229.73573158506719</c:v>
                </c:pt>
                <c:pt idx="193">
                  <c:v>228.58991984360227</c:v>
                </c:pt>
                <c:pt idx="194">
                  <c:v>227.44982286203924</c:v>
                </c:pt>
                <c:pt idx="195">
                  <c:v>226.31541213789407</c:v>
                </c:pt>
                <c:pt idx="196">
                  <c:v>225.18665931083964</c:v>
                </c:pt>
                <c:pt idx="197">
                  <c:v>224.06353616199641</c:v>
                </c:pt>
                <c:pt idx="198">
                  <c:v>222.94601461322725</c:v>
                </c:pt>
                <c:pt idx="199">
                  <c:v>221.83406672643525</c:v>
                </c:pt>
                <c:pt idx="200">
                  <c:v>220.72766470286524</c:v>
                </c:pt>
                <c:pt idx="201">
                  <c:v>219.62678088240904</c:v>
                </c:pt>
                <c:pt idx="202">
                  <c:v>218.53138774291381</c:v>
                </c:pt>
                <c:pt idx="203">
                  <c:v>217.441457899494</c:v>
                </c:pt>
                <c:pt idx="204">
                  <c:v>216.35696410384674</c:v>
                </c:pt>
                <c:pt idx="205">
                  <c:v>215.27787924357074</c:v>
                </c:pt>
                <c:pt idx="206">
                  <c:v>214.20417634148819</c:v>
                </c:pt>
                <c:pt idx="207">
                  <c:v>213.13582855497063</c:v>
                </c:pt>
                <c:pt idx="208">
                  <c:v>212.07280917526779</c:v>
                </c:pt>
                <c:pt idx="209">
                  <c:v>211.01509162683982</c:v>
                </c:pt>
                <c:pt idx="210">
                  <c:v>209.96264946669294</c:v>
                </c:pt>
                <c:pt idx="211">
                  <c:v>208.91545638371824</c:v>
                </c:pt>
                <c:pt idx="212">
                  <c:v>207.87348619803413</c:v>
                </c:pt>
                <c:pt idx="213">
                  <c:v>206.83671286033174</c:v>
                </c:pt>
                <c:pt idx="214">
                  <c:v>205.80511045122361</c:v>
                </c:pt>
                <c:pt idx="215">
                  <c:v>204.77865318059585</c:v>
                </c:pt>
                <c:pt idx="216">
                  <c:v>203.75731538696311</c:v>
                </c:pt>
                <c:pt idx="217">
                  <c:v>202.74107153682743</c:v>
                </c:pt>
                <c:pt idx="218">
                  <c:v>201.72989622403958</c:v>
                </c:pt>
                <c:pt idx="219">
                  <c:v>200.72376416916416</c:v>
                </c:pt>
                <c:pt idx="220">
                  <c:v>199.72265021884732</c:v>
                </c:pt>
                <c:pt idx="221">
                  <c:v>198.72652934518814</c:v>
                </c:pt>
                <c:pt idx="222">
                  <c:v>197.73537664511298</c:v>
                </c:pt>
                <c:pt idx="223">
                  <c:v>196.74916733975266</c:v>
                </c:pt>
                <c:pt idx="224">
                  <c:v>195.76787677382319</c:v>
                </c:pt>
                <c:pt idx="225">
                  <c:v>194.79148041500937</c:v>
                </c:pt>
                <c:pt idx="226">
                  <c:v>193.81995385335128</c:v>
                </c:pt>
                <c:pt idx="227">
                  <c:v>192.8532728006343</c:v>
                </c:pt>
                <c:pt idx="228">
                  <c:v>191.89141308978179</c:v>
                </c:pt>
                <c:pt idx="229">
                  <c:v>190.93435067425088</c:v>
                </c:pt>
                <c:pt idx="230">
                  <c:v>189.98206162743139</c:v>
                </c:pt>
                <c:pt idx="231">
                  <c:v>189.03452214204745</c:v>
                </c:pt>
                <c:pt idx="232">
                  <c:v>188.09170852956262</c:v>
                </c:pt>
                <c:pt idx="233">
                  <c:v>187.15359721958748</c:v>
                </c:pt>
                <c:pt idx="234">
                  <c:v>186.22016475929038</c:v>
                </c:pt>
                <c:pt idx="235">
                  <c:v>185.29138781281131</c:v>
                </c:pt>
                <c:pt idx="236">
                  <c:v>184.36724316067816</c:v>
                </c:pt>
                <c:pt idx="237">
                  <c:v>183.44770769922644</c:v>
                </c:pt>
                <c:pt idx="238">
                  <c:v>182.53275844002178</c:v>
                </c:pt>
                <c:pt idx="239">
                  <c:v>181.62237250928507</c:v>
                </c:pt>
                <c:pt idx="240">
                  <c:v>180.71652714732059</c:v>
                </c:pt>
                <c:pt idx="241">
                  <c:v>179.81519970794716</c:v>
                </c:pt>
                <c:pt idx="242">
                  <c:v>178.91836765793175</c:v>
                </c:pt>
                <c:pt idx="243">
                  <c:v>178.02600857642648</c:v>
                </c:pt>
                <c:pt idx="244">
                  <c:v>177.13810015440782</c:v>
                </c:pt>
                <c:pt idx="245">
                  <c:v>176.25462019411896</c:v>
                </c:pt>
                <c:pt idx="246">
                  <c:v>175.37554660851495</c:v>
                </c:pt>
                <c:pt idx="247">
                  <c:v>174.50085742071022</c:v>
                </c:pt>
                <c:pt idx="248">
                  <c:v>173.63053076342965</c:v>
                </c:pt>
                <c:pt idx="249">
                  <c:v>172.76454487846141</c:v>
                </c:pt>
                <c:pt idx="250">
                  <c:v>171.9028781161133</c:v>
                </c:pt>
                <c:pt idx="251">
                  <c:v>171.04550893467143</c:v>
                </c:pt>
                <c:pt idx="252">
                  <c:v>170.19241589986146</c:v>
                </c:pt>
                <c:pt idx="253">
                  <c:v>169.3435776843132</c:v>
                </c:pt>
                <c:pt idx="254">
                  <c:v>168.49897306702707</c:v>
                </c:pt>
                <c:pt idx="255">
                  <c:v>167.65858093284359</c:v>
                </c:pt>
                <c:pt idx="256">
                  <c:v>166.82238027191568</c:v>
                </c:pt>
                <c:pt idx="257">
                  <c:v>165.99035017918322</c:v>
                </c:pt>
                <c:pt idx="258">
                  <c:v>165.16246985385061</c:v>
                </c:pt>
                <c:pt idx="259">
                  <c:v>164.33871859886651</c:v>
                </c:pt>
                <c:pt idx="260">
                  <c:v>163.51907582040673</c:v>
                </c:pt>
                <c:pt idx="261">
                  <c:v>162.7035210273591</c:v>
                </c:pt>
                <c:pt idx="262">
                  <c:v>161.8920338308113</c:v>
                </c:pt>
                <c:pt idx="263">
                  <c:v>161.08459394354111</c:v>
                </c:pt>
                <c:pt idx="264">
                  <c:v>160.28118117950936</c:v>
                </c:pt>
                <c:pt idx="265">
                  <c:v>159.48177545335508</c:v>
                </c:pt>
                <c:pt idx="266">
                  <c:v>158.68635677989352</c:v>
                </c:pt>
                <c:pt idx="267">
                  <c:v>157.89490527361636</c:v>
                </c:pt>
                <c:pt idx="268">
                  <c:v>157.10740114819473</c:v>
                </c:pt>
                <c:pt idx="269">
                  <c:v>156.32382471598447</c:v>
                </c:pt>
                <c:pt idx="270">
                  <c:v>155.544156387534</c:v>
                </c:pt>
                <c:pt idx="271">
                  <c:v>154.7683766710945</c:v>
                </c:pt>
                <c:pt idx="272">
                  <c:v>153.99646617213264</c:v>
                </c:pt>
                <c:pt idx="273">
                  <c:v>153.22840559284572</c:v>
                </c:pt>
                <c:pt idx="274">
                  <c:v>152.46417573167926</c:v>
                </c:pt>
                <c:pt idx="275">
                  <c:v>151.70375748284695</c:v>
                </c:pt>
                <c:pt idx="276">
                  <c:v>150.94713183585299</c:v>
                </c:pt>
                <c:pt idx="277">
                  <c:v>150.19427987501675</c:v>
                </c:pt>
                <c:pt idx="278">
                  <c:v>149.44518277899996</c:v>
                </c:pt>
                <c:pt idx="279">
                  <c:v>148.6998218203363</c:v>
                </c:pt>
                <c:pt idx="280">
                  <c:v>147.95817836496292</c:v>
                </c:pt>
                <c:pt idx="281">
                  <c:v>147.22023387175486</c:v>
                </c:pt>
                <c:pt idx="282">
                  <c:v>146.48596989206129</c:v>
                </c:pt>
                <c:pt idx="283">
                  <c:v>145.7553680692445</c:v>
                </c:pt>
                <c:pt idx="284">
                  <c:v>145.02841013822089</c:v>
                </c:pt>
                <c:pt idx="285">
                  <c:v>144.30507792500427</c:v>
                </c:pt>
                <c:pt idx="286">
                  <c:v>143.58535334625174</c:v>
                </c:pt>
                <c:pt idx="287">
                  <c:v>142.86921840881124</c:v>
                </c:pt>
                <c:pt idx="288">
                  <c:v>142.15665520927206</c:v>
                </c:pt>
                <c:pt idx="289">
                  <c:v>141.44764593351709</c:v>
                </c:pt>
                <c:pt idx="290">
                  <c:v>140.74217285627756</c:v>
                </c:pt>
                <c:pt idx="291">
                  <c:v>140.04021834068979</c:v>
                </c:pt>
                <c:pt idx="292">
                  <c:v>139.34176483785427</c:v>
                </c:pt>
                <c:pt idx="293">
                  <c:v>138.64679488639709</c:v>
                </c:pt>
                <c:pt idx="294">
                  <c:v>137.95529111203328</c:v>
                </c:pt>
                <c:pt idx="295">
                  <c:v>137.26723622713243</c:v>
                </c:pt>
                <c:pt idx="296">
                  <c:v>136.58261303028661</c:v>
                </c:pt>
                <c:pt idx="297">
                  <c:v>135.90140440588021</c:v>
                </c:pt>
                <c:pt idx="298">
                  <c:v>135.22359332366219</c:v>
                </c:pt>
                <c:pt idx="299">
                  <c:v>134.54916283832014</c:v>
                </c:pt>
                <c:pt idx="300">
                  <c:v>133.87809608905681</c:v>
                </c:pt>
                <c:pt idx="301">
                  <c:v>133.21037629916859</c:v>
                </c:pt>
                <c:pt idx="302">
                  <c:v>132.54598677562586</c:v>
                </c:pt>
                <c:pt idx="303">
                  <c:v>131.88491090865594</c:v>
                </c:pt>
                <c:pt idx="304">
                  <c:v>131.22713217132778</c:v>
                </c:pt>
                <c:pt idx="305">
                  <c:v>130.57263411913863</c:v>
                </c:pt>
                <c:pt idx="306">
                  <c:v>129.92140038960315</c:v>
                </c:pt>
                <c:pt idx="307">
                  <c:v>129.27341470184416</c:v>
                </c:pt>
                <c:pt idx="308">
                  <c:v>128.62866085618569</c:v>
                </c:pt>
                <c:pt idx="309">
                  <c:v>127.98712273374804</c:v>
                </c:pt>
                <c:pt idx="310">
                  <c:v>127.34878429604473</c:v>
                </c:pt>
                <c:pt idx="311">
                  <c:v>126.71362958458161</c:v>
                </c:pt>
                <c:pt idx="312">
                  <c:v>126.08164272045775</c:v>
                </c:pt>
                <c:pt idx="313">
                  <c:v>125.45280790396865</c:v>
                </c:pt>
                <c:pt idx="314">
                  <c:v>124.82710941421117</c:v>
                </c:pt>
                <c:pt idx="315">
                  <c:v>124.20453160869046</c:v>
                </c:pt>
                <c:pt idx="316">
                  <c:v>123.58505892292898</c:v>
                </c:pt>
                <c:pt idx="317">
                  <c:v>122.96867587007728</c:v>
                </c:pt>
                <c:pt idx="318">
                  <c:v>122.35536704052693</c:v>
                </c:pt>
                <c:pt idx="319">
                  <c:v>121.74511710152531</c:v>
                </c:pt>
                <c:pt idx="320">
                  <c:v>121.1379107967921</c:v>
                </c:pt>
                <c:pt idx="321">
                  <c:v>120.53373294613812</c:v>
                </c:pt>
                <c:pt idx="322">
                  <c:v>119.93256844508558</c:v>
                </c:pt>
                <c:pt idx="323">
                  <c:v>119.33440226449063</c:v>
                </c:pt>
                <c:pt idx="324">
                  <c:v>118.73921945016767</c:v>
                </c:pt>
                <c:pt idx="325">
                  <c:v>118.14700512251527</c:v>
                </c:pt>
                <c:pt idx="326">
                  <c:v>117.55774447614448</c:v>
                </c:pt>
                <c:pt idx="327">
                  <c:v>116.97142277950834</c:v>
                </c:pt>
                <c:pt idx="328">
                  <c:v>116.38802537453398</c:v>
                </c:pt>
                <c:pt idx="329">
                  <c:v>115.80753767625586</c:v>
                </c:pt>
                <c:pt idx="330">
                  <c:v>115.22994517245129</c:v>
                </c:pt>
                <c:pt idx="331">
                  <c:v>114.65523342327764</c:v>
                </c:pt>
                <c:pt idx="332">
                  <c:v>114.08338806091116</c:v>
                </c:pt>
                <c:pt idx="333">
                  <c:v>113.51439478918806</c:v>
                </c:pt>
                <c:pt idx="334">
                  <c:v>112.9482393832469</c:v>
                </c:pt>
                <c:pt idx="335">
                  <c:v>112.38490768917303</c:v>
                </c:pt>
                <c:pt idx="336">
                  <c:v>111.82438562364482</c:v>
                </c:pt>
                <c:pt idx="337">
                  <c:v>111.26665917358136</c:v>
                </c:pt>
                <c:pt idx="338">
                  <c:v>110.7117143957924</c:v>
                </c:pt>
                <c:pt idx="339">
                  <c:v>110.15953741662955</c:v>
                </c:pt>
                <c:pt idx="340">
                  <c:v>109.6101144316396</c:v>
                </c:pt>
                <c:pt idx="341">
                  <c:v>109.06343170521934</c:v>
                </c:pt>
                <c:pt idx="342">
                  <c:v>108.51947557027208</c:v>
                </c:pt>
                <c:pt idx="343">
                  <c:v>107.97823242786612</c:v>
                </c:pt>
                <c:pt idx="344">
                  <c:v>107.43968874689475</c:v>
                </c:pt>
                <c:pt idx="345">
                  <c:v>106.90383106373787</c:v>
                </c:pt>
                <c:pt idx="346">
                  <c:v>106.37064598192551</c:v>
                </c:pt>
                <c:pt idx="347">
                  <c:v>105.84012017180281</c:v>
                </c:pt>
                <c:pt idx="348">
                  <c:v>105.31224037019693</c:v>
                </c:pt>
                <c:pt idx="349">
                  <c:v>104.78699338008532</c:v>
                </c:pt>
                <c:pt idx="350">
                  <c:v>104.26436607026587</c:v>
                </c:pt>
                <c:pt idx="351">
                  <c:v>103.74434537502866</c:v>
                </c:pt>
                <c:pt idx="352">
                  <c:v>103.22691829382913</c:v>
                </c:pt>
                <c:pt idx="353">
                  <c:v>102.71207189096336</c:v>
                </c:pt>
                <c:pt idx="354">
                  <c:v>102.19979329524446</c:v>
                </c:pt>
                <c:pt idx="355">
                  <c:v>101.69006969968085</c:v>
                </c:pt>
                <c:pt idx="356">
                  <c:v>101.18288836115612</c:v>
                </c:pt>
                <c:pt idx="357">
                  <c:v>100.67823660011032</c:v>
                </c:pt>
                <c:pt idx="358">
                  <c:v>100.17610180022322</c:v>
                </c:pt>
                <c:pt idx="359">
                  <c:v>99.676471408098607</c:v>
                </c:pt>
                <c:pt idx="360">
                  <c:v>99.1793329329507</c:v>
                </c:pt>
                <c:pt idx="361">
                  <c:v>98.684673946291738</c:v>
                </c:pt>
                <c:pt idx="362">
                  <c:v>98.192482081621236</c:v>
                </c:pt>
                <c:pt idx="363">
                  <c:v>97.702745034116958</c:v>
                </c:pt>
                <c:pt idx="364">
                  <c:v>97.215450560327255</c:v>
                </c:pt>
                <c:pt idx="365">
                  <c:v>96.730586477864847</c:v>
                </c:pt>
                <c:pt idx="366">
                  <c:v>96.248140665102454</c:v>
                </c:pt>
                <c:pt idx="367">
                  <c:v>95.768101060869597</c:v>
                </c:pt>
                <c:pt idx="368">
                  <c:v>95.29045566415121</c:v>
                </c:pt>
                <c:pt idx="369">
                  <c:v>94.815192533787467</c:v>
                </c:pt>
                <c:pt idx="370">
                  <c:v>94.342299788175353</c:v>
                </c:pt>
                <c:pt idx="371">
                  <c:v>93.871765604971628</c:v>
                </c:pt>
                <c:pt idx="372">
                  <c:v>93.403578220797172</c:v>
                </c:pt>
                <c:pt idx="373">
                  <c:v>92.937725930943017</c:v>
                </c:pt>
                <c:pt idx="374">
                  <c:v>92.474197089077649</c:v>
                </c:pt>
                <c:pt idx="375">
                  <c:v>92.012980106955851</c:v>
                </c:pt>
                <c:pt idx="376">
                  <c:v>91.554063454129107</c:v>
                </c:pt>
                <c:pt idx="377">
                  <c:v>91.097435657657158</c:v>
                </c:pt>
                <c:pt idx="378">
                  <c:v>90.643085301821287</c:v>
                </c:pt>
                <c:pt idx="379">
                  <c:v>90.191001027838979</c:v>
                </c:pt>
                <c:pt idx="380">
                  <c:v>89.741171533579802</c:v>
                </c:pt>
                <c:pt idx="381">
                  <c:v>89.293585573283025</c:v>
                </c:pt>
                <c:pt idx="382">
                  <c:v>88.848231957276269</c:v>
                </c:pt>
                <c:pt idx="383">
                  <c:v>88.40509955169594</c:v>
                </c:pt>
                <c:pt idx="384">
                  <c:v>87.964177278208865</c:v>
                </c:pt>
                <c:pt idx="385">
                  <c:v>87.525454113735208</c:v>
                </c:pt>
                <c:pt idx="386">
                  <c:v>87.088919090173022</c:v>
                </c:pt>
                <c:pt idx="387">
                  <c:v>86.654561294123965</c:v>
                </c:pt>
                <c:pt idx="388">
                  <c:v>86.222369866620525</c:v>
                </c:pt>
                <c:pt idx="389">
                  <c:v>85.792334002854517</c:v>
                </c:pt>
                <c:pt idx="390">
                  <c:v>85.364442951906923</c:v>
                </c:pt>
                <c:pt idx="391">
                  <c:v>84.938686016479195</c:v>
                </c:pt>
                <c:pt idx="392">
                  <c:v>84.515052552625789</c:v>
                </c:pt>
                <c:pt idx="393">
                  <c:v>84.093531969487998</c:v>
                </c:pt>
                <c:pt idx="394">
                  <c:v>83.67411372902933</c:v>
                </c:pt>
                <c:pt idx="395">
                  <c:v>83.256787345771926</c:v>
                </c:pt>
                <c:pt idx="396">
                  <c:v>82.841542386534485</c:v>
                </c:pt>
                <c:pt idx="397">
                  <c:v>82.428368470171321</c:v>
                </c:pt>
                <c:pt idx="398">
                  <c:v>82.017255267313089</c:v>
                </c:pt>
                <c:pt idx="399">
                  <c:v>81.608192500108274</c:v>
                </c:pt>
                <c:pt idx="400">
                  <c:v>81.201169941966384</c:v>
                </c:pt>
                <c:pt idx="401">
                  <c:v>80.796177417302303</c:v>
                </c:pt>
                <c:pt idx="402">
                  <c:v>80.39320480128174</c:v>
                </c:pt>
                <c:pt idx="403">
                  <c:v>79.992242019568423</c:v>
                </c:pt>
                <c:pt idx="404">
                  <c:v>79.593279048071835</c:v>
                </c:pt>
                <c:pt idx="405">
                  <c:v>79.1963059126969</c:v>
                </c:pt>
                <c:pt idx="406">
                  <c:v>78.801312689094644</c:v>
                </c:pt>
                <c:pt idx="407">
                  <c:v>78.408289502413808</c:v>
                </c:pt>
                <c:pt idx="408">
                  <c:v>78.017226527054333</c:v>
                </c:pt>
                <c:pt idx="409">
                  <c:v>77.628113986421454</c:v>
                </c:pt>
                <c:pt idx="410">
                  <c:v>77.240942152681313</c:v>
                </c:pt>
                <c:pt idx="411">
                  <c:v>76.855701346517989</c:v>
                </c:pt>
                <c:pt idx="412">
                  <c:v>76.47238193689121</c:v>
                </c:pt>
                <c:pt idx="413">
                  <c:v>76.090974340795839</c:v>
                </c:pt>
                <c:pt idx="414">
                  <c:v>75.711469023022048</c:v>
                </c:pt>
                <c:pt idx="415">
                  <c:v>75.333856495917104</c:v>
                </c:pt>
                <c:pt idx="416">
                  <c:v>74.958127319148247</c:v>
                </c:pt>
                <c:pt idx="417">
                  <c:v>74.584272099466403</c:v>
                </c:pt>
                <c:pt idx="418">
                  <c:v>74.212281490471682</c:v>
                </c:pt>
                <c:pt idx="419">
                  <c:v>73.842146192379445</c:v>
                </c:pt>
                <c:pt idx="420">
                  <c:v>73.473856951787937</c:v>
                </c:pt>
                <c:pt idx="421">
                  <c:v>73.107404561447012</c:v>
                </c:pt>
                <c:pt idx="422">
                  <c:v>72.742779860027781</c:v>
                </c:pt>
                <c:pt idx="423">
                  <c:v>72.37997373189377</c:v>
                </c:pt>
                <c:pt idx="424">
                  <c:v>72.018977106872853</c:v>
                </c:pt>
                <c:pt idx="425">
                  <c:v>71.65978096003056</c:v>
                </c:pt>
                <c:pt idx="426">
                  <c:v>71.30237631144459</c:v>
                </c:pt>
                <c:pt idx="427">
                  <c:v>70.946754225980044</c:v>
                </c:pt>
                <c:pt idx="428">
                  <c:v>70.592905813066324</c:v>
                </c:pt>
                <c:pt idx="429">
                  <c:v>70.240822226474634</c:v>
                </c:pt>
                <c:pt idx="430">
                  <c:v>69.890494664096977</c:v>
                </c:pt>
                <c:pt idx="431">
                  <c:v>69.541914367726065</c:v>
                </c:pt>
                <c:pt idx="432">
                  <c:v>69.195072622836307</c:v>
                </c:pt>
                <c:pt idx="433">
                  <c:v>68.849960758366066</c:v>
                </c:pt>
                <c:pt idx="434">
                  <c:v>68.506570146500707</c:v>
                </c:pt>
                <c:pt idx="435">
                  <c:v>68.16489220245704</c:v>
                </c:pt>
                <c:pt idx="436">
                  <c:v>67.824918384268727</c:v>
                </c:pt>
                <c:pt idx="437">
                  <c:v>67.486640192572551</c:v>
                </c:pt>
                <c:pt idx="438">
                  <c:v>67.15004917039613</c:v>
                </c:pt>
                <c:pt idx="439">
                  <c:v>66.815136902946378</c:v>
                </c:pt>
                <c:pt idx="440">
                  <c:v>66.48189501739914</c:v>
                </c:pt>
                <c:pt idx="441">
                  <c:v>66.150315182689951</c:v>
                </c:pt>
                <c:pt idx="442">
                  <c:v>65.820389109305651</c:v>
                </c:pt>
                <c:pt idx="443">
                  <c:v>65.492108549077244</c:v>
                </c:pt>
                <c:pt idx="444">
                  <c:v>65.165465294973615</c:v>
                </c:pt>
                <c:pt idx="445">
                  <c:v>64.84045118089638</c:v>
                </c:pt>
                <c:pt idx="446">
                  <c:v>64.517058081475795</c:v>
                </c:pt>
                <c:pt idx="447">
                  <c:v>64.195277911867493</c:v>
                </c:pt>
                <c:pt idx="448">
                  <c:v>63.875102627550518</c:v>
                </c:pt>
                <c:pt idx="449">
                  <c:v>63.556524224126058</c:v>
                </c:pt>
                <c:pt idx="450">
                  <c:v>63.239534737117424</c:v>
                </c:pt>
                <c:pt idx="451">
                  <c:v>62.924126241770971</c:v>
                </c:pt>
                <c:pt idx="452">
                  <c:v>62.61029085285783</c:v>
                </c:pt>
                <c:pt idx="453">
                  <c:v>62.298020724476999</c:v>
                </c:pt>
                <c:pt idx="454">
                  <c:v>61.98730804985896</c:v>
                </c:pt>
                <c:pt idx="455">
                  <c:v>61.678145061170653</c:v>
                </c:pt>
                <c:pt idx="456">
                  <c:v>61.370524029321324</c:v>
                </c:pt>
                <c:pt idx="457">
                  <c:v>61.064437263769065</c:v>
                </c:pt>
                <c:pt idx="458">
                  <c:v>60.75987711232888</c:v>
                </c:pt>
                <c:pt idx="459">
                  <c:v>60.456835960981081</c:v>
                </c:pt>
                <c:pt idx="460">
                  <c:v>60.155306233681074</c:v>
                </c:pt>
                <c:pt idx="461">
                  <c:v>59.855280392170023</c:v>
                </c:pt>
                <c:pt idx="462">
                  <c:v>59.556750935786226</c:v>
                </c:pt>
                <c:pt idx="463">
                  <c:v>59.259710401277765</c:v>
                </c:pt>
                <c:pt idx="464">
                  <c:v>58.96415136261578</c:v>
                </c:pt>
                <c:pt idx="465">
                  <c:v>58.67006643080888</c:v>
                </c:pt>
                <c:pt idx="466">
                  <c:v>58.377448253718512</c:v>
                </c:pt>
                <c:pt idx="467">
                  <c:v>58.086289515874959</c:v>
                </c:pt>
                <c:pt idx="468">
                  <c:v>57.796582938294662</c:v>
                </c:pt>
                <c:pt idx="469">
                  <c:v>57.508321278298062</c:v>
                </c:pt>
                <c:pt idx="470">
                  <c:v>57.221497329328621</c:v>
                </c:pt>
                <c:pt idx="471">
                  <c:v>56.936103920772723</c:v>
                </c:pt>
                <c:pt idx="472">
                  <c:v>56.652133917780247</c:v>
                </c:pt>
                <c:pt idx="473">
                  <c:v>56.36958022108638</c:v>
                </c:pt>
                <c:pt idx="474">
                  <c:v>56.088435766833953</c:v>
                </c:pt>
                <c:pt idx="475">
                  <c:v>55.808693526396958</c:v>
                </c:pt>
                <c:pt idx="476">
                  <c:v>55.530346506204836</c:v>
                </c:pt>
                <c:pt idx="477">
                  <c:v>55.253387747567558</c:v>
                </c:pt>
                <c:pt idx="478">
                  <c:v>54.977810326501775</c:v>
                </c:pt>
                <c:pt idx="479">
                  <c:v>54.703607353557594</c:v>
                </c:pt>
                <c:pt idx="480">
                  <c:v>54.430771973646372</c:v>
                </c:pt>
                <c:pt idx="481">
                  <c:v>54.159297365869449</c:v>
                </c:pt>
                <c:pt idx="482">
                  <c:v>53.889176743347456</c:v>
                </c:pt>
                <c:pt idx="483">
                  <c:v>53.62040335305079</c:v>
                </c:pt>
                <c:pt idx="484">
                  <c:v>53.352970475630663</c:v>
                </c:pt>
                <c:pt idx="485">
                  <c:v>53.086871425251253</c:v>
                </c:pt>
                <c:pt idx="486">
                  <c:v>52.822099549422418</c:v>
                </c:pt>
                <c:pt idx="487">
                  <c:v>52.558648228833455</c:v>
                </c:pt>
                <c:pt idx="488">
                  <c:v>52.296510877187664</c:v>
                </c:pt>
                <c:pt idx="489">
                  <c:v>52.035680941037555</c:v>
                </c:pt>
                <c:pt idx="490">
                  <c:v>51.776151899621198</c:v>
                </c:pt>
                <c:pt idx="491">
                  <c:v>51.517917264699001</c:v>
                </c:pt>
                <c:pt idx="492">
                  <c:v>51.260970580391621</c:v>
                </c:pt>
                <c:pt idx="493">
                  <c:v>51.005305423018626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76288"/>
        <c:axId val="155079168"/>
      </c:scatterChart>
      <c:scatterChart>
        <c:scatterStyle val="lineMarker"/>
        <c:varyColors val="0"/>
        <c:ser>
          <c:idx val="1"/>
          <c:order val="1"/>
          <c:tx>
            <c:v>Derivative</c:v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3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temp!$A$19:$A$512</c:f>
              <c:numCache>
                <c:formatCode>General</c:formatCode>
                <c:ptCount val="49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</c:numCache>
            </c:numRef>
          </c:xVal>
          <c:yVal>
            <c:numRef>
              <c:f>temp!$I$19:$I$512</c:f>
              <c:numCache>
                <c:formatCode>General</c:formatCode>
                <c:ptCount val="4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9.6794014901205969</c:v>
                </c:pt>
                <c:pt idx="4">
                  <c:v>10.72464478380607</c:v>
                </c:pt>
                <c:pt idx="5">
                  <c:v>22.620957796296693</c:v>
                </c:pt>
                <c:pt idx="6">
                  <c:v>16.893343459757943</c:v>
                </c:pt>
                <c:pt idx="7">
                  <c:v>4.603627444955805</c:v>
                </c:pt>
                <c:pt idx="8">
                  <c:v>17.986927709012775</c:v>
                </c:pt>
                <c:pt idx="9">
                  <c:v>4.5212041016177977</c:v>
                </c:pt>
                <c:pt idx="10">
                  <c:v>2.0963897466873505</c:v>
                </c:pt>
                <c:pt idx="11">
                  <c:v>11.164485586648198</c:v>
                </c:pt>
                <c:pt idx="12">
                  <c:v>19.069820226002491</c:v>
                </c:pt>
                <c:pt idx="13">
                  <c:v>0.11136700610967409</c:v>
                </c:pt>
                <c:pt idx="14">
                  <c:v>8.5056510278673727</c:v>
                </c:pt>
                <c:pt idx="15">
                  <c:v>4.6783239896091118</c:v>
                </c:pt>
                <c:pt idx="16">
                  <c:v>2.0578783614600411</c:v>
                </c:pt>
                <c:pt idx="17">
                  <c:v>11.777757489716066</c:v>
                </c:pt>
                <c:pt idx="18">
                  <c:v>13.802553384330565</c:v>
                </c:pt>
                <c:pt idx="19">
                  <c:v>23.032516765462276</c:v>
                </c:pt>
                <c:pt idx="20">
                  <c:v>44.003461573062509</c:v>
                </c:pt>
                <c:pt idx="21">
                  <c:v>43.018666292694775</c:v>
                </c:pt>
                <c:pt idx="22">
                  <c:v>27.224853390594831</c:v>
                </c:pt>
                <c:pt idx="23">
                  <c:v>6.4713665765362975</c:v>
                </c:pt>
                <c:pt idx="24">
                  <c:v>13.954875537037424</c:v>
                </c:pt>
                <c:pt idx="25">
                  <c:v>30.894395258299653</c:v>
                </c:pt>
                <c:pt idx="26">
                  <c:v>10.300761204465005</c:v>
                </c:pt>
                <c:pt idx="27">
                  <c:v>30.819300723849949</c:v>
                </c:pt>
                <c:pt idx="28">
                  <c:v>43.556033210188332</c:v>
                </c:pt>
                <c:pt idx="29">
                  <c:v>36.760828719560891</c:v>
                </c:pt>
                <c:pt idx="30">
                  <c:v>6.8691173383823525</c:v>
                </c:pt>
                <c:pt idx="31">
                  <c:v>1.4363062322487963</c:v>
                </c:pt>
                <c:pt idx="32">
                  <c:v>5.2166837009651772</c:v>
                </c:pt>
                <c:pt idx="33">
                  <c:v>8.2090091027491212</c:v>
                </c:pt>
                <c:pt idx="34">
                  <c:v>23.037581815239491</c:v>
                </c:pt>
                <c:pt idx="35">
                  <c:v>15.695903036623235</c:v>
                </c:pt>
                <c:pt idx="36">
                  <c:v>0.44012418769142414</c:v>
                </c:pt>
                <c:pt idx="37">
                  <c:v>26.886366898550932</c:v>
                </c:pt>
                <c:pt idx="38">
                  <c:v>30.07652423277267</c:v>
                </c:pt>
                <c:pt idx="39">
                  <c:v>28.517009281533774</c:v>
                </c:pt>
                <c:pt idx="40">
                  <c:v>29.880760685406813</c:v>
                </c:pt>
                <c:pt idx="41">
                  <c:v>10.662441067507814</c:v>
                </c:pt>
                <c:pt idx="42">
                  <c:v>12.361805719909853</c:v>
                </c:pt>
                <c:pt idx="43">
                  <c:v>3.5597657606668349</c:v>
                </c:pt>
                <c:pt idx="44">
                  <c:v>22.344569579759138</c:v>
                </c:pt>
                <c:pt idx="45">
                  <c:v>18.790796265837002</c:v>
                </c:pt>
                <c:pt idx="46">
                  <c:v>3.6455699560208927</c:v>
                </c:pt>
                <c:pt idx="47">
                  <c:v>20.22194102162382</c:v>
                </c:pt>
                <c:pt idx="48">
                  <c:v>15.595052119041043</c:v>
                </c:pt>
                <c:pt idx="49">
                  <c:v>5.4785114705687192</c:v>
                </c:pt>
                <c:pt idx="50">
                  <c:v>13.284580345540803</c:v>
                </c:pt>
                <c:pt idx="51">
                  <c:v>17.866283475543014</c:v>
                </c:pt>
                <c:pt idx="52">
                  <c:v>8.9144875113371427</c:v>
                </c:pt>
                <c:pt idx="53">
                  <c:v>1.2974044364316342</c:v>
                </c:pt>
                <c:pt idx="54">
                  <c:v>8.4924317924837283</c:v>
                </c:pt>
                <c:pt idx="55">
                  <c:v>0.56284836255900927</c:v>
                </c:pt>
                <c:pt idx="56">
                  <c:v>1.050813319949782</c:v>
                </c:pt>
                <c:pt idx="57">
                  <c:v>6.0616360453581706</c:v>
                </c:pt>
                <c:pt idx="58">
                  <c:v>9.736546913774589</c:v>
                </c:pt>
                <c:pt idx="59">
                  <c:v>6.8549028778720071</c:v>
                </c:pt>
                <c:pt idx="60">
                  <c:v>19.797420317974741</c:v>
                </c:pt>
                <c:pt idx="61">
                  <c:v>5.864043547704</c:v>
                </c:pt>
                <c:pt idx="62">
                  <c:v>5.0719920102561105</c:v>
                </c:pt>
                <c:pt idx="63">
                  <c:v>5.3083248895867428</c:v>
                </c:pt>
                <c:pt idx="64">
                  <c:v>17.657570966862124</c:v>
                </c:pt>
                <c:pt idx="65">
                  <c:v>11.460671108089571</c:v>
                </c:pt>
                <c:pt idx="66">
                  <c:v>6.3564521474319804</c:v>
                </c:pt>
                <c:pt idx="67">
                  <c:v>20.307616747428654</c:v>
                </c:pt>
                <c:pt idx="68">
                  <c:v>7.6556211316406007</c:v>
                </c:pt>
                <c:pt idx="69">
                  <c:v>17.661403571351855</c:v>
                </c:pt>
                <c:pt idx="70">
                  <c:v>5.9953667867485478</c:v>
                </c:pt>
                <c:pt idx="71">
                  <c:v>8.7586996408725781</c:v>
                </c:pt>
                <c:pt idx="72">
                  <c:v>9.3078723432457764</c:v>
                </c:pt>
                <c:pt idx="73">
                  <c:v>8.1814950192533615</c:v>
                </c:pt>
                <c:pt idx="74">
                  <c:v>1.6559126581819328</c:v>
                </c:pt>
                <c:pt idx="75">
                  <c:v>5.231109423391672</c:v>
                </c:pt>
                <c:pt idx="76">
                  <c:v>2.2049191843855169</c:v>
                </c:pt>
                <c:pt idx="77">
                  <c:v>1.8040722009840238</c:v>
                </c:pt>
                <c:pt idx="78">
                  <c:v>2.9664873324644532</c:v>
                </c:pt>
                <c:pt idx="79">
                  <c:v>4.7986381081247487</c:v>
                </c:pt>
                <c:pt idx="80">
                  <c:v>0.35326040444550699</c:v>
                </c:pt>
                <c:pt idx="81">
                  <c:v>4.138137289107533</c:v>
                </c:pt>
                <c:pt idx="82">
                  <c:v>9.8369892136750536</c:v>
                </c:pt>
                <c:pt idx="83">
                  <c:v>4.0462511001471739</c:v>
                </c:pt>
                <c:pt idx="84">
                  <c:v>10.68298186781476</c:v>
                </c:pt>
                <c:pt idx="85">
                  <c:v>13.206764360814532</c:v>
                </c:pt>
                <c:pt idx="86">
                  <c:v>5.3639447383841343</c:v>
                </c:pt>
                <c:pt idx="87">
                  <c:v>9.2372277122543096</c:v>
                </c:pt>
                <c:pt idx="88">
                  <c:v>10.179319598856864</c:v>
                </c:pt>
                <c:pt idx="89">
                  <c:v>3.9463419359568661</c:v>
                </c:pt>
                <c:pt idx="90">
                  <c:v>4.7546455620242796</c:v>
                </c:pt>
                <c:pt idx="91">
                  <c:v>4.8502473059080558</c:v>
                </c:pt>
                <c:pt idx="92">
                  <c:v>6.9930298484219406</c:v>
                </c:pt>
                <c:pt idx="93">
                  <c:v>3.0880198257704592</c:v>
                </c:pt>
                <c:pt idx="94">
                  <c:v>3.1005114603281072</c:v>
                </c:pt>
                <c:pt idx="95">
                  <c:v>2.2118120213144721</c:v>
                </c:pt>
                <c:pt idx="96">
                  <c:v>11.122577651549648</c:v>
                </c:pt>
                <c:pt idx="97">
                  <c:v>11.518734821329588</c:v>
                </c:pt>
                <c:pt idx="98">
                  <c:v>1.4013817947218854</c:v>
                </c:pt>
                <c:pt idx="99">
                  <c:v>20.087692010778483</c:v>
                </c:pt>
                <c:pt idx="100">
                  <c:v>30.022623246005423</c:v>
                </c:pt>
                <c:pt idx="101">
                  <c:v>19.804762091695295</c:v>
                </c:pt>
                <c:pt idx="102">
                  <c:v>10.511986228788487</c:v>
                </c:pt>
                <c:pt idx="103">
                  <c:v>23.413221579130095</c:v>
                </c:pt>
                <c:pt idx="104">
                  <c:v>17.186423827088731</c:v>
                </c:pt>
                <c:pt idx="105">
                  <c:v>1.5529106087884088</c:v>
                </c:pt>
                <c:pt idx="106">
                  <c:v>1.9818359950509148</c:v>
                </c:pt>
                <c:pt idx="107">
                  <c:v>9.4437822693755038</c:v>
                </c:pt>
                <c:pt idx="108">
                  <c:v>4.7849988175175895</c:v>
                </c:pt>
                <c:pt idx="109">
                  <c:v>2.0553544258063994</c:v>
                </c:pt>
                <c:pt idx="110">
                  <c:v>8.7663620073741981</c:v>
                </c:pt>
                <c:pt idx="111">
                  <c:v>11.896569189406648</c:v>
                </c:pt>
                <c:pt idx="112">
                  <c:v>11.681803918873186</c:v>
                </c:pt>
                <c:pt idx="113">
                  <c:v>9.2668266615984862</c:v>
                </c:pt>
                <c:pt idx="114">
                  <c:v>22.118146537964776</c:v>
                </c:pt>
                <c:pt idx="115">
                  <c:v>13.220155375978777</c:v>
                </c:pt>
                <c:pt idx="116">
                  <c:v>17.216829466373269</c:v>
                </c:pt>
                <c:pt idx="117">
                  <c:v>33.012628442490723</c:v>
                </c:pt>
                <c:pt idx="118">
                  <c:v>4.4654146311486329</c:v>
                </c:pt>
                <c:pt idx="119">
                  <c:v>49.595261495802674</c:v>
                </c:pt>
                <c:pt idx="120">
                  <c:v>34.253064275280167</c:v>
                </c:pt>
                <c:pt idx="121">
                  <c:v>7.8967735203571578</c:v>
                </c:pt>
                <c:pt idx="122">
                  <c:v>43.152831182979526</c:v>
                </c:pt>
                <c:pt idx="123">
                  <c:v>20.074128905330099</c:v>
                </c:pt>
                <c:pt idx="124">
                  <c:v>13.445578420291099</c:v>
                </c:pt>
                <c:pt idx="125">
                  <c:v>10.71324998900343</c:v>
                </c:pt>
                <c:pt idx="126">
                  <c:v>12.37882017587674</c:v>
                </c:pt>
                <c:pt idx="127">
                  <c:v>31.593757959743016</c:v>
                </c:pt>
                <c:pt idx="128">
                  <c:v>18.836424451546918</c:v>
                </c:pt>
                <c:pt idx="129">
                  <c:v>11.818156746811383</c:v>
                </c:pt>
                <c:pt idx="130">
                  <c:v>22.883121843947151</c:v>
                </c:pt>
                <c:pt idx="131">
                  <c:v>27.687981621195263</c:v>
                </c:pt>
                <c:pt idx="132">
                  <c:v>1.3865825960849065</c:v>
                </c:pt>
                <c:pt idx="133">
                  <c:v>6.778721007367551</c:v>
                </c:pt>
                <c:pt idx="134">
                  <c:v>8.7012093809116209</c:v>
                </c:pt>
                <c:pt idx="135">
                  <c:v>21.771097083967902</c:v>
                </c:pt>
                <c:pt idx="136">
                  <c:v>11.119944718103682</c:v>
                </c:pt>
                <c:pt idx="137">
                  <c:v>5.3946916506192224</c:v>
                </c:pt>
                <c:pt idx="138">
                  <c:v>10.329580168603854</c:v>
                </c:pt>
                <c:pt idx="139">
                  <c:v>23.037834487720488</c:v>
                </c:pt>
                <c:pt idx="140">
                  <c:v>20.701360880902598</c:v>
                </c:pt>
                <c:pt idx="141">
                  <c:v>5.4510046596515451</c:v>
                </c:pt>
                <c:pt idx="142">
                  <c:v>6.9314539225758267</c:v>
                </c:pt>
                <c:pt idx="143">
                  <c:v>14.831448260851715</c:v>
                </c:pt>
                <c:pt idx="144">
                  <c:v>13.93558664072404</c:v>
                </c:pt>
                <c:pt idx="145">
                  <c:v>9.5535353923057755</c:v>
                </c:pt>
                <c:pt idx="146">
                  <c:v>0.72435245646647672</c:v>
                </c:pt>
                <c:pt idx="147">
                  <c:v>8.4138722215698181E-2</c:v>
                </c:pt>
                <c:pt idx="148">
                  <c:v>2.500330578580332</c:v>
                </c:pt>
                <c:pt idx="149">
                  <c:v>2.003742547725551</c:v>
                </c:pt>
                <c:pt idx="150">
                  <c:v>13.24665028219755</c:v>
                </c:pt>
                <c:pt idx="151">
                  <c:v>10.337024549270211</c:v>
                </c:pt>
                <c:pt idx="152">
                  <c:v>2.3906972876919497</c:v>
                </c:pt>
                <c:pt idx="153">
                  <c:v>9.229714925326391</c:v>
                </c:pt>
                <c:pt idx="154">
                  <c:v>2.8267833722221383</c:v>
                </c:pt>
                <c:pt idx="155">
                  <c:v>0.90007884281283168</c:v>
                </c:pt>
                <c:pt idx="156">
                  <c:v>10.470790658745955</c:v>
                </c:pt>
                <c:pt idx="157">
                  <c:v>2.0474458212715945</c:v>
                </c:pt>
                <c:pt idx="158">
                  <c:v>0.78341820048098043</c:v>
                </c:pt>
                <c:pt idx="159">
                  <c:v>1.4691411719348366</c:v>
                </c:pt>
                <c:pt idx="160">
                  <c:v>0.96135964059675416</c:v>
                </c:pt>
                <c:pt idx="161">
                  <c:v>2.2659877209169395</c:v>
                </c:pt>
                <c:pt idx="162">
                  <c:v>9.9966919513601056</c:v>
                </c:pt>
                <c:pt idx="163">
                  <c:v>3.6166634284231236</c:v>
                </c:pt>
                <c:pt idx="164">
                  <c:v>10.135394126678761</c:v>
                </c:pt>
                <c:pt idx="165">
                  <c:v>6.5736073843366967</c:v>
                </c:pt>
                <c:pt idx="166">
                  <c:v>4.1013931610763734</c:v>
                </c:pt>
                <c:pt idx="167">
                  <c:v>7.122866596642524</c:v>
                </c:pt>
                <c:pt idx="168">
                  <c:v>11.806192709420685</c:v>
                </c:pt>
                <c:pt idx="169">
                  <c:v>3.6460208280831523</c:v>
                </c:pt>
                <c:pt idx="170">
                  <c:v>0.26627527886503799</c:v>
                </c:pt>
                <c:pt idx="171">
                  <c:v>8.8327619470509262</c:v>
                </c:pt>
                <c:pt idx="172">
                  <c:v>5.6420158393733573</c:v>
                </c:pt>
                <c:pt idx="173">
                  <c:v>0.7697018481608211</c:v>
                </c:pt>
                <c:pt idx="174">
                  <c:v>6.5718173058273237</c:v>
                </c:pt>
                <c:pt idx="175">
                  <c:v>4.9322972109823411</c:v>
                </c:pt>
                <c:pt idx="176">
                  <c:v>2.7395775353627982</c:v>
                </c:pt>
                <c:pt idx="177">
                  <c:v>3.6691702745808072</c:v>
                </c:pt>
                <c:pt idx="178">
                  <c:v>5.4868172788133904</c:v>
                </c:pt>
                <c:pt idx="179">
                  <c:v>6.4429345010584029</c:v>
                </c:pt>
                <c:pt idx="180">
                  <c:v>7.6728865922629268</c:v>
                </c:pt>
                <c:pt idx="181">
                  <c:v>3.1302967274745583</c:v>
                </c:pt>
                <c:pt idx="182">
                  <c:v>7.7436206190836288</c:v>
                </c:pt>
                <c:pt idx="183">
                  <c:v>11.480334762803352</c:v>
                </c:pt>
                <c:pt idx="184">
                  <c:v>2.5304480297079976</c:v>
                </c:pt>
                <c:pt idx="185">
                  <c:v>16.052600394549756</c:v>
                </c:pt>
                <c:pt idx="186">
                  <c:v>26.739063290438025</c:v>
                </c:pt>
                <c:pt idx="187">
                  <c:v>29.563121462660092</c:v>
                </c:pt>
                <c:pt idx="188">
                  <c:v>28.237817480941004</c:v>
                </c:pt>
                <c:pt idx="189">
                  <c:v>16.731514536218498</c:v>
                </c:pt>
                <c:pt idx="190">
                  <c:v>7.0634057328162498</c:v>
                </c:pt>
                <c:pt idx="191">
                  <c:v>6.1839358612286617</c:v>
                </c:pt>
                <c:pt idx="192">
                  <c:v>4.9790044672989779</c:v>
                </c:pt>
                <c:pt idx="193">
                  <c:v>0.39544040028124527</c:v>
                </c:pt>
                <c:pt idx="194">
                  <c:v>6.5575021783587033</c:v>
                </c:pt>
                <c:pt idx="195">
                  <c:v>9.4629330798798605</c:v>
                </c:pt>
                <c:pt idx="196">
                  <c:v>3.9166338417257407</c:v>
                </c:pt>
                <c:pt idx="197">
                  <c:v>16.535042957558147</c:v>
                </c:pt>
                <c:pt idx="198">
                  <c:v>19.56230977353124</c:v>
                </c:pt>
                <c:pt idx="199">
                  <c:v>1.6327984621043754</c:v>
                </c:pt>
                <c:pt idx="200">
                  <c:v>15.338226004041587</c:v>
                </c:pt>
                <c:pt idx="201">
                  <c:v>27.489818779242285</c:v>
                </c:pt>
                <c:pt idx="202">
                  <c:v>13.324882686114364</c:v>
                </c:pt>
                <c:pt idx="203">
                  <c:v>12.356871554847231</c:v>
                </c:pt>
                <c:pt idx="204">
                  <c:v>21.027064419314769</c:v>
                </c:pt>
                <c:pt idx="205">
                  <c:v>6.4498144161704829</c:v>
                </c:pt>
                <c:pt idx="206">
                  <c:v>6.4244426136495463</c:v>
                </c:pt>
                <c:pt idx="207">
                  <c:v>3.1626598796334804</c:v>
                </c:pt>
                <c:pt idx="208">
                  <c:v>7.1394691427687462</c:v>
                </c:pt>
                <c:pt idx="209">
                  <c:v>1.8017934230642254</c:v>
                </c:pt>
                <c:pt idx="210">
                  <c:v>8.7218420976108746</c:v>
                </c:pt>
                <c:pt idx="211">
                  <c:v>8.9005396667093066</c:v>
                </c:pt>
                <c:pt idx="212">
                  <c:v>1.9268711420955924</c:v>
                </c:pt>
                <c:pt idx="213">
                  <c:v>0.60351305642234365</c:v>
                </c:pt>
                <c:pt idx="214">
                  <c:v>7.3940993574449863</c:v>
                </c:pt>
                <c:pt idx="215">
                  <c:v>7.4335457081157301</c:v>
                </c:pt>
                <c:pt idx="216">
                  <c:v>11.484068695542248</c:v>
                </c:pt>
                <c:pt idx="217">
                  <c:v>4.6346727163581249</c:v>
                </c:pt>
                <c:pt idx="218">
                  <c:v>10.530452620844528</c:v>
                </c:pt>
                <c:pt idx="219">
                  <c:v>13.515176132174048</c:v>
                </c:pt>
                <c:pt idx="220">
                  <c:v>0.91866700677718427</c:v>
                </c:pt>
                <c:pt idx="221">
                  <c:v>8.5441595285235223</c:v>
                </c:pt>
                <c:pt idx="222">
                  <c:v>0.99784464675241225</c:v>
                </c:pt>
                <c:pt idx="223">
                  <c:v>8.1558571933682629</c:v>
                </c:pt>
                <c:pt idx="224">
                  <c:v>3.2188449270090587</c:v>
                </c:pt>
                <c:pt idx="225">
                  <c:v>11.740583472739502</c:v>
                </c:pt>
                <c:pt idx="226">
                  <c:v>13.121065678386856</c:v>
                </c:pt>
                <c:pt idx="227">
                  <c:v>5.1698400210238447</c:v>
                </c:pt>
                <c:pt idx="228">
                  <c:v>4.7296736094299376</c:v>
                </c:pt>
                <c:pt idx="229">
                  <c:v>7.5688958860089883</c:v>
                </c:pt>
                <c:pt idx="230">
                  <c:v>10.966202940748872</c:v>
                </c:pt>
                <c:pt idx="231">
                  <c:v>2.172114578924635</c:v>
                </c:pt>
                <c:pt idx="232">
                  <c:v>3.5116298726936748</c:v>
                </c:pt>
                <c:pt idx="233">
                  <c:v>6.9452465901210303</c:v>
                </c:pt>
                <c:pt idx="234">
                  <c:v>5.4987880742352502</c:v>
                </c:pt>
                <c:pt idx="235">
                  <c:v>1.6538425253944524</c:v>
                </c:pt>
                <c:pt idx="236">
                  <c:v>8.8568463002842179</c:v>
                </c:pt>
                <c:pt idx="237">
                  <c:v>10.473964780293073</c:v>
                </c:pt>
                <c:pt idx="238">
                  <c:v>0.64113975146887014</c:v>
                </c:pt>
                <c:pt idx="239">
                  <c:v>10.137150227567815</c:v>
                </c:pt>
                <c:pt idx="240">
                  <c:v>7.5643760791955685</c:v>
                </c:pt>
                <c:pt idx="241">
                  <c:v>1.2591452817901541</c:v>
                </c:pt>
                <c:pt idx="242">
                  <c:v>1.0953382872688451</c:v>
                </c:pt>
                <c:pt idx="243">
                  <c:v>3.0106562935294221</c:v>
                </c:pt>
                <c:pt idx="244">
                  <c:v>12.379380154462183</c:v>
                </c:pt>
                <c:pt idx="245">
                  <c:v>2.3411333996022279</c:v>
                </c:pt>
                <c:pt idx="246">
                  <c:v>9.5779590744927532</c:v>
                </c:pt>
                <c:pt idx="247">
                  <c:v>21.74650600826692</c:v>
                </c:pt>
                <c:pt idx="248">
                  <c:v>9.2970182132874584</c:v>
                </c:pt>
                <c:pt idx="249">
                  <c:v>3.1351383582535561</c:v>
                </c:pt>
                <c:pt idx="250">
                  <c:v>5.3811014060639195</c:v>
                </c:pt>
                <c:pt idx="251">
                  <c:v>3.8573487048863058</c:v>
                </c:pt>
                <c:pt idx="252">
                  <c:v>1.1269798683190686</c:v>
                </c:pt>
                <c:pt idx="253">
                  <c:v>0.98485906093375775</c:v>
                </c:pt>
                <c:pt idx="254">
                  <c:v>5.6313208445865541</c:v>
                </c:pt>
                <c:pt idx="255">
                  <c:v>5.429232909635914</c:v>
                </c:pt>
                <c:pt idx="256">
                  <c:v>5.2637266340835254</c:v>
                </c:pt>
                <c:pt idx="257">
                  <c:v>12.260901494043054</c:v>
                </c:pt>
                <c:pt idx="258">
                  <c:v>7.600021592678047</c:v>
                </c:pt>
                <c:pt idx="259">
                  <c:v>0.92556446129216852</c:v>
                </c:pt>
                <c:pt idx="260">
                  <c:v>6.8972656815324171</c:v>
                </c:pt>
                <c:pt idx="261">
                  <c:v>0.85890604696675155</c:v>
                </c:pt>
                <c:pt idx="262">
                  <c:v>1.7738003357936805</c:v>
                </c:pt>
                <c:pt idx="263">
                  <c:v>5.9068844428505258</c:v>
                </c:pt>
                <c:pt idx="264">
                  <c:v>3.8230359681696768</c:v>
                </c:pt>
                <c:pt idx="265">
                  <c:v>20.257471478230883</c:v>
                </c:pt>
                <c:pt idx="266">
                  <c:v>24.0608233633738</c:v>
                </c:pt>
                <c:pt idx="267">
                  <c:v>25.713987893451247</c:v>
                </c:pt>
                <c:pt idx="268">
                  <c:v>15.160888150085668</c:v>
                </c:pt>
                <c:pt idx="269">
                  <c:v>1.7694040589271083</c:v>
                </c:pt>
                <c:pt idx="270">
                  <c:v>3.3010546504432909</c:v>
                </c:pt>
                <c:pt idx="271">
                  <c:v>3.3929906296449985</c:v>
                </c:pt>
                <c:pt idx="272">
                  <c:v>1.5483892144065408</c:v>
                </c:pt>
                <c:pt idx="273">
                  <c:v>0.63959679138881143</c:v>
                </c:pt>
                <c:pt idx="274">
                  <c:v>2.5387375231261444</c:v>
                </c:pt>
                <c:pt idx="275">
                  <c:v>0.39624083000458654</c:v>
                </c:pt>
                <c:pt idx="276">
                  <c:v>1.7926737812353224</c:v>
                </c:pt>
                <c:pt idx="277">
                  <c:v>8.0203512067360805</c:v>
                </c:pt>
                <c:pt idx="278">
                  <c:v>11.471465296423304</c:v>
                </c:pt>
                <c:pt idx="279">
                  <c:v>3.4146617413777562</c:v>
                </c:pt>
                <c:pt idx="280">
                  <c:v>8.9831598647191981</c:v>
                </c:pt>
                <c:pt idx="281">
                  <c:v>12.127864334936447</c:v>
                </c:pt>
                <c:pt idx="282">
                  <c:v>1.1371851071639583</c:v>
                </c:pt>
                <c:pt idx="283">
                  <c:v>3.5049072104327479</c:v>
                </c:pt>
                <c:pt idx="284">
                  <c:v>9.3033001897796908</c:v>
                </c:pt>
                <c:pt idx="285">
                  <c:v>7.0687989351549732</c:v>
                </c:pt>
                <c:pt idx="286">
                  <c:v>6.6611698197388023</c:v>
                </c:pt>
                <c:pt idx="287">
                  <c:v>8.6493165949590036</c:v>
                </c:pt>
                <c:pt idx="288">
                  <c:v>3.9607403439959796</c:v>
                </c:pt>
                <c:pt idx="289">
                  <c:v>7.413298673543153</c:v>
                </c:pt>
                <c:pt idx="290">
                  <c:v>2.6993118329719152</c:v>
                </c:pt>
                <c:pt idx="291">
                  <c:v>3.9746919125909699</c:v>
                </c:pt>
                <c:pt idx="292">
                  <c:v>1.6218400047551143</c:v>
                </c:pt>
                <c:pt idx="293">
                  <c:v>11.901933037816605</c:v>
                </c:pt>
                <c:pt idx="294">
                  <c:v>7.313233643008914</c:v>
                </c:pt>
                <c:pt idx="295">
                  <c:v>1.6914953433615381</c:v>
                </c:pt>
                <c:pt idx="296">
                  <c:v>0.2929559509777846</c:v>
                </c:pt>
                <c:pt idx="297">
                  <c:v>1.9714330672212554</c:v>
                </c:pt>
                <c:pt idx="298">
                  <c:v>3.7020089573886139</c:v>
                </c:pt>
                <c:pt idx="299">
                  <c:v>2.8415828120481876</c:v>
                </c:pt>
                <c:pt idx="300">
                  <c:v>6.3400690241125801</c:v>
                </c:pt>
                <c:pt idx="301">
                  <c:v>4.7998562758181436</c:v>
                </c:pt>
                <c:pt idx="302">
                  <c:v>14.395726593676414</c:v>
                </c:pt>
                <c:pt idx="303">
                  <c:v>7.2199963258453295</c:v>
                </c:pt>
                <c:pt idx="304">
                  <c:v>4.7565951172973087</c:v>
                </c:pt>
                <c:pt idx="305">
                  <c:v>3.1051054287464979</c:v>
                </c:pt>
                <c:pt idx="306">
                  <c:v>10.970892465853552</c:v>
                </c:pt>
                <c:pt idx="307">
                  <c:v>6.4274657097215027</c:v>
                </c:pt>
                <c:pt idx="308">
                  <c:v>8.5731251317127999E-2</c:v>
                </c:pt>
                <c:pt idx="309">
                  <c:v>4.8615092744298352</c:v>
                </c:pt>
                <c:pt idx="310">
                  <c:v>1.284657035330099</c:v>
                </c:pt>
                <c:pt idx="311">
                  <c:v>4.9440976477999357</c:v>
                </c:pt>
                <c:pt idx="312">
                  <c:v>7.9971082564327389</c:v>
                </c:pt>
                <c:pt idx="313">
                  <c:v>5.7101303560894223</c:v>
                </c:pt>
                <c:pt idx="314">
                  <c:v>3.6882431092354295</c:v>
                </c:pt>
                <c:pt idx="315">
                  <c:v>3.3454513928832341</c:v>
                </c:pt>
                <c:pt idx="316">
                  <c:v>8.7831615612595897</c:v>
                </c:pt>
                <c:pt idx="317">
                  <c:v>32.667837681448987</c:v>
                </c:pt>
                <c:pt idx="318">
                  <c:v>32.189277871687011</c:v>
                </c:pt>
                <c:pt idx="319">
                  <c:v>14.195365411211739</c:v>
                </c:pt>
                <c:pt idx="320">
                  <c:v>6.107944774139952</c:v>
                </c:pt>
                <c:pt idx="321">
                  <c:v>1.8086091030034623</c:v>
                </c:pt>
                <c:pt idx="322">
                  <c:v>4.2523856774239448</c:v>
                </c:pt>
                <c:pt idx="323">
                  <c:v>0.14878791853635676</c:v>
                </c:pt>
                <c:pt idx="324">
                  <c:v>0.36796176334652841</c:v>
                </c:pt>
                <c:pt idx="325">
                  <c:v>4.2205879112637774</c:v>
                </c:pt>
                <c:pt idx="326">
                  <c:v>5.1086041096933172</c:v>
                </c:pt>
                <c:pt idx="327">
                  <c:v>2.4670171594726042</c:v>
                </c:pt>
                <c:pt idx="328">
                  <c:v>0.42199232581785395</c:v>
                </c:pt>
                <c:pt idx="329">
                  <c:v>6.0450689292857902</c:v>
                </c:pt>
                <c:pt idx="330">
                  <c:v>3.3714033674800987</c:v>
                </c:pt>
                <c:pt idx="331">
                  <c:v>0.17565139222149639</c:v>
                </c:pt>
                <c:pt idx="332">
                  <c:v>2.552316848592767</c:v>
                </c:pt>
                <c:pt idx="333">
                  <c:v>0.35575519239624498</c:v>
                </c:pt>
                <c:pt idx="334">
                  <c:v>0.28534524693276353</c:v>
                </c:pt>
                <c:pt idx="335">
                  <c:v>0.10273213334433251</c:v>
                </c:pt>
                <c:pt idx="336">
                  <c:v>3.262904261520589</c:v>
                </c:pt>
                <c:pt idx="337">
                  <c:v>14.687422360228695</c:v>
                </c:pt>
                <c:pt idx="338">
                  <c:v>12.809611089844736</c:v>
                </c:pt>
                <c:pt idx="339">
                  <c:v>4.0710783839901126</c:v>
                </c:pt>
                <c:pt idx="340">
                  <c:v>16.140554745933827</c:v>
                </c:pt>
                <c:pt idx="341">
                  <c:v>10.461996630843629</c:v>
                </c:pt>
                <c:pt idx="342">
                  <c:v>2.0917427275962837</c:v>
                </c:pt>
                <c:pt idx="343">
                  <c:v>2.1417477113794092</c:v>
                </c:pt>
                <c:pt idx="344">
                  <c:v>0.48092587617293248</c:v>
                </c:pt>
                <c:pt idx="345">
                  <c:v>1.3293931845579863</c:v>
                </c:pt>
                <c:pt idx="346">
                  <c:v>5.1674652149197726</c:v>
                </c:pt>
                <c:pt idx="347">
                  <c:v>0.81345029912490929</c:v>
                </c:pt>
                <c:pt idx="348">
                  <c:v>3.7005181460808814</c:v>
                </c:pt>
                <c:pt idx="349">
                  <c:v>0.50356711255240327</c:v>
                </c:pt>
                <c:pt idx="350">
                  <c:v>6.746325698531308</c:v>
                </c:pt>
                <c:pt idx="351">
                  <c:v>3.2982502162196852</c:v>
                </c:pt>
                <c:pt idx="352">
                  <c:v>4.9377068516165821</c:v>
                </c:pt>
                <c:pt idx="353">
                  <c:v>4.8335576442633226</c:v>
                </c:pt>
                <c:pt idx="354">
                  <c:v>0.92875569991201701</c:v>
                </c:pt>
                <c:pt idx="355">
                  <c:v>2.1820395449016985</c:v>
                </c:pt>
                <c:pt idx="356">
                  <c:v>11.464925732261904</c:v>
                </c:pt>
                <c:pt idx="357">
                  <c:v>8.5280423384137407</c:v>
                </c:pt>
                <c:pt idx="358">
                  <c:v>3.5292838044401975</c:v>
                </c:pt>
                <c:pt idx="359">
                  <c:v>15.155318105848423</c:v>
                </c:pt>
                <c:pt idx="360">
                  <c:v>12.209928250859107</c:v>
                </c:pt>
                <c:pt idx="361">
                  <c:v>7.6862067375324301</c:v>
                </c:pt>
                <c:pt idx="362">
                  <c:v>3.6511453303459263</c:v>
                </c:pt>
                <c:pt idx="363">
                  <c:v>6.5243096998599128</c:v>
                </c:pt>
                <c:pt idx="364">
                  <c:v>12.63823647103689</c:v>
                </c:pt>
                <c:pt idx="365">
                  <c:v>12.79041513783983</c:v>
                </c:pt>
                <c:pt idx="366">
                  <c:v>6.501429292946014</c:v>
                </c:pt>
                <c:pt idx="367">
                  <c:v>14.598960894423755</c:v>
                </c:pt>
                <c:pt idx="368">
                  <c:v>8.0671629698252474</c:v>
                </c:pt>
                <c:pt idx="369">
                  <c:v>0.67778669752908627</c:v>
                </c:pt>
                <c:pt idx="370">
                  <c:v>6.6835964965084855</c:v>
                </c:pt>
                <c:pt idx="371">
                  <c:v>2.7846866037320694</c:v>
                </c:pt>
                <c:pt idx="372">
                  <c:v>0.48671690437612369</c:v>
                </c:pt>
                <c:pt idx="373">
                  <c:v>7.8241137558857474</c:v>
                </c:pt>
                <c:pt idx="374">
                  <c:v>8.003868999454042</c:v>
                </c:pt>
                <c:pt idx="375">
                  <c:v>6.9121507669270841</c:v>
                </c:pt>
                <c:pt idx="376">
                  <c:v>8.6247718491563887</c:v>
                </c:pt>
                <c:pt idx="377">
                  <c:v>6.0597462476527824</c:v>
                </c:pt>
                <c:pt idx="378">
                  <c:v>5.2342253024039707</c:v>
                </c:pt>
                <c:pt idx="379">
                  <c:v>4.8130991788373194</c:v>
                </c:pt>
                <c:pt idx="380">
                  <c:v>4.3750473687277207</c:v>
                </c:pt>
                <c:pt idx="381">
                  <c:v>3.7876134556235002</c:v>
                </c:pt>
                <c:pt idx="382">
                  <c:v>10.04038232001048</c:v>
                </c:pt>
                <c:pt idx="383">
                  <c:v>11.745892203062425</c:v>
                </c:pt>
                <c:pt idx="384">
                  <c:v>3.5381829896152084</c:v>
                </c:pt>
                <c:pt idx="385">
                  <c:v>9.2231382750048851</c:v>
                </c:pt>
                <c:pt idx="386">
                  <c:v>7.111512833334146</c:v>
                </c:pt>
                <c:pt idx="387">
                  <c:v>3.9372868489678581</c:v>
                </c:pt>
                <c:pt idx="388">
                  <c:v>10.809208357877651</c:v>
                </c:pt>
                <c:pt idx="389">
                  <c:v>12.798782777390301</c:v>
                </c:pt>
                <c:pt idx="390">
                  <c:v>1.0399308192823185</c:v>
                </c:pt>
                <c:pt idx="391">
                  <c:v>14.309254903619617</c:v>
                </c:pt>
                <c:pt idx="392">
                  <c:v>23.64353531792483</c:v>
                </c:pt>
                <c:pt idx="393">
                  <c:v>10.59200713515439</c:v>
                </c:pt>
                <c:pt idx="394">
                  <c:v>12.39311472653867</c:v>
                </c:pt>
                <c:pt idx="395">
                  <c:v>15.274523203934464</c:v>
                </c:pt>
                <c:pt idx="396">
                  <c:v>8.3419980106995695</c:v>
                </c:pt>
                <c:pt idx="397">
                  <c:v>5.6717054998799625</c:v>
                </c:pt>
                <c:pt idx="398">
                  <c:v>5.3278149493594924</c:v>
                </c:pt>
                <c:pt idx="399">
                  <c:v>2.8260049649811663</c:v>
                </c:pt>
                <c:pt idx="400">
                  <c:v>7.16276780138341</c:v>
                </c:pt>
                <c:pt idx="401">
                  <c:v>7.0420015778565812</c:v>
                </c:pt>
                <c:pt idx="402">
                  <c:v>3.7893773096608925</c:v>
                </c:pt>
                <c:pt idx="403">
                  <c:v>3.3222553671355683</c:v>
                </c:pt>
                <c:pt idx="404">
                  <c:v>3.5155453571617272</c:v>
                </c:pt>
                <c:pt idx="405">
                  <c:v>0.7735651353418973</c:v>
                </c:pt>
                <c:pt idx="406">
                  <c:v>6.7547164475728891</c:v>
                </c:pt>
                <c:pt idx="407">
                  <c:v>12.983393666463002</c:v>
                </c:pt>
                <c:pt idx="408">
                  <c:v>7.3404989273670509</c:v>
                </c:pt>
                <c:pt idx="409">
                  <c:v>2.0784632652453467</c:v>
                </c:pt>
                <c:pt idx="410">
                  <c:v>10.736866862068382</c:v>
                </c:pt>
                <c:pt idx="411">
                  <c:v>1.8156095765548912</c:v>
                </c:pt>
                <c:pt idx="412">
                  <c:v>5.6214772690208576</c:v>
                </c:pt>
                <c:pt idx="413">
                  <c:v>5.6120919267223144</c:v>
                </c:pt>
                <c:pt idx="414">
                  <c:v>1.5965321741312266</c:v>
                </c:pt>
                <c:pt idx="415">
                  <c:v>1.2649810618128328</c:v>
                </c:pt>
                <c:pt idx="416">
                  <c:v>0.83205666625083552</c:v>
                </c:pt>
                <c:pt idx="417">
                  <c:v>0.25080388741081094</c:v>
                </c:pt>
                <c:pt idx="418">
                  <c:v>4.860569325418254</c:v>
                </c:pt>
                <c:pt idx="419">
                  <c:v>11.456297196598285</c:v>
                </c:pt>
                <c:pt idx="420">
                  <c:v>3.3357539371288709</c:v>
                </c:pt>
                <c:pt idx="421">
                  <c:v>7.329658472784331</c:v>
                </c:pt>
                <c:pt idx="422">
                  <c:v>6.2697553864293241</c:v>
                </c:pt>
                <c:pt idx="423">
                  <c:v>3.8460637649611442</c:v>
                </c:pt>
                <c:pt idx="424">
                  <c:v>4.2740920318920956</c:v>
                </c:pt>
                <c:pt idx="425">
                  <c:v>9.1290063715525918</c:v>
                </c:pt>
                <c:pt idx="426">
                  <c:v>7.5387310514667547</c:v>
                </c:pt>
                <c:pt idx="427">
                  <c:v>5.9795278880181826</c:v>
                </c:pt>
                <c:pt idx="428">
                  <c:v>14.213903792062382</c:v>
                </c:pt>
                <c:pt idx="429">
                  <c:v>10.051991819007768</c:v>
                </c:pt>
                <c:pt idx="430">
                  <c:v>1.1397812258404088</c:v>
                </c:pt>
                <c:pt idx="431">
                  <c:v>2.1797254100403904</c:v>
                </c:pt>
                <c:pt idx="432">
                  <c:v>3.036129848016401</c:v>
                </c:pt>
                <c:pt idx="433">
                  <c:v>3.9407472994644053</c:v>
                </c:pt>
                <c:pt idx="434">
                  <c:v>7.2785512965641885</c:v>
                </c:pt>
                <c:pt idx="435">
                  <c:v>4.5339538049763348</c:v>
                </c:pt>
                <c:pt idx="436">
                  <c:v>3.9761992302215106</c:v>
                </c:pt>
                <c:pt idx="437">
                  <c:v>6.8363859138062679</c:v>
                </c:pt>
                <c:pt idx="438">
                  <c:v>0.21244379379879774</c:v>
                </c:pt>
                <c:pt idx="439">
                  <c:v>1.60723360060517</c:v>
                </c:pt>
                <c:pt idx="440">
                  <c:v>2.0524848152604136</c:v>
                </c:pt>
                <c:pt idx="441">
                  <c:v>4.8457182701426689</c:v>
                </c:pt>
                <c:pt idx="442">
                  <c:v>6.5800392352022072</c:v>
                </c:pt>
                <c:pt idx="443">
                  <c:v>7.674098561500287</c:v>
                </c:pt>
                <c:pt idx="444">
                  <c:v>0.26158583455520557</c:v>
                </c:pt>
                <c:pt idx="445">
                  <c:v>12.65623154755734</c:v>
                </c:pt>
                <c:pt idx="446">
                  <c:v>19.951650583878305</c:v>
                </c:pt>
                <c:pt idx="447">
                  <c:v>12.12692412549913</c:v>
                </c:pt>
                <c:pt idx="448">
                  <c:v>3.435752546700698</c:v>
                </c:pt>
                <c:pt idx="449">
                  <c:v>9.2070693559791863</c:v>
                </c:pt>
                <c:pt idx="450">
                  <c:v>6.3361853335968874</c:v>
                </c:pt>
                <c:pt idx="451">
                  <c:v>2.0918265596856571</c:v>
                </c:pt>
                <c:pt idx="452">
                  <c:v>4.8671041179887453</c:v>
                </c:pt>
                <c:pt idx="453">
                  <c:v>0.17490611446972082</c:v>
                </c:pt>
                <c:pt idx="454">
                  <c:v>1.6125511624835553</c:v>
                </c:pt>
                <c:pt idx="455">
                  <c:v>1.1925326348613368</c:v>
                </c:pt>
                <c:pt idx="456">
                  <c:v>3.1349192508472612</c:v>
                </c:pt>
                <c:pt idx="457">
                  <c:v>4.0602610157617818</c:v>
                </c:pt>
                <c:pt idx="458">
                  <c:v>0.97565412679222163</c:v>
                </c:pt>
                <c:pt idx="459">
                  <c:v>5.8635612609221539</c:v>
                </c:pt>
                <c:pt idx="460">
                  <c:v>1.4491690027891195</c:v>
                </c:pt>
                <c:pt idx="461">
                  <c:v>1.2454708351843493</c:v>
                </c:pt>
                <c:pt idx="462">
                  <c:v>0.43191019802362973</c:v>
                </c:pt>
                <c:pt idx="463">
                  <c:v>1.5660558687386583E-2</c:v>
                </c:pt>
                <c:pt idx="464">
                  <c:v>1.588046516879686</c:v>
                </c:pt>
                <c:pt idx="465">
                  <c:v>0.14562947291815931</c:v>
                </c:pt>
                <c:pt idx="466">
                  <c:v>0.658780240339496</c:v>
                </c:pt>
                <c:pt idx="467">
                  <c:v>2.8034043023363893</c:v>
                </c:pt>
                <c:pt idx="468">
                  <c:v>2.8198201042691551</c:v>
                </c:pt>
                <c:pt idx="469">
                  <c:v>4.5745312787790624</c:v>
                </c:pt>
                <c:pt idx="470">
                  <c:v>1.4875357912470122</c:v>
                </c:pt>
                <c:pt idx="471">
                  <c:v>2.2718562962598696</c:v>
                </c:pt>
                <c:pt idx="472">
                  <c:v>7.1774801511836017E-2</c:v>
                </c:pt>
                <c:pt idx="473">
                  <c:v>1.2294573090388781</c:v>
                </c:pt>
                <c:pt idx="474">
                  <c:v>2.0214566027100034</c:v>
                </c:pt>
                <c:pt idx="475">
                  <c:v>6.9468037672810254</c:v>
                </c:pt>
                <c:pt idx="476">
                  <c:v>4.1364292553660391</c:v>
                </c:pt>
                <c:pt idx="477">
                  <c:v>2.0647268997694397</c:v>
                </c:pt>
                <c:pt idx="478">
                  <c:v>0.8825775216361933</c:v>
                </c:pt>
                <c:pt idx="479">
                  <c:v>3.0532517062299576</c:v>
                </c:pt>
                <c:pt idx="480">
                  <c:v>3.640223918355062</c:v>
                </c:pt>
                <c:pt idx="481">
                  <c:v>5.0957787634851428</c:v>
                </c:pt>
                <c:pt idx="482">
                  <c:v>2.1054119785345904</c:v>
                </c:pt>
                <c:pt idx="483">
                  <c:v>8.1199128278663864</c:v>
                </c:pt>
                <c:pt idx="484">
                  <c:v>7.0628104870845334</c:v>
                </c:pt>
                <c:pt idx="485">
                  <c:v>6.0721262206181592</c:v>
                </c:pt>
                <c:pt idx="486">
                  <c:v>8.8719095975885693</c:v>
                </c:pt>
                <c:pt idx="487">
                  <c:v>10.723750798738223</c:v>
                </c:pt>
                <c:pt idx="488">
                  <c:v>0.5704728946402895</c:v>
                </c:pt>
                <c:pt idx="489">
                  <c:v>8.3489176476270188</c:v>
                </c:pt>
                <c:pt idx="490">
                  <c:v>2.372194755037782</c:v>
                </c:pt>
                <c:pt idx="491">
                  <c:v>9.094605462197336</c:v>
                </c:pt>
                <c:pt idx="492">
                  <c:v>34.050324122661323</c:v>
                </c:pt>
                <c:pt idx="493">
                  <c:v>80.162920857436404</c:v>
                </c:pt>
              </c:numCache>
            </c:numRef>
          </c:yVal>
          <c:smooth val="0"/>
        </c:ser>
        <c:ser>
          <c:idx val="2"/>
          <c:order val="2"/>
          <c:tx>
            <c:v>Peaks</c:v>
          </c:tx>
          <c:spPr>
            <a:ln w="25400">
              <a:noFill/>
            </a:ln>
          </c:spPr>
          <c:marker>
            <c:symbol val="circle"/>
            <c:size val="9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temp!$A$19:$A$512</c:f>
              <c:numCache>
                <c:formatCode>General</c:formatCode>
                <c:ptCount val="49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</c:numCache>
            </c:numRef>
          </c:xVal>
          <c:yVal>
            <c:numRef>
              <c:f>temp!$J$19:$J$512</c:f>
              <c:numCache>
                <c:formatCode>General</c:formatCode>
                <c:ptCount val="494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22.620957796296693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44.003461573062509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30.894395258299653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23.037581815239491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30.07652423277267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22.344569579759138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30.022623246005423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22.118146537964776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49.595261495802674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31.593757959743016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27.687981621195263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23.037834487720488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29.563121462660092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27.489818779242285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25.713987893451247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-1</c:v>
                </c:pt>
                <c:pt idx="301">
                  <c:v>-1</c:v>
                </c:pt>
                <c:pt idx="302">
                  <c:v>-1</c:v>
                </c:pt>
                <c:pt idx="303">
                  <c:v>-1</c:v>
                </c:pt>
                <c:pt idx="304">
                  <c:v>-1</c:v>
                </c:pt>
                <c:pt idx="305">
                  <c:v>-1</c:v>
                </c:pt>
                <c:pt idx="306">
                  <c:v>-1</c:v>
                </c:pt>
                <c:pt idx="307">
                  <c:v>-1</c:v>
                </c:pt>
                <c:pt idx="308">
                  <c:v>-1</c:v>
                </c:pt>
                <c:pt idx="309">
                  <c:v>-1</c:v>
                </c:pt>
                <c:pt idx="310">
                  <c:v>-1</c:v>
                </c:pt>
                <c:pt idx="311">
                  <c:v>-1</c:v>
                </c:pt>
                <c:pt idx="312">
                  <c:v>-1</c:v>
                </c:pt>
                <c:pt idx="313">
                  <c:v>-1</c:v>
                </c:pt>
                <c:pt idx="314">
                  <c:v>-1</c:v>
                </c:pt>
                <c:pt idx="315">
                  <c:v>-1</c:v>
                </c:pt>
                <c:pt idx="316">
                  <c:v>-1</c:v>
                </c:pt>
                <c:pt idx="317">
                  <c:v>32.667837681448987</c:v>
                </c:pt>
                <c:pt idx="318">
                  <c:v>-1</c:v>
                </c:pt>
                <c:pt idx="319">
                  <c:v>-1</c:v>
                </c:pt>
                <c:pt idx="320">
                  <c:v>-1</c:v>
                </c:pt>
                <c:pt idx="321">
                  <c:v>-1</c:v>
                </c:pt>
                <c:pt idx="322">
                  <c:v>-1</c:v>
                </c:pt>
                <c:pt idx="323">
                  <c:v>-1</c:v>
                </c:pt>
                <c:pt idx="324">
                  <c:v>-1</c:v>
                </c:pt>
                <c:pt idx="325">
                  <c:v>-1</c:v>
                </c:pt>
                <c:pt idx="326">
                  <c:v>-1</c:v>
                </c:pt>
                <c:pt idx="327">
                  <c:v>-1</c:v>
                </c:pt>
                <c:pt idx="328">
                  <c:v>-1</c:v>
                </c:pt>
                <c:pt idx="329">
                  <c:v>-1</c:v>
                </c:pt>
                <c:pt idx="330">
                  <c:v>-1</c:v>
                </c:pt>
                <c:pt idx="331">
                  <c:v>-1</c:v>
                </c:pt>
                <c:pt idx="332">
                  <c:v>-1</c:v>
                </c:pt>
                <c:pt idx="333">
                  <c:v>-1</c:v>
                </c:pt>
                <c:pt idx="334">
                  <c:v>-1</c:v>
                </c:pt>
                <c:pt idx="335">
                  <c:v>-1</c:v>
                </c:pt>
                <c:pt idx="336">
                  <c:v>-1</c:v>
                </c:pt>
                <c:pt idx="337">
                  <c:v>-1</c:v>
                </c:pt>
                <c:pt idx="338">
                  <c:v>-1</c:v>
                </c:pt>
                <c:pt idx="339">
                  <c:v>-1</c:v>
                </c:pt>
                <c:pt idx="340">
                  <c:v>-1</c:v>
                </c:pt>
                <c:pt idx="341">
                  <c:v>-1</c:v>
                </c:pt>
                <c:pt idx="342">
                  <c:v>-1</c:v>
                </c:pt>
                <c:pt idx="343">
                  <c:v>-1</c:v>
                </c:pt>
                <c:pt idx="344">
                  <c:v>-1</c:v>
                </c:pt>
                <c:pt idx="345">
                  <c:v>-1</c:v>
                </c:pt>
                <c:pt idx="346">
                  <c:v>-1</c:v>
                </c:pt>
                <c:pt idx="347">
                  <c:v>-1</c:v>
                </c:pt>
                <c:pt idx="348">
                  <c:v>-1</c:v>
                </c:pt>
                <c:pt idx="349">
                  <c:v>-1</c:v>
                </c:pt>
                <c:pt idx="350">
                  <c:v>-1</c:v>
                </c:pt>
                <c:pt idx="351">
                  <c:v>-1</c:v>
                </c:pt>
                <c:pt idx="352">
                  <c:v>-1</c:v>
                </c:pt>
                <c:pt idx="353">
                  <c:v>-1</c:v>
                </c:pt>
                <c:pt idx="354">
                  <c:v>-1</c:v>
                </c:pt>
                <c:pt idx="355">
                  <c:v>-1</c:v>
                </c:pt>
                <c:pt idx="356">
                  <c:v>-1</c:v>
                </c:pt>
                <c:pt idx="357">
                  <c:v>-1</c:v>
                </c:pt>
                <c:pt idx="358">
                  <c:v>-1</c:v>
                </c:pt>
                <c:pt idx="359">
                  <c:v>-1</c:v>
                </c:pt>
                <c:pt idx="360">
                  <c:v>-1</c:v>
                </c:pt>
                <c:pt idx="361">
                  <c:v>-1</c:v>
                </c:pt>
                <c:pt idx="362">
                  <c:v>-1</c:v>
                </c:pt>
                <c:pt idx="363">
                  <c:v>-1</c:v>
                </c:pt>
                <c:pt idx="364">
                  <c:v>-1</c:v>
                </c:pt>
                <c:pt idx="365">
                  <c:v>-1</c:v>
                </c:pt>
                <c:pt idx="366">
                  <c:v>-1</c:v>
                </c:pt>
                <c:pt idx="367">
                  <c:v>-1</c:v>
                </c:pt>
                <c:pt idx="368">
                  <c:v>-1</c:v>
                </c:pt>
                <c:pt idx="369">
                  <c:v>-1</c:v>
                </c:pt>
                <c:pt idx="370">
                  <c:v>-1</c:v>
                </c:pt>
                <c:pt idx="371">
                  <c:v>-1</c:v>
                </c:pt>
                <c:pt idx="372">
                  <c:v>-1</c:v>
                </c:pt>
                <c:pt idx="373">
                  <c:v>-1</c:v>
                </c:pt>
                <c:pt idx="374">
                  <c:v>-1</c:v>
                </c:pt>
                <c:pt idx="375">
                  <c:v>-1</c:v>
                </c:pt>
                <c:pt idx="376">
                  <c:v>-1</c:v>
                </c:pt>
                <c:pt idx="377">
                  <c:v>-1</c:v>
                </c:pt>
                <c:pt idx="378">
                  <c:v>-1</c:v>
                </c:pt>
                <c:pt idx="379">
                  <c:v>-1</c:v>
                </c:pt>
                <c:pt idx="380">
                  <c:v>-1</c:v>
                </c:pt>
                <c:pt idx="381">
                  <c:v>-1</c:v>
                </c:pt>
                <c:pt idx="382">
                  <c:v>-1</c:v>
                </c:pt>
                <c:pt idx="383">
                  <c:v>-1</c:v>
                </c:pt>
                <c:pt idx="384">
                  <c:v>-1</c:v>
                </c:pt>
                <c:pt idx="385">
                  <c:v>-1</c:v>
                </c:pt>
                <c:pt idx="386">
                  <c:v>-1</c:v>
                </c:pt>
                <c:pt idx="387">
                  <c:v>-1</c:v>
                </c:pt>
                <c:pt idx="388">
                  <c:v>-1</c:v>
                </c:pt>
                <c:pt idx="389">
                  <c:v>-1</c:v>
                </c:pt>
                <c:pt idx="390">
                  <c:v>-1</c:v>
                </c:pt>
                <c:pt idx="391">
                  <c:v>-1</c:v>
                </c:pt>
                <c:pt idx="392">
                  <c:v>23.64353531792483</c:v>
                </c:pt>
                <c:pt idx="393">
                  <c:v>-1</c:v>
                </c:pt>
                <c:pt idx="394">
                  <c:v>-1</c:v>
                </c:pt>
                <c:pt idx="395">
                  <c:v>-1</c:v>
                </c:pt>
                <c:pt idx="396">
                  <c:v>-1</c:v>
                </c:pt>
                <c:pt idx="397">
                  <c:v>-1</c:v>
                </c:pt>
                <c:pt idx="398">
                  <c:v>-1</c:v>
                </c:pt>
                <c:pt idx="399">
                  <c:v>-1</c:v>
                </c:pt>
                <c:pt idx="400">
                  <c:v>-1</c:v>
                </c:pt>
                <c:pt idx="401">
                  <c:v>-1</c:v>
                </c:pt>
                <c:pt idx="402">
                  <c:v>-1</c:v>
                </c:pt>
                <c:pt idx="403">
                  <c:v>-1</c:v>
                </c:pt>
                <c:pt idx="404">
                  <c:v>-1</c:v>
                </c:pt>
                <c:pt idx="405">
                  <c:v>-1</c:v>
                </c:pt>
                <c:pt idx="406">
                  <c:v>-1</c:v>
                </c:pt>
                <c:pt idx="407">
                  <c:v>-1</c:v>
                </c:pt>
                <c:pt idx="408">
                  <c:v>-1</c:v>
                </c:pt>
                <c:pt idx="409">
                  <c:v>-1</c:v>
                </c:pt>
                <c:pt idx="410">
                  <c:v>-1</c:v>
                </c:pt>
                <c:pt idx="411">
                  <c:v>-1</c:v>
                </c:pt>
                <c:pt idx="412">
                  <c:v>-1</c:v>
                </c:pt>
                <c:pt idx="413">
                  <c:v>-1</c:v>
                </c:pt>
                <c:pt idx="414">
                  <c:v>-1</c:v>
                </c:pt>
                <c:pt idx="415">
                  <c:v>-1</c:v>
                </c:pt>
                <c:pt idx="416">
                  <c:v>-1</c:v>
                </c:pt>
                <c:pt idx="417">
                  <c:v>-1</c:v>
                </c:pt>
                <c:pt idx="418">
                  <c:v>-1</c:v>
                </c:pt>
                <c:pt idx="419">
                  <c:v>-1</c:v>
                </c:pt>
                <c:pt idx="420">
                  <c:v>-1</c:v>
                </c:pt>
                <c:pt idx="421">
                  <c:v>-1</c:v>
                </c:pt>
                <c:pt idx="422">
                  <c:v>-1</c:v>
                </c:pt>
                <c:pt idx="423">
                  <c:v>-1</c:v>
                </c:pt>
                <c:pt idx="424">
                  <c:v>-1</c:v>
                </c:pt>
                <c:pt idx="425">
                  <c:v>-1</c:v>
                </c:pt>
                <c:pt idx="426">
                  <c:v>-1</c:v>
                </c:pt>
                <c:pt idx="427">
                  <c:v>-1</c:v>
                </c:pt>
                <c:pt idx="428">
                  <c:v>-1</c:v>
                </c:pt>
                <c:pt idx="429">
                  <c:v>-1</c:v>
                </c:pt>
                <c:pt idx="430">
                  <c:v>-1</c:v>
                </c:pt>
                <c:pt idx="431">
                  <c:v>-1</c:v>
                </c:pt>
                <c:pt idx="432">
                  <c:v>-1</c:v>
                </c:pt>
                <c:pt idx="433">
                  <c:v>-1</c:v>
                </c:pt>
                <c:pt idx="434">
                  <c:v>-1</c:v>
                </c:pt>
                <c:pt idx="435">
                  <c:v>-1</c:v>
                </c:pt>
                <c:pt idx="436">
                  <c:v>-1</c:v>
                </c:pt>
                <c:pt idx="437">
                  <c:v>-1</c:v>
                </c:pt>
                <c:pt idx="438">
                  <c:v>-1</c:v>
                </c:pt>
                <c:pt idx="439">
                  <c:v>-1</c:v>
                </c:pt>
                <c:pt idx="440">
                  <c:v>-1</c:v>
                </c:pt>
                <c:pt idx="441">
                  <c:v>-1</c:v>
                </c:pt>
                <c:pt idx="442">
                  <c:v>-1</c:v>
                </c:pt>
                <c:pt idx="443">
                  <c:v>-1</c:v>
                </c:pt>
                <c:pt idx="444">
                  <c:v>-1</c:v>
                </c:pt>
                <c:pt idx="445">
                  <c:v>-1</c:v>
                </c:pt>
                <c:pt idx="446">
                  <c:v>-1</c:v>
                </c:pt>
                <c:pt idx="447">
                  <c:v>-1</c:v>
                </c:pt>
                <c:pt idx="448">
                  <c:v>-1</c:v>
                </c:pt>
                <c:pt idx="449">
                  <c:v>-1</c:v>
                </c:pt>
                <c:pt idx="450">
                  <c:v>-1</c:v>
                </c:pt>
                <c:pt idx="451">
                  <c:v>-1</c:v>
                </c:pt>
                <c:pt idx="452">
                  <c:v>-1</c:v>
                </c:pt>
                <c:pt idx="453">
                  <c:v>-1</c:v>
                </c:pt>
                <c:pt idx="454">
                  <c:v>-1</c:v>
                </c:pt>
                <c:pt idx="455">
                  <c:v>-1</c:v>
                </c:pt>
                <c:pt idx="456">
                  <c:v>-1</c:v>
                </c:pt>
                <c:pt idx="457">
                  <c:v>-1</c:v>
                </c:pt>
                <c:pt idx="458">
                  <c:v>-1</c:v>
                </c:pt>
                <c:pt idx="459">
                  <c:v>-1</c:v>
                </c:pt>
                <c:pt idx="460">
                  <c:v>-1</c:v>
                </c:pt>
                <c:pt idx="461">
                  <c:v>-1</c:v>
                </c:pt>
                <c:pt idx="462">
                  <c:v>-1</c:v>
                </c:pt>
                <c:pt idx="463">
                  <c:v>-1</c:v>
                </c:pt>
                <c:pt idx="464">
                  <c:v>-1</c:v>
                </c:pt>
                <c:pt idx="465">
                  <c:v>-1</c:v>
                </c:pt>
                <c:pt idx="466">
                  <c:v>-1</c:v>
                </c:pt>
                <c:pt idx="467">
                  <c:v>-1</c:v>
                </c:pt>
                <c:pt idx="468">
                  <c:v>-1</c:v>
                </c:pt>
                <c:pt idx="469">
                  <c:v>-1</c:v>
                </c:pt>
                <c:pt idx="470">
                  <c:v>-1</c:v>
                </c:pt>
                <c:pt idx="471">
                  <c:v>-1</c:v>
                </c:pt>
                <c:pt idx="472">
                  <c:v>-1</c:v>
                </c:pt>
                <c:pt idx="473">
                  <c:v>-1</c:v>
                </c:pt>
                <c:pt idx="474">
                  <c:v>-1</c:v>
                </c:pt>
                <c:pt idx="475">
                  <c:v>-1</c:v>
                </c:pt>
                <c:pt idx="476">
                  <c:v>-1</c:v>
                </c:pt>
                <c:pt idx="477">
                  <c:v>-1</c:v>
                </c:pt>
                <c:pt idx="478">
                  <c:v>-1</c:v>
                </c:pt>
                <c:pt idx="479">
                  <c:v>-1</c:v>
                </c:pt>
                <c:pt idx="480">
                  <c:v>-1</c:v>
                </c:pt>
                <c:pt idx="481">
                  <c:v>-1</c:v>
                </c:pt>
                <c:pt idx="482">
                  <c:v>-1</c:v>
                </c:pt>
                <c:pt idx="483">
                  <c:v>-1</c:v>
                </c:pt>
                <c:pt idx="484">
                  <c:v>-1</c:v>
                </c:pt>
                <c:pt idx="485">
                  <c:v>-1</c:v>
                </c:pt>
                <c:pt idx="486">
                  <c:v>-1</c:v>
                </c:pt>
                <c:pt idx="487">
                  <c:v>-1</c:v>
                </c:pt>
                <c:pt idx="488">
                  <c:v>-1</c:v>
                </c:pt>
                <c:pt idx="489">
                  <c:v>-1</c:v>
                </c:pt>
                <c:pt idx="490">
                  <c:v>-1</c:v>
                </c:pt>
                <c:pt idx="491">
                  <c:v>-1</c:v>
                </c:pt>
                <c:pt idx="492">
                  <c:v>-1</c:v>
                </c:pt>
                <c:pt idx="493">
                  <c:v>80.162920857436404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80320"/>
        <c:axId val="155079744"/>
      </c:scatterChart>
      <c:valAx>
        <c:axId val="15507628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2000" b="0"/>
                </a:pPr>
                <a:r>
                  <a:rPr lang="en-GB" sz="2000" b="0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in"/>
        <c:tickLblPos val="low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155079168"/>
        <c:crossesAt val="-100"/>
        <c:crossBetween val="midCat"/>
      </c:valAx>
      <c:valAx>
        <c:axId val="155079168"/>
        <c:scaling>
          <c:orientation val="minMax"/>
          <c:min val="-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 b="0"/>
                </a:pPr>
                <a:r>
                  <a:rPr lang="en-GB" sz="2000" b="0"/>
                  <a:t>Spot</a:t>
                </a:r>
                <a:r>
                  <a:rPr lang="en-GB" sz="2000" b="0" baseline="0"/>
                  <a:t> Intensity</a:t>
                </a:r>
                <a:endParaRPr lang="en-GB" sz="2000" b="0"/>
              </a:p>
            </c:rich>
          </c:tx>
          <c:layout/>
          <c:overlay val="0"/>
        </c:title>
        <c:numFmt formatCode="General" sourceLinked="0"/>
        <c:majorTickMark val="in"/>
        <c:minorTickMark val="in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155076288"/>
        <c:crosses val="autoZero"/>
        <c:crossBetween val="midCat"/>
        <c:majorUnit val="100"/>
        <c:minorUnit val="50"/>
      </c:valAx>
      <c:valAx>
        <c:axId val="155079744"/>
        <c:scaling>
          <c:orientation val="minMax"/>
          <c:max val="3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155080320"/>
        <c:crosses val="max"/>
        <c:crossBetween val="midCat"/>
      </c:valAx>
      <c:valAx>
        <c:axId val="155080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0797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8025512255237242"/>
          <c:y val="0.12910332121946294"/>
          <c:w val="0.23597382204953637"/>
          <c:h val="0.2673009486528161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Scroll" dx="16" fmlaLink="$G$7" horiz="1" max="20" min="1" page="0" val="3"/>
</file>

<file path=xl/ctrlProps/ctrlProp2.xml><?xml version="1.0" encoding="utf-8"?>
<formControlPr xmlns="http://schemas.microsoft.com/office/spreadsheetml/2009/9/main" objectType="Scroll" dx="16" fmlaLink="$G$8" horiz="1" max="25" page="0" val="0"/>
</file>

<file path=xl/ctrlProps/ctrlProp3.xml><?xml version="1.0" encoding="utf-8"?>
<formControlPr xmlns="http://schemas.microsoft.com/office/spreadsheetml/2009/9/main" objectType="Scroll" dx="16" fmlaLink="$G$9" horiz="1" max="100" page="0" val="22"/>
</file>

<file path=xl/ctrlProps/ctrlProp4.xml><?xml version="1.0" encoding="utf-8"?>
<formControlPr xmlns="http://schemas.microsoft.com/office/spreadsheetml/2009/9/main" objectType="Scroll" dx="16" fmlaLink="$G$10" horiz="1" max="150" page="0" val="37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6</xdr:row>
          <xdr:rowOff>0</xdr:rowOff>
        </xdr:from>
        <xdr:to>
          <xdr:col>7</xdr:col>
          <xdr:colOff>1876425</xdr:colOff>
          <xdr:row>7</xdr:row>
          <xdr:rowOff>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7</xdr:row>
          <xdr:rowOff>0</xdr:rowOff>
        </xdr:from>
        <xdr:to>
          <xdr:col>7</xdr:col>
          <xdr:colOff>1876425</xdr:colOff>
          <xdr:row>8</xdr:row>
          <xdr:rowOff>9525</xdr:rowOff>
        </xdr:to>
        <xdr:sp macro="" textlink="">
          <xdr:nvSpPr>
            <xdr:cNvPr id="1026" name="Scroll Bar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8</xdr:row>
          <xdr:rowOff>0</xdr:rowOff>
        </xdr:from>
        <xdr:to>
          <xdr:col>7</xdr:col>
          <xdr:colOff>1876425</xdr:colOff>
          <xdr:row>9</xdr:row>
          <xdr:rowOff>0</xdr:rowOff>
        </xdr:to>
        <xdr:sp macro="" textlink="">
          <xdr:nvSpPr>
            <xdr:cNvPr id="1029" name="Scroll Bar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9</xdr:row>
          <xdr:rowOff>0</xdr:rowOff>
        </xdr:from>
        <xdr:to>
          <xdr:col>7</xdr:col>
          <xdr:colOff>1876425</xdr:colOff>
          <xdr:row>10</xdr:row>
          <xdr:rowOff>9525</xdr:rowOff>
        </xdr:to>
        <xdr:sp macro="" textlink="">
          <xdr:nvSpPr>
            <xdr:cNvPr id="1030" name="Scroll Bar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790575</xdr:colOff>
      <xdr:row>10</xdr:row>
      <xdr:rowOff>104775</xdr:rowOff>
    </xdr:from>
    <xdr:to>
      <xdr:col>7</xdr:col>
      <xdr:colOff>1381125</xdr:colOff>
      <xdr:row>24</xdr:row>
      <xdr:rowOff>171451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A512"/>
  <sheetViews>
    <sheetView tabSelected="1" workbookViewId="0">
      <selection activeCell="N6" sqref="N6:O6"/>
    </sheetView>
  </sheetViews>
  <sheetFormatPr defaultRowHeight="15" x14ac:dyDescent="0.25"/>
  <cols>
    <col min="1" max="1" width="14" customWidth="1"/>
    <col min="3" max="3" width="12" bestFit="1" customWidth="1"/>
    <col min="4" max="4" width="12.42578125" customWidth="1"/>
    <col min="5" max="5" width="20.5703125" customWidth="1"/>
    <col min="7" max="7" width="12" customWidth="1"/>
    <col min="8" max="8" width="28.28515625" customWidth="1"/>
    <col min="9" max="9" width="13.28515625" customWidth="1"/>
    <col min="11" max="11" width="13.28515625" customWidth="1"/>
    <col min="14" max="14" width="12.85546875" customWidth="1"/>
    <col min="15" max="19" width="11.85546875" customWidth="1"/>
    <col min="23" max="27" width="12" customWidth="1"/>
  </cols>
  <sheetData>
    <row r="1" spans="1:27" x14ac:dyDescent="0.25">
      <c r="A1" s="96" t="s">
        <v>65</v>
      </c>
    </row>
    <row r="2" spans="1:27" x14ac:dyDescent="0.25">
      <c r="A2" s="1" t="s">
        <v>68</v>
      </c>
    </row>
    <row r="3" spans="1:27" ht="15.75" thickBot="1" x14ac:dyDescent="0.3">
      <c r="A3" t="s">
        <v>69</v>
      </c>
    </row>
    <row r="4" spans="1:27" ht="21" customHeight="1" thickBot="1" x14ac:dyDescent="0.3">
      <c r="A4" t="s">
        <v>66</v>
      </c>
      <c r="N4" s="103" t="s">
        <v>49</v>
      </c>
      <c r="O4" s="104"/>
      <c r="P4" s="104"/>
      <c r="Q4" s="104"/>
      <c r="V4" s="17"/>
      <c r="W4" s="77" t="s">
        <v>48</v>
      </c>
      <c r="X4" s="78"/>
      <c r="Y4" s="78"/>
      <c r="Z4" s="78"/>
      <c r="AA4" s="79"/>
    </row>
    <row r="5" spans="1:27" ht="36.75" thickBot="1" x14ac:dyDescent="0.6">
      <c r="A5" s="61" t="s">
        <v>63</v>
      </c>
      <c r="B5" s="7"/>
      <c r="C5" s="8"/>
      <c r="F5" s="76" t="s">
        <v>64</v>
      </c>
      <c r="G5" s="76"/>
      <c r="H5" s="76"/>
      <c r="I5" s="76"/>
      <c r="J5" s="76"/>
      <c r="N5" s="100" t="s">
        <v>44</v>
      </c>
      <c r="O5" s="101"/>
      <c r="P5" s="101"/>
      <c r="Q5" s="102"/>
      <c r="W5" s="24" t="s">
        <v>30</v>
      </c>
      <c r="X5" s="25" t="s">
        <v>29</v>
      </c>
      <c r="Y5" s="25" t="s">
        <v>31</v>
      </c>
      <c r="Z5" s="25" t="s">
        <v>36</v>
      </c>
      <c r="AA5" s="26" t="s">
        <v>37</v>
      </c>
    </row>
    <row r="6" spans="1:27" ht="21.75" thickBot="1" x14ac:dyDescent="0.4">
      <c r="A6" s="39" t="s">
        <v>50</v>
      </c>
      <c r="G6" t="s">
        <v>62</v>
      </c>
      <c r="H6" s="98" t="s">
        <v>67</v>
      </c>
      <c r="I6" s="91" t="s">
        <v>61</v>
      </c>
      <c r="J6" s="92"/>
      <c r="K6" s="92"/>
      <c r="L6" s="93"/>
      <c r="N6" s="94" t="s">
        <v>46</v>
      </c>
      <c r="O6" s="95"/>
      <c r="P6" s="62">
        <f ca="1">MEDIAN(Z7:INDIRECT("R"&amp;4+$P$9-1))</f>
        <v>60.709741526993867</v>
      </c>
      <c r="Q6" s="45" t="s">
        <v>42</v>
      </c>
      <c r="V6" s="32" t="s">
        <v>38</v>
      </c>
      <c r="W6" s="33">
        <f>G19</f>
        <v>19</v>
      </c>
      <c r="X6" s="34">
        <f t="shared" ref="X6:X31" ca="1" si="0">INDIRECT("A"&amp;$W6)</f>
        <v>0</v>
      </c>
      <c r="Y6" s="34">
        <f ca="1">Y7</f>
        <v>603.28961699095396</v>
      </c>
      <c r="Z6" s="27" t="e">
        <f ca="1">Y5-Y6</f>
        <v>#VALUE!</v>
      </c>
      <c r="AA6" s="35">
        <f t="shared" ref="AA6:AA31" ca="1" si="1">INDIRECT("T"&amp;$W6)</f>
        <v>-1</v>
      </c>
    </row>
    <row r="7" spans="1:27" ht="19.5" thickBot="1" x14ac:dyDescent="0.3">
      <c r="A7" s="99" t="s">
        <v>51</v>
      </c>
      <c r="B7" s="40"/>
      <c r="C7" s="41"/>
      <c r="E7" t="s">
        <v>15</v>
      </c>
      <c r="F7" t="s">
        <v>6</v>
      </c>
      <c r="G7" s="4">
        <v>3</v>
      </c>
      <c r="I7" s="6" t="s">
        <v>72</v>
      </c>
      <c r="J7" s="97">
        <f>EVEN(G7)</f>
        <v>4</v>
      </c>
      <c r="K7" s="6" t="s">
        <v>70</v>
      </c>
      <c r="L7" s="97">
        <f>J7/2</f>
        <v>2</v>
      </c>
      <c r="N7" s="80" t="s">
        <v>39</v>
      </c>
      <c r="O7" s="81"/>
      <c r="P7" s="60">
        <f ca="1">Y7/P6</f>
        <v>9.9372786280552425</v>
      </c>
      <c r="Q7" s="48" t="s">
        <v>41</v>
      </c>
      <c r="W7" s="22">
        <f ca="1">MATCH(TRUE,INDIRECT("R"&amp;W6+1&amp;"..R600"),0)+W6</f>
        <v>39</v>
      </c>
      <c r="X7" s="20">
        <f t="shared" ca="1" si="0"/>
        <v>2.0000000000000004</v>
      </c>
      <c r="Y7" s="21">
        <f t="shared" ref="Y7:Y31" ca="1" si="2">INDIRECT("S"&amp;$W7)</f>
        <v>603.28961699095396</v>
      </c>
      <c r="Z7" s="28">
        <f ca="1">COUNT(Z8:Z31)</f>
        <v>7</v>
      </c>
      <c r="AA7" s="29">
        <f t="shared" ca="1" si="1"/>
        <v>1.9999999999999973</v>
      </c>
    </row>
    <row r="8" spans="1:27" ht="18.75" x14ac:dyDescent="0.25">
      <c r="A8" s="43" t="s">
        <v>52</v>
      </c>
      <c r="B8" s="44">
        <v>1</v>
      </c>
      <c r="C8" s="45"/>
      <c r="E8" t="s">
        <v>16</v>
      </c>
      <c r="F8" t="s">
        <v>7</v>
      </c>
      <c r="G8" s="4">
        <v>0</v>
      </c>
      <c r="I8" s="6" t="s">
        <v>73</v>
      </c>
      <c r="J8" s="97">
        <f>EVEN(G8)</f>
        <v>0</v>
      </c>
      <c r="K8" s="6" t="s">
        <v>71</v>
      </c>
      <c r="L8" s="97">
        <f>J8/2</f>
        <v>0</v>
      </c>
      <c r="N8" s="80" t="s">
        <v>40</v>
      </c>
      <c r="O8" s="81"/>
      <c r="P8" s="38">
        <f ca="1">1/MEDIAN(AA7:INDIRECT("S"&amp;4+$P$9-1))</f>
        <v>2.4587218432474901E-2</v>
      </c>
      <c r="Q8" s="63" t="s">
        <v>43</v>
      </c>
      <c r="W8" s="22">
        <f t="shared" ref="W8:W31" ca="1" si="3">MATCH(TRUE,INDIRECT("R"&amp;W7+1&amp;"..R600"),0)+W7</f>
        <v>57</v>
      </c>
      <c r="X8" s="20">
        <f t="shared" ca="1" si="0"/>
        <v>3.800000000000002</v>
      </c>
      <c r="Y8" s="21">
        <f t="shared" ca="1" si="2"/>
        <v>513.09613535947392</v>
      </c>
      <c r="Z8" s="28">
        <f t="shared" ref="Z8:Z31" ca="1" si="4">Y7-Y8</f>
        <v>90.19348163148004</v>
      </c>
      <c r="AA8" s="29">
        <f t="shared" ca="1" si="1"/>
        <v>1.7000000000000015</v>
      </c>
    </row>
    <row r="9" spans="1:27" ht="19.5" thickBot="1" x14ac:dyDescent="0.3">
      <c r="A9" s="46" t="s">
        <v>53</v>
      </c>
      <c r="B9" s="47">
        <v>50</v>
      </c>
      <c r="C9" s="48"/>
      <c r="E9" t="s">
        <v>22</v>
      </c>
      <c r="F9" t="s">
        <v>8</v>
      </c>
      <c r="G9" s="4">
        <v>22</v>
      </c>
      <c r="I9" s="6" t="s">
        <v>10</v>
      </c>
      <c r="J9" s="97">
        <f>G9</f>
        <v>22</v>
      </c>
      <c r="K9" s="5"/>
      <c r="L9" s="5"/>
      <c r="N9" s="82" t="s">
        <v>45</v>
      </c>
      <c r="O9" s="83"/>
      <c r="P9" s="64">
        <f ca="1">COUNT(Z7:Z31)</f>
        <v>8</v>
      </c>
      <c r="Q9" s="52" t="s">
        <v>41</v>
      </c>
      <c r="W9" s="22">
        <f t="shared" ca="1" si="3"/>
        <v>146</v>
      </c>
      <c r="X9" s="20">
        <f t="shared" ca="1" si="0"/>
        <v>12.699999999999971</v>
      </c>
      <c r="Y9" s="21">
        <f t="shared" ca="1" si="2"/>
        <v>448.67665230548619</v>
      </c>
      <c r="Z9" s="28">
        <f t="shared" ca="1" si="4"/>
        <v>64.419483053987733</v>
      </c>
      <c r="AA9" s="29">
        <f t="shared" ca="1" si="1"/>
        <v>8.7999999999999687</v>
      </c>
    </row>
    <row r="10" spans="1:27" ht="18.75" x14ac:dyDescent="0.25">
      <c r="A10" s="46" t="s">
        <v>0</v>
      </c>
      <c r="B10" s="49">
        <v>12</v>
      </c>
      <c r="C10" s="48" t="s">
        <v>54</v>
      </c>
      <c r="E10" t="s">
        <v>17</v>
      </c>
      <c r="F10" t="s">
        <v>9</v>
      </c>
      <c r="G10" s="4">
        <v>37</v>
      </c>
      <c r="I10" s="6" t="s">
        <v>11</v>
      </c>
      <c r="J10" s="97">
        <f>G10</f>
        <v>37</v>
      </c>
      <c r="K10" s="5"/>
      <c r="L10" s="5"/>
      <c r="V10" s="7"/>
      <c r="W10" s="22">
        <f t="shared" ca="1" si="3"/>
        <v>150</v>
      </c>
      <c r="X10" s="20">
        <f t="shared" ca="1" si="0"/>
        <v>13.099999999999969</v>
      </c>
      <c r="Y10" s="21">
        <f t="shared" ca="1" si="2"/>
        <v>407.79355466348323</v>
      </c>
      <c r="Z10" s="28">
        <f t="shared" ca="1" si="4"/>
        <v>40.883097642002951</v>
      </c>
      <c r="AA10" s="29">
        <f t="shared" ca="1" si="1"/>
        <v>0.29999999999999893</v>
      </c>
    </row>
    <row r="11" spans="1:27" s="7" customFormat="1" ht="18.75" x14ac:dyDescent="0.3">
      <c r="A11" s="46" t="s">
        <v>55</v>
      </c>
      <c r="B11" s="47">
        <v>0.05</v>
      </c>
      <c r="C11" s="48" t="s">
        <v>56</v>
      </c>
      <c r="E11" s="9"/>
      <c r="F11" s="10"/>
      <c r="G11" s="10"/>
      <c r="H11" s="10"/>
      <c r="I11" s="36" t="s">
        <v>35</v>
      </c>
      <c r="W11" s="22">
        <f t="shared" ca="1" si="3"/>
        <v>158</v>
      </c>
      <c r="X11" s="20">
        <f t="shared" ca="1" si="0"/>
        <v>13.899999999999967</v>
      </c>
      <c r="Y11" s="21">
        <f t="shared" ca="1" si="2"/>
        <v>367.1220162075839</v>
      </c>
      <c r="Z11" s="28">
        <f t="shared" ca="1" si="4"/>
        <v>40.671538455899338</v>
      </c>
      <c r="AA11" s="29">
        <f t="shared" ca="1" si="1"/>
        <v>0.69999999999999751</v>
      </c>
    </row>
    <row r="12" spans="1:27" s="7" customFormat="1" ht="19.5" thickBot="1" x14ac:dyDescent="0.35">
      <c r="A12" s="50" t="s">
        <v>57</v>
      </c>
      <c r="B12" s="51">
        <v>0.1</v>
      </c>
      <c r="C12" s="52" t="s">
        <v>58</v>
      </c>
      <c r="F12" s="10"/>
      <c r="G12" s="10"/>
      <c r="H12" s="10"/>
      <c r="I12" s="36" t="s">
        <v>47</v>
      </c>
      <c r="W12" s="22">
        <f t="shared" ca="1" si="3"/>
        <v>206</v>
      </c>
      <c r="X12" s="20">
        <f t="shared" ca="1" si="0"/>
        <v>18.699999999999996</v>
      </c>
      <c r="Y12" s="21">
        <f t="shared" ca="1" si="2"/>
        <v>298.74722900029326</v>
      </c>
      <c r="Z12" s="28">
        <f t="shared" ca="1" si="4"/>
        <v>68.374787207290638</v>
      </c>
      <c r="AA12" s="29">
        <f t="shared" ca="1" si="1"/>
        <v>4.7000000000000668</v>
      </c>
    </row>
    <row r="13" spans="1:27" s="7" customFormat="1" ht="18.75" x14ac:dyDescent="0.3">
      <c r="C13" s="8"/>
      <c r="E13" s="9"/>
      <c r="F13" s="10"/>
      <c r="G13" s="10"/>
      <c r="H13" s="10"/>
      <c r="I13" s="37" t="s">
        <v>34</v>
      </c>
      <c r="W13" s="22">
        <f t="shared" ca="1" si="3"/>
        <v>286</v>
      </c>
      <c r="X13" s="20">
        <f t="shared" ca="1" si="0"/>
        <v>26.700000000000109</v>
      </c>
      <c r="Y13" s="21">
        <f t="shared" ca="1" si="2"/>
        <v>253.75735136038443</v>
      </c>
      <c r="Z13" s="28">
        <f t="shared" ca="1" si="4"/>
        <v>44.989877639908826</v>
      </c>
      <c r="AA13" s="29">
        <f t="shared" ca="1" si="1"/>
        <v>7.9000000000001123</v>
      </c>
    </row>
    <row r="14" spans="1:27" s="7" customFormat="1" ht="18.75" x14ac:dyDescent="0.25">
      <c r="C14" s="8"/>
      <c r="E14" s="9"/>
      <c r="F14" s="10"/>
      <c r="G14" s="10"/>
      <c r="H14" s="10"/>
      <c r="W14" s="22">
        <f t="shared" ca="1" si="3"/>
        <v>336</v>
      </c>
      <c r="X14" s="20">
        <f t="shared" ca="1" si="0"/>
        <v>31.70000000000018</v>
      </c>
      <c r="Y14" s="21">
        <f t="shared" ca="1" si="2"/>
        <v>199.0748479927405</v>
      </c>
      <c r="Z14" s="28">
        <f t="shared" ca="1" si="4"/>
        <v>54.682503367643932</v>
      </c>
      <c r="AA14" s="29">
        <f t="shared" ca="1" si="1"/>
        <v>4.9000000000000696</v>
      </c>
    </row>
    <row r="15" spans="1:27" s="7" customFormat="1" ht="19.5" thickBot="1" x14ac:dyDescent="0.3">
      <c r="A15" t="s">
        <v>59</v>
      </c>
      <c r="B15" s="53"/>
      <c r="C15" s="54"/>
      <c r="D15" s="2"/>
      <c r="E15" s="3"/>
      <c r="F15" s="42"/>
      <c r="W15" s="22" t="e">
        <f t="shared" ca="1" si="3"/>
        <v>#N/A</v>
      </c>
      <c r="X15" s="20" t="e">
        <f t="shared" ca="1" si="0"/>
        <v>#N/A</v>
      </c>
      <c r="Y15" s="21" t="e">
        <f t="shared" ca="1" si="2"/>
        <v>#N/A</v>
      </c>
      <c r="Z15" s="28" t="e">
        <f t="shared" ca="1" si="4"/>
        <v>#N/A</v>
      </c>
      <c r="AA15" s="29" t="e">
        <f t="shared" ca="1" si="1"/>
        <v>#N/A</v>
      </c>
    </row>
    <row r="16" spans="1:27" s="7" customFormat="1" ht="45.75" thickBot="1" x14ac:dyDescent="0.3">
      <c r="A16" s="84" t="s">
        <v>27</v>
      </c>
      <c r="B16" s="85"/>
      <c r="C16" s="85"/>
      <c r="D16" s="85"/>
      <c r="E16" s="85"/>
      <c r="F16" s="86"/>
      <c r="G16" s="18" t="s">
        <v>26</v>
      </c>
      <c r="H16" s="2" t="s">
        <v>12</v>
      </c>
      <c r="I16" s="17"/>
      <c r="J16" s="17"/>
      <c r="K16" s="87" t="s">
        <v>33</v>
      </c>
      <c r="L16" s="88"/>
      <c r="M16" s="89"/>
      <c r="N16" s="2" t="s">
        <v>24</v>
      </c>
      <c r="O16" s="90" t="s">
        <v>23</v>
      </c>
      <c r="P16" s="88"/>
      <c r="Q16" s="89"/>
      <c r="R16" s="19"/>
      <c r="S16" s="17" t="s">
        <v>60</v>
      </c>
      <c r="T16" s="17" t="s">
        <v>28</v>
      </c>
      <c r="W16" s="22" t="e">
        <f t="shared" ca="1" si="3"/>
        <v>#N/A</v>
      </c>
      <c r="X16" s="20" t="e">
        <f t="shared" ca="1" si="0"/>
        <v>#N/A</v>
      </c>
      <c r="Y16" s="21" t="e">
        <f t="shared" ca="1" si="2"/>
        <v>#N/A</v>
      </c>
      <c r="Z16" s="28" t="e">
        <f t="shared" ca="1" si="4"/>
        <v>#N/A</v>
      </c>
      <c r="AA16" s="29" t="e">
        <f t="shared" ca="1" si="1"/>
        <v>#N/A</v>
      </c>
    </row>
    <row r="17" spans="1:27" s="7" customFormat="1" ht="18.75" x14ac:dyDescent="0.25">
      <c r="A17" s="66" t="s">
        <v>2</v>
      </c>
      <c r="B17" s="67" t="s">
        <v>3</v>
      </c>
      <c r="C17" s="67" t="s">
        <v>4</v>
      </c>
      <c r="D17" s="67" t="s">
        <v>5</v>
      </c>
      <c r="E17" s="67" t="s">
        <v>0</v>
      </c>
      <c r="F17" s="68" t="s">
        <v>1</v>
      </c>
      <c r="G17" s="3" t="s">
        <v>19</v>
      </c>
      <c r="H17" s="2" t="s">
        <v>25</v>
      </c>
      <c r="I17" s="2" t="s">
        <v>13</v>
      </c>
      <c r="J17" s="2" t="s">
        <v>14</v>
      </c>
      <c r="K17" s="11" t="s">
        <v>20</v>
      </c>
      <c r="L17" s="11" t="s">
        <v>21</v>
      </c>
      <c r="M17" s="11" t="s">
        <v>18</v>
      </c>
      <c r="N17" s="14" t="s">
        <v>32</v>
      </c>
      <c r="O17" s="2" t="s">
        <v>20</v>
      </c>
      <c r="P17" s="2" t="s">
        <v>21</v>
      </c>
      <c r="Q17" s="2" t="s">
        <v>18</v>
      </c>
      <c r="R17" s="2"/>
      <c r="S17"/>
      <c r="T17"/>
      <c r="W17" s="22" t="e">
        <f t="shared" ca="1" si="3"/>
        <v>#N/A</v>
      </c>
      <c r="X17" s="20" t="e">
        <f t="shared" ca="1" si="0"/>
        <v>#N/A</v>
      </c>
      <c r="Y17" s="21" t="e">
        <f t="shared" ca="1" si="2"/>
        <v>#N/A</v>
      </c>
      <c r="Z17" s="28" t="e">
        <f t="shared" ca="1" si="4"/>
        <v>#N/A</v>
      </c>
      <c r="AA17" s="29" t="e">
        <f t="shared" ca="1" si="1"/>
        <v>#N/A</v>
      </c>
    </row>
    <row r="18" spans="1:27" s="7" customFormat="1" ht="18.75" x14ac:dyDescent="0.25">
      <c r="A18" s="69">
        <v>0</v>
      </c>
      <c r="B18" s="57">
        <v>0</v>
      </c>
      <c r="C18" s="57">
        <v>0</v>
      </c>
      <c r="D18" s="57">
        <v>0</v>
      </c>
      <c r="E18" s="57">
        <v>0</v>
      </c>
      <c r="F18" s="70">
        <v>0</v>
      </c>
      <c r="G18" s="3">
        <v>0</v>
      </c>
      <c r="H18" s="1">
        <v>0</v>
      </c>
      <c r="I18" s="1">
        <v>0</v>
      </c>
      <c r="J18" s="1">
        <v>0</v>
      </c>
      <c r="K18" s="12">
        <f>IF(J18&lt;0,K17+C18,0)</f>
        <v>0</v>
      </c>
      <c r="L18" s="13">
        <v>0</v>
      </c>
      <c r="M18" s="13">
        <v>0</v>
      </c>
      <c r="N18" s="15">
        <v>0</v>
      </c>
      <c r="O18">
        <f>IF(N18,O17+G18,0)</f>
        <v>0</v>
      </c>
      <c r="P18" s="1">
        <v>0</v>
      </c>
      <c r="Q18" s="1">
        <v>0</v>
      </c>
      <c r="R18"/>
      <c r="S18" s="1">
        <v>0</v>
      </c>
      <c r="T18" s="1">
        <v>0</v>
      </c>
      <c r="W18" s="22" t="e">
        <f t="shared" ca="1" si="3"/>
        <v>#N/A</v>
      </c>
      <c r="X18" s="20" t="e">
        <f t="shared" ca="1" si="0"/>
        <v>#N/A</v>
      </c>
      <c r="Y18" s="21" t="e">
        <f t="shared" ca="1" si="2"/>
        <v>#N/A</v>
      </c>
      <c r="Z18" s="28" t="e">
        <f t="shared" ca="1" si="4"/>
        <v>#N/A</v>
      </c>
      <c r="AA18" s="29" t="e">
        <f t="shared" ca="1" si="1"/>
        <v>#N/A</v>
      </c>
    </row>
    <row r="19" spans="1:27" s="7" customFormat="1" ht="18.75" x14ac:dyDescent="0.25">
      <c r="A19" s="71">
        <v>0</v>
      </c>
      <c r="B19" s="65">
        <f>($B$9*$B$10)*EXP(-A19*$B$11)</f>
        <v>600</v>
      </c>
      <c r="C19" s="58">
        <f t="shared" ref="C19:C82" ca="1" si="5">E19*$B$9 + D19</f>
        <v>599.43009475591964</v>
      </c>
      <c r="D19" s="58">
        <f ca="1">(SQRT(E19*$B$9)+$B$8) * SQRT(-2*LN(RAND())) * COS(2*PI()*RAND())</f>
        <v>-0.56990524408038201</v>
      </c>
      <c r="E19" s="55">
        <f>$B$10</f>
        <v>12</v>
      </c>
      <c r="F19" s="72">
        <f ca="1">IF(E19*($B$12*$B$11) &gt; RAND(),1,0)</f>
        <v>0</v>
      </c>
      <c r="G19" s="42">
        <f t="shared" ref="G19:G82" si="6">ROW(A19)</f>
        <v>19</v>
      </c>
      <c r="H19">
        <f ca="1">IF((G19-$L$7)&gt;$G$19, ABS((SUM(INDIRECT("C"&amp;G19-$L$7):INDIRECT("C"&amp;G19)) - SUM(INDIRECT("C"&amp;G19):INDIRECT("C"&amp;G19+$L$7)))/$J$7),0)</f>
        <v>0</v>
      </c>
      <c r="I19">
        <f ca="1">AVERAGE(INDIRECT("H"&amp;$G19-$L$8):INDIRECT("H"&amp;$G19+$L$8))</f>
        <v>0</v>
      </c>
      <c r="J19">
        <f t="shared" ref="J19:J82" ca="1" si="7">IF(AND(I19&gt;$J$9, I19&gt;I18, I19&gt;I20, SUM(J16:J17)&lt;=0), I19, -1)</f>
        <v>-1</v>
      </c>
      <c r="K19" s="12">
        <f t="shared" ref="K19:K82" ca="1" si="8">IF($J19&lt;0,K18+$C19,0)</f>
        <v>599.43009475591964</v>
      </c>
      <c r="L19" s="12">
        <f t="shared" ref="L19:L82" ca="1" si="9">IF($J19&lt;0,L18+1,0)</f>
        <v>1</v>
      </c>
      <c r="M19" s="12">
        <f t="shared" ref="M19:M82" ca="1" si="10">IF($L19=0,($K18+$C19)/($L18+1),$M20)</f>
        <v>586.95057633231136</v>
      </c>
      <c r="N19" s="16" t="b">
        <f t="shared" ref="N19:N82" ca="1" si="11">IF(($M19-M20)&gt;$J$10,TRUE,FALSE)</f>
        <v>0</v>
      </c>
      <c r="O19">
        <f t="shared" ref="O19:O82" ca="1" si="12">IF($N19,0,O18+$C19)</f>
        <v>599.43009475591964</v>
      </c>
      <c r="P19">
        <f t="shared" ref="P19:P82" ca="1" si="13">IF($N19,0,P18+1)</f>
        <v>1</v>
      </c>
      <c r="Q19">
        <f t="shared" ref="Q19:Q82" ca="1" si="14">IF($O19=0,($O18+$C19)/($P18+1),$Q20)</f>
        <v>603.28961699095396</v>
      </c>
      <c r="R19" t="b">
        <f t="shared" ref="R19:R81" ca="1" si="15">IF(Q19&lt;&gt;Q20,TRUE,FALSE)</f>
        <v>0</v>
      </c>
      <c r="S19">
        <f ca="1">IF(R19,Q19,-1)</f>
        <v>-1</v>
      </c>
      <c r="T19">
        <f t="shared" ref="T19:T82" ca="1" si="16">IF(R19,P18*(A19-A18),-1)</f>
        <v>-1</v>
      </c>
      <c r="W19" s="22" t="e">
        <f ca="1">MATCH(TRUE,INDIRECT("R"&amp;W18+1&amp;"..R600"),0)+W18</f>
        <v>#N/A</v>
      </c>
      <c r="X19" s="20" t="e">
        <f t="shared" ca="1" si="0"/>
        <v>#N/A</v>
      </c>
      <c r="Y19" s="21" t="e">
        <f t="shared" ca="1" si="2"/>
        <v>#N/A</v>
      </c>
      <c r="Z19" s="28" t="e">
        <f ca="1">Y18-Y19</f>
        <v>#N/A</v>
      </c>
      <c r="AA19" s="29" t="e">
        <f t="shared" ca="1" si="1"/>
        <v>#N/A</v>
      </c>
    </row>
    <row r="20" spans="1:27" s="7" customFormat="1" ht="18.75" x14ac:dyDescent="0.25">
      <c r="A20" s="71">
        <f>A19+$B$12</f>
        <v>0.1</v>
      </c>
      <c r="B20" s="65">
        <f t="shared" ref="B20:B83" si="17">($B$9*$B$10)*EXP(-A20*$B$11)</f>
        <v>597.00748751560934</v>
      </c>
      <c r="C20" s="58">
        <f t="shared" ca="1" si="5"/>
        <v>563.09782653883758</v>
      </c>
      <c r="D20" s="58">
        <f t="shared" ref="D20:D83" ca="1" si="18">(SQRT(E20*$B$9)+$B$8) * SQRT(-2*LN(RAND())) * COS(2*PI()*RAND())</f>
        <v>-36.902173461162441</v>
      </c>
      <c r="E20" s="55">
        <f ca="1">E19-F19</f>
        <v>12</v>
      </c>
      <c r="F20" s="72">
        <f t="shared" ref="F20:F83" ca="1" si="19">IF(E20*($B$12*$B$11) &gt; RAND(),1,0)</f>
        <v>0</v>
      </c>
      <c r="G20" s="42">
        <f t="shared" si="6"/>
        <v>20</v>
      </c>
      <c r="H20">
        <f ca="1">IF((G20-$L$7)&gt;$G$19, ABS((SUM(INDIRECT("C"&amp;G20-$L$7):INDIRECT("C"&amp;G20)) - SUM(INDIRECT("C"&amp;G20):INDIRECT("C"&amp;G20+$L$7)))/$J$7),0)</f>
        <v>0</v>
      </c>
      <c r="I20">
        <f ca="1">AVERAGE(INDIRECT("H"&amp;$G20-$L$8):INDIRECT("H"&amp;$G20+$L$8))</f>
        <v>0</v>
      </c>
      <c r="J20">
        <f t="shared" ca="1" si="7"/>
        <v>-1</v>
      </c>
      <c r="K20" s="12">
        <f t="shared" ca="1" si="8"/>
        <v>1162.5279212947571</v>
      </c>
      <c r="L20" s="12">
        <f t="shared" ca="1" si="9"/>
        <v>2</v>
      </c>
      <c r="M20" s="12">
        <f t="shared" ca="1" si="10"/>
        <v>586.95057633231136</v>
      </c>
      <c r="N20" s="16" t="b">
        <f t="shared" ca="1" si="11"/>
        <v>0</v>
      </c>
      <c r="O20">
        <f t="shared" ca="1" si="12"/>
        <v>1162.5279212947571</v>
      </c>
      <c r="P20">
        <f t="shared" ca="1" si="13"/>
        <v>2</v>
      </c>
      <c r="Q20">
        <f t="shared" ca="1" si="14"/>
        <v>603.28961699095396</v>
      </c>
      <c r="R20" t="b">
        <f t="shared" ca="1" si="15"/>
        <v>0</v>
      </c>
      <c r="S20">
        <f t="shared" ref="S20:S83" ca="1" si="20">IF(R20,Q20,-1)</f>
        <v>-1</v>
      </c>
      <c r="T20">
        <f t="shared" ca="1" si="16"/>
        <v>-1</v>
      </c>
      <c r="W20" s="22" t="e">
        <f t="shared" ca="1" si="3"/>
        <v>#N/A</v>
      </c>
      <c r="X20" s="20" t="e">
        <f t="shared" ca="1" si="0"/>
        <v>#N/A</v>
      </c>
      <c r="Y20" s="21" t="e">
        <f t="shared" ca="1" si="2"/>
        <v>#N/A</v>
      </c>
      <c r="Z20" s="28" t="e">
        <f t="shared" ca="1" si="4"/>
        <v>#N/A</v>
      </c>
      <c r="AA20" s="29" t="e">
        <f t="shared" ca="1" si="1"/>
        <v>#N/A</v>
      </c>
    </row>
    <row r="21" spans="1:27" s="7" customFormat="1" ht="18.75" x14ac:dyDescent="0.25">
      <c r="A21" s="71">
        <f t="shared" ref="A21:A84" si="21">A20+$B$12</f>
        <v>0.2</v>
      </c>
      <c r="B21" s="65">
        <f t="shared" si="17"/>
        <v>594.02990024950088</v>
      </c>
      <c r="C21" s="58">
        <f t="shared" ca="1" si="5"/>
        <v>577.44847579221175</v>
      </c>
      <c r="D21" s="58">
        <f t="shared" ca="1" si="18"/>
        <v>-22.551524207788248</v>
      </c>
      <c r="E21" s="55">
        <f t="shared" ref="E21:E84" ca="1" si="22">E20-F20</f>
        <v>12</v>
      </c>
      <c r="F21" s="72">
        <f t="shared" ca="1" si="19"/>
        <v>0</v>
      </c>
      <c r="G21" s="42">
        <f t="shared" si="6"/>
        <v>21</v>
      </c>
      <c r="H21">
        <f ca="1">IF((G21-$L$7)&gt;$G$19, ABS((SUM(INDIRECT("C"&amp;G21-$L$7):INDIRECT("C"&amp;G21)) - SUM(INDIRECT("C"&amp;G21):INDIRECT("C"&amp;G21+$L$7)))/$J$7),0)</f>
        <v>0</v>
      </c>
      <c r="I21">
        <f ca="1">AVERAGE(INDIRECT("H"&amp;$G21-$L$8):INDIRECT("H"&amp;$G21+$L$8))</f>
        <v>0</v>
      </c>
      <c r="J21">
        <f t="shared" ca="1" si="7"/>
        <v>-1</v>
      </c>
      <c r="K21" s="12">
        <f t="shared" ca="1" si="8"/>
        <v>1739.976397086969</v>
      </c>
      <c r="L21" s="12">
        <f t="shared" ca="1" si="9"/>
        <v>3</v>
      </c>
      <c r="M21" s="12">
        <f t="shared" ca="1" si="10"/>
        <v>586.95057633231136</v>
      </c>
      <c r="N21" s="16" t="b">
        <f t="shared" ca="1" si="11"/>
        <v>0</v>
      </c>
      <c r="O21">
        <f t="shared" ca="1" si="12"/>
        <v>1739.976397086969</v>
      </c>
      <c r="P21">
        <f t="shared" ca="1" si="13"/>
        <v>3</v>
      </c>
      <c r="Q21">
        <f t="shared" ca="1" si="14"/>
        <v>603.28961699095396</v>
      </c>
      <c r="R21" t="b">
        <f t="shared" ca="1" si="15"/>
        <v>0</v>
      </c>
      <c r="S21">
        <f t="shared" ca="1" si="20"/>
        <v>-1</v>
      </c>
      <c r="T21">
        <f t="shared" ca="1" si="16"/>
        <v>-1</v>
      </c>
      <c r="W21" s="22" t="e">
        <f t="shared" ca="1" si="3"/>
        <v>#N/A</v>
      </c>
      <c r="X21" s="20" t="e">
        <f t="shared" ca="1" si="0"/>
        <v>#N/A</v>
      </c>
      <c r="Y21" s="21" t="e">
        <f t="shared" ca="1" si="2"/>
        <v>#N/A</v>
      </c>
      <c r="Z21" s="28" t="e">
        <f t="shared" ca="1" si="4"/>
        <v>#N/A</v>
      </c>
      <c r="AA21" s="29" t="e">
        <f t="shared" ca="1" si="1"/>
        <v>#N/A</v>
      </c>
    </row>
    <row r="22" spans="1:27" s="7" customFormat="1" ht="18.75" x14ac:dyDescent="0.25">
      <c r="A22" s="71">
        <f t="shared" si="21"/>
        <v>0.30000000000000004</v>
      </c>
      <c r="B22" s="65">
        <f t="shared" si="17"/>
        <v>591.06716376183761</v>
      </c>
      <c r="C22" s="58">
        <f t="shared" ca="1" si="5"/>
        <v>602.46315261536733</v>
      </c>
      <c r="D22" s="58">
        <f t="shared" ca="1" si="18"/>
        <v>2.4631526153673646</v>
      </c>
      <c r="E22" s="55">
        <f t="shared" ca="1" si="22"/>
        <v>12</v>
      </c>
      <c r="F22" s="72">
        <f t="shared" ca="1" si="19"/>
        <v>0</v>
      </c>
      <c r="G22" s="42">
        <f t="shared" si="6"/>
        <v>22</v>
      </c>
      <c r="H22">
        <f ca="1">IF((G22-$L$7)&gt;$G$19, ABS((SUM(INDIRECT("C"&amp;G22-$L$7):INDIRECT("C"&amp;G22)) - SUM(INDIRECT("C"&amp;G22):INDIRECT("C"&amp;G22+$L$7)))/$J$7),0)</f>
        <v>9.6794014901205969</v>
      </c>
      <c r="I22">
        <f ca="1">AVERAGE(INDIRECT("H"&amp;$G22-$L$8):INDIRECT("H"&amp;$G22+$L$8))</f>
        <v>9.6794014901205969</v>
      </c>
      <c r="J22">
        <f t="shared" ca="1" si="7"/>
        <v>-1</v>
      </c>
      <c r="K22" s="12">
        <f t="shared" ca="1" si="8"/>
        <v>2342.4395497023361</v>
      </c>
      <c r="L22" s="12">
        <f t="shared" ca="1" si="9"/>
        <v>4</v>
      </c>
      <c r="M22" s="12">
        <f t="shared" ca="1" si="10"/>
        <v>586.95057633231136</v>
      </c>
      <c r="N22" s="16" t="b">
        <f t="shared" ca="1" si="11"/>
        <v>0</v>
      </c>
      <c r="O22">
        <f t="shared" ca="1" si="12"/>
        <v>2342.4395497023361</v>
      </c>
      <c r="P22">
        <f t="shared" ca="1" si="13"/>
        <v>4</v>
      </c>
      <c r="Q22">
        <f t="shared" ca="1" si="14"/>
        <v>603.28961699095396</v>
      </c>
      <c r="R22" t="b">
        <f t="shared" ca="1" si="15"/>
        <v>0</v>
      </c>
      <c r="S22">
        <f t="shared" ca="1" si="20"/>
        <v>-1</v>
      </c>
      <c r="T22">
        <f t="shared" ca="1" si="16"/>
        <v>-1</v>
      </c>
      <c r="W22" s="22" t="e">
        <f t="shared" ca="1" si="3"/>
        <v>#N/A</v>
      </c>
      <c r="X22" s="20" t="e">
        <f t="shared" ca="1" si="0"/>
        <v>#N/A</v>
      </c>
      <c r="Y22" s="21" t="e">
        <f t="shared" ca="1" si="2"/>
        <v>#N/A</v>
      </c>
      <c r="Z22" s="28" t="e">
        <f t="shared" ca="1" si="4"/>
        <v>#N/A</v>
      </c>
      <c r="AA22" s="29" t="e">
        <f t="shared" ca="1" si="1"/>
        <v>#N/A</v>
      </c>
    </row>
    <row r="23" spans="1:27" s="7" customFormat="1" ht="60.75" customHeight="1" x14ac:dyDescent="0.25">
      <c r="A23" s="71">
        <f t="shared" si="21"/>
        <v>0.4</v>
      </c>
      <c r="B23" s="65">
        <f t="shared" si="17"/>
        <v>588.11920398405312</v>
      </c>
      <c r="C23" s="58">
        <f t="shared" ca="1" si="5"/>
        <v>604.47109056122088</v>
      </c>
      <c r="D23" s="58">
        <f t="shared" ca="1" si="18"/>
        <v>4.4710905612208833</v>
      </c>
      <c r="E23" s="55">
        <f t="shared" ca="1" si="22"/>
        <v>12</v>
      </c>
      <c r="F23" s="72">
        <f t="shared" ca="1" si="19"/>
        <v>0</v>
      </c>
      <c r="G23" s="42">
        <f t="shared" si="6"/>
        <v>23</v>
      </c>
      <c r="H23">
        <f ca="1">IF((G23-$L$7)&gt;$G$19, ABS((SUM(INDIRECT("C"&amp;G23-$L$7):INDIRECT("C"&amp;G23)) - SUM(INDIRECT("C"&amp;G23):INDIRECT("C"&amp;G23+$L$7)))/$J$7),0)</f>
        <v>10.72464478380607</v>
      </c>
      <c r="I23">
        <f ca="1">AVERAGE(INDIRECT("H"&amp;$G23-$L$8):INDIRECT("H"&amp;$G23+$L$8))</f>
        <v>10.72464478380607</v>
      </c>
      <c r="J23">
        <f t="shared" ca="1" si="7"/>
        <v>-1</v>
      </c>
      <c r="K23" s="12">
        <f t="shared" ca="1" si="8"/>
        <v>2946.9106402635571</v>
      </c>
      <c r="L23" s="12">
        <f t="shared" ca="1" si="9"/>
        <v>5</v>
      </c>
      <c r="M23" s="12">
        <f t="shared" ca="1" si="10"/>
        <v>586.95057633231136</v>
      </c>
      <c r="N23" s="16" t="b">
        <f t="shared" ca="1" si="11"/>
        <v>0</v>
      </c>
      <c r="O23">
        <f t="shared" ca="1" si="12"/>
        <v>2946.9106402635571</v>
      </c>
      <c r="P23">
        <f t="shared" ca="1" si="13"/>
        <v>5</v>
      </c>
      <c r="Q23">
        <f t="shared" ca="1" si="14"/>
        <v>603.28961699095396</v>
      </c>
      <c r="R23" t="b">
        <f t="shared" ca="1" si="15"/>
        <v>0</v>
      </c>
      <c r="S23">
        <f t="shared" ca="1" si="20"/>
        <v>-1</v>
      </c>
      <c r="T23">
        <f t="shared" ca="1" si="16"/>
        <v>-1</v>
      </c>
      <c r="W23" s="22" t="e">
        <f t="shared" ca="1" si="3"/>
        <v>#N/A</v>
      </c>
      <c r="X23" s="20" t="e">
        <f t="shared" ca="1" si="0"/>
        <v>#N/A</v>
      </c>
      <c r="Y23" s="21" t="e">
        <f t="shared" ca="1" si="2"/>
        <v>#N/A</v>
      </c>
      <c r="Z23" s="28" t="e">
        <f t="shared" ca="1" si="4"/>
        <v>#N/A</v>
      </c>
      <c r="AA23" s="29" t="e">
        <f t="shared" ca="1" si="1"/>
        <v>#N/A</v>
      </c>
    </row>
    <row r="24" spans="1:27" s="7" customFormat="1" ht="18.75" x14ac:dyDescent="0.25">
      <c r="A24" s="71">
        <f t="shared" si="21"/>
        <v>0.5</v>
      </c>
      <c r="B24" s="65">
        <f t="shared" si="17"/>
        <v>585.18594721699958</v>
      </c>
      <c r="C24" s="58">
        <f t="shared" ca="1" si="5"/>
        <v>574.79281773031096</v>
      </c>
      <c r="D24" s="58">
        <f t="shared" ca="1" si="18"/>
        <v>-25.207182269689014</v>
      </c>
      <c r="E24" s="55">
        <f t="shared" ca="1" si="22"/>
        <v>12</v>
      </c>
      <c r="F24" s="72">
        <f t="shared" ca="1" si="19"/>
        <v>0</v>
      </c>
      <c r="G24" s="42">
        <f t="shared" si="6"/>
        <v>24</v>
      </c>
      <c r="H24">
        <f ca="1">IF((G24-$L$7)&gt;$G$19, ABS((SUM(INDIRECT("C"&amp;G24-$L$7):INDIRECT("C"&amp;G24)) - SUM(INDIRECT("C"&amp;G24):INDIRECT("C"&amp;G24+$L$7)))/$J$7),0)</f>
        <v>22.620957796296693</v>
      </c>
      <c r="I24">
        <f ca="1">AVERAGE(INDIRECT("H"&amp;$G24-$L$8):INDIRECT("H"&amp;$G24+$L$8))</f>
        <v>22.620957796296693</v>
      </c>
      <c r="J24">
        <f t="shared" ca="1" si="7"/>
        <v>22.620957796296693</v>
      </c>
      <c r="K24" s="12">
        <f t="shared" ca="1" si="8"/>
        <v>0</v>
      </c>
      <c r="L24" s="12">
        <f t="shared" ca="1" si="9"/>
        <v>0</v>
      </c>
      <c r="M24" s="12">
        <f t="shared" ca="1" si="10"/>
        <v>586.95057633231136</v>
      </c>
      <c r="N24" s="16" t="b">
        <f t="shared" ca="1" si="11"/>
        <v>0</v>
      </c>
      <c r="O24">
        <f t="shared" ca="1" si="12"/>
        <v>3521.7034579938681</v>
      </c>
      <c r="P24">
        <f t="shared" ca="1" si="13"/>
        <v>6</v>
      </c>
      <c r="Q24">
        <f t="shared" ca="1" si="14"/>
        <v>603.28961699095396</v>
      </c>
      <c r="R24" t="b">
        <f t="shared" ca="1" si="15"/>
        <v>0</v>
      </c>
      <c r="S24">
        <f t="shared" ca="1" si="20"/>
        <v>-1</v>
      </c>
      <c r="T24">
        <f t="shared" ca="1" si="16"/>
        <v>-1</v>
      </c>
      <c r="W24" s="22" t="e">
        <f t="shared" ca="1" si="3"/>
        <v>#N/A</v>
      </c>
      <c r="X24" s="20" t="e">
        <f t="shared" ca="1" si="0"/>
        <v>#N/A</v>
      </c>
      <c r="Y24" s="21" t="e">
        <f t="shared" ca="1" si="2"/>
        <v>#N/A</v>
      </c>
      <c r="Z24" s="28" t="e">
        <f t="shared" ca="1" si="4"/>
        <v>#N/A</v>
      </c>
      <c r="AA24" s="29" t="e">
        <f t="shared" ca="1" si="1"/>
        <v>#N/A</v>
      </c>
    </row>
    <row r="25" spans="1:27" s="7" customFormat="1" ht="18.75" x14ac:dyDescent="0.25">
      <c r="A25" s="71">
        <f t="shared" si="21"/>
        <v>0.6</v>
      </c>
      <c r="B25" s="65">
        <f t="shared" si="17"/>
        <v>582.26732012910486</v>
      </c>
      <c r="C25" s="58">
        <f t="shared" ca="1" si="5"/>
        <v>648.01738981249241</v>
      </c>
      <c r="D25" s="58">
        <f t="shared" ca="1" si="18"/>
        <v>48.017389812492461</v>
      </c>
      <c r="E25" s="55">
        <f t="shared" ca="1" si="22"/>
        <v>12</v>
      </c>
      <c r="F25" s="72">
        <f t="shared" ca="1" si="19"/>
        <v>0</v>
      </c>
      <c r="G25" s="42">
        <f t="shared" si="6"/>
        <v>25</v>
      </c>
      <c r="H25">
        <f ca="1">IF((G25-$L$7)&gt;$G$19, ABS((SUM(INDIRECT("C"&amp;G25-$L$7):INDIRECT("C"&amp;G25)) - SUM(INDIRECT("C"&amp;G25):INDIRECT("C"&amp;G25+$L$7)))/$J$7),0)</f>
        <v>16.893343459757943</v>
      </c>
      <c r="I25">
        <f ca="1">AVERAGE(INDIRECT("H"&amp;$G25-$L$8):INDIRECT("H"&amp;$G25+$L$8))</f>
        <v>16.893343459757943</v>
      </c>
      <c r="J25">
        <f t="shared" ca="1" si="7"/>
        <v>-1</v>
      </c>
      <c r="K25" s="12">
        <f t="shared" ca="1" si="8"/>
        <v>648.01738981249241</v>
      </c>
      <c r="L25" s="12">
        <f t="shared" ca="1" si="9"/>
        <v>1</v>
      </c>
      <c r="M25" s="12">
        <f t="shared" ca="1" si="10"/>
        <v>609.82523325441093</v>
      </c>
      <c r="N25" s="16" t="b">
        <f t="shared" ca="1" si="11"/>
        <v>0</v>
      </c>
      <c r="O25">
        <f t="shared" ca="1" si="12"/>
        <v>4169.7208478063603</v>
      </c>
      <c r="P25">
        <f t="shared" ca="1" si="13"/>
        <v>7</v>
      </c>
      <c r="Q25">
        <f t="shared" ca="1" si="14"/>
        <v>603.28961699095396</v>
      </c>
      <c r="R25" t="b">
        <f t="shared" ca="1" si="15"/>
        <v>0</v>
      </c>
      <c r="S25">
        <f t="shared" ca="1" si="20"/>
        <v>-1</v>
      </c>
      <c r="T25">
        <f t="shared" ca="1" si="16"/>
        <v>-1</v>
      </c>
      <c r="W25" s="22" t="e">
        <f t="shared" ca="1" si="3"/>
        <v>#N/A</v>
      </c>
      <c r="X25" s="20" t="e">
        <f t="shared" ca="1" si="0"/>
        <v>#N/A</v>
      </c>
      <c r="Y25" s="21" t="e">
        <f t="shared" ca="1" si="2"/>
        <v>#N/A</v>
      </c>
      <c r="Z25" s="28" t="e">
        <f t="shared" ca="1" si="4"/>
        <v>#N/A</v>
      </c>
      <c r="AA25" s="29" t="e">
        <f t="shared" ca="1" si="1"/>
        <v>#N/A</v>
      </c>
    </row>
    <row r="26" spans="1:27" s="7" customFormat="1" ht="18.75" x14ac:dyDescent="0.25">
      <c r="A26" s="71">
        <f t="shared" si="21"/>
        <v>0.7</v>
      </c>
      <c r="B26" s="65">
        <f t="shared" si="17"/>
        <v>579.36324975453988</v>
      </c>
      <c r="C26" s="58">
        <f t="shared" ca="1" si="5"/>
        <v>649.4006845492828</v>
      </c>
      <c r="D26" s="58">
        <f t="shared" ca="1" si="18"/>
        <v>49.400684549282843</v>
      </c>
      <c r="E26" s="55">
        <f t="shared" ca="1" si="22"/>
        <v>12</v>
      </c>
      <c r="F26" s="72">
        <f t="shared" ca="1" si="19"/>
        <v>0</v>
      </c>
      <c r="G26" s="42">
        <f t="shared" si="6"/>
        <v>26</v>
      </c>
      <c r="H26">
        <f ca="1">IF((G26-$L$7)&gt;$G$19, ABS((SUM(INDIRECT("C"&amp;G26-$L$7):INDIRECT("C"&amp;G26)) - SUM(INDIRECT("C"&amp;G26):INDIRECT("C"&amp;G26+$L$7)))/$J$7),0)</f>
        <v>4.603627444955805</v>
      </c>
      <c r="I26">
        <f ca="1">AVERAGE(INDIRECT("H"&amp;$G26-$L$8):INDIRECT("H"&amp;$G26+$L$8))</f>
        <v>4.603627444955805</v>
      </c>
      <c r="J26">
        <f t="shared" ca="1" si="7"/>
        <v>-1</v>
      </c>
      <c r="K26" s="12">
        <f t="shared" ca="1" si="8"/>
        <v>1297.4180743617753</v>
      </c>
      <c r="L26" s="12">
        <f t="shared" ca="1" si="9"/>
        <v>2</v>
      </c>
      <c r="M26" s="12">
        <f t="shared" ca="1" si="10"/>
        <v>609.82523325441093</v>
      </c>
      <c r="N26" s="16" t="b">
        <f t="shared" ca="1" si="11"/>
        <v>0</v>
      </c>
      <c r="O26">
        <f t="shared" ca="1" si="12"/>
        <v>4819.1215323556435</v>
      </c>
      <c r="P26">
        <f t="shared" ca="1" si="13"/>
        <v>8</v>
      </c>
      <c r="Q26">
        <f t="shared" ca="1" si="14"/>
        <v>603.28961699095396</v>
      </c>
      <c r="R26" t="b">
        <f t="shared" ca="1" si="15"/>
        <v>0</v>
      </c>
      <c r="S26">
        <f t="shared" ca="1" si="20"/>
        <v>-1</v>
      </c>
      <c r="T26">
        <f t="shared" ca="1" si="16"/>
        <v>-1</v>
      </c>
      <c r="W26" s="22" t="e">
        <f t="shared" ca="1" si="3"/>
        <v>#N/A</v>
      </c>
      <c r="X26" s="20" t="e">
        <f t="shared" ca="1" si="0"/>
        <v>#N/A</v>
      </c>
      <c r="Y26" s="21" t="e">
        <f t="shared" ca="1" si="2"/>
        <v>#N/A</v>
      </c>
      <c r="Z26" s="28" t="e">
        <f t="shared" ca="1" si="4"/>
        <v>#N/A</v>
      </c>
      <c r="AA26" s="29" t="e">
        <f t="shared" ca="1" si="1"/>
        <v>#N/A</v>
      </c>
    </row>
    <row r="27" spans="1:27" s="7" customFormat="1" ht="18.75" x14ac:dyDescent="0.25">
      <c r="A27" s="71">
        <f t="shared" si="21"/>
        <v>0.79999999999999993</v>
      </c>
      <c r="B27" s="65">
        <f t="shared" si="17"/>
        <v>576.47366349139395</v>
      </c>
      <c r="C27" s="58">
        <f t="shared" ca="1" si="5"/>
        <v>597.43659758128081</v>
      </c>
      <c r="D27" s="58">
        <f t="shared" ca="1" si="18"/>
        <v>-2.5634024187191602</v>
      </c>
      <c r="E27" s="55">
        <f t="shared" ca="1" si="22"/>
        <v>12</v>
      </c>
      <c r="F27" s="72">
        <f t="shared" ca="1" si="19"/>
        <v>0</v>
      </c>
      <c r="G27" s="42">
        <f t="shared" si="6"/>
        <v>27</v>
      </c>
      <c r="H27">
        <f ca="1">IF((G27-$L$7)&gt;$G$19, ABS((SUM(INDIRECT("C"&amp;G27-$L$7):INDIRECT("C"&amp;G27)) - SUM(INDIRECT("C"&amp;G27):INDIRECT("C"&amp;G27+$L$7)))/$J$7),0)</f>
        <v>17.986927709012775</v>
      </c>
      <c r="I27">
        <f ca="1">AVERAGE(INDIRECT("H"&amp;$G27-$L$8):INDIRECT("H"&amp;$G27+$L$8))</f>
        <v>17.986927709012775</v>
      </c>
      <c r="J27">
        <f t="shared" ca="1" si="7"/>
        <v>-1</v>
      </c>
      <c r="K27" s="12">
        <f t="shared" ca="1" si="8"/>
        <v>1894.854671943056</v>
      </c>
      <c r="L27" s="12">
        <f t="shared" ca="1" si="9"/>
        <v>3</v>
      </c>
      <c r="M27" s="12">
        <f t="shared" ca="1" si="10"/>
        <v>609.82523325441093</v>
      </c>
      <c r="N27" s="16" t="b">
        <f t="shared" ca="1" si="11"/>
        <v>0</v>
      </c>
      <c r="O27">
        <f t="shared" ca="1" si="12"/>
        <v>5416.5581299369242</v>
      </c>
      <c r="P27">
        <f t="shared" ca="1" si="13"/>
        <v>9</v>
      </c>
      <c r="Q27">
        <f t="shared" ca="1" si="14"/>
        <v>603.28961699095396</v>
      </c>
      <c r="R27" t="b">
        <f t="shared" ca="1" si="15"/>
        <v>0</v>
      </c>
      <c r="S27">
        <f t="shared" ca="1" si="20"/>
        <v>-1</v>
      </c>
      <c r="T27">
        <f t="shared" ca="1" si="16"/>
        <v>-1</v>
      </c>
      <c r="W27" s="22" t="e">
        <f t="shared" ca="1" si="3"/>
        <v>#N/A</v>
      </c>
      <c r="X27" s="20" t="e">
        <f t="shared" ca="1" si="0"/>
        <v>#N/A</v>
      </c>
      <c r="Y27" s="21" t="e">
        <f t="shared" ca="1" si="2"/>
        <v>#N/A</v>
      </c>
      <c r="Z27" s="28" t="e">
        <f t="shared" ca="1" si="4"/>
        <v>#N/A</v>
      </c>
      <c r="AA27" s="29" t="e">
        <f t="shared" ca="1" si="1"/>
        <v>#N/A</v>
      </c>
    </row>
    <row r="28" spans="1:27" s="7" customFormat="1" ht="18.75" x14ac:dyDescent="0.25">
      <c r="A28" s="71">
        <f t="shared" si="21"/>
        <v>0.89999999999999991</v>
      </c>
      <c r="B28" s="65">
        <f t="shared" si="17"/>
        <v>573.59848909985999</v>
      </c>
      <c r="C28" s="58">
        <f t="shared" ca="1" si="5"/>
        <v>606.95910018169911</v>
      </c>
      <c r="D28" s="58">
        <f t="shared" ca="1" si="18"/>
        <v>6.9591001816991538</v>
      </c>
      <c r="E28" s="55">
        <f t="shared" ca="1" si="22"/>
        <v>12</v>
      </c>
      <c r="F28" s="72">
        <f t="shared" ca="1" si="19"/>
        <v>0</v>
      </c>
      <c r="G28" s="42">
        <f t="shared" si="6"/>
        <v>28</v>
      </c>
      <c r="H28">
        <f ca="1">IF((G28-$L$7)&gt;$G$19, ABS((SUM(INDIRECT("C"&amp;G28-$L$7):INDIRECT("C"&amp;G28)) - SUM(INDIRECT("C"&amp;G28):INDIRECT("C"&amp;G28+$L$7)))/$J$7),0)</f>
        <v>4.5212041016177977</v>
      </c>
      <c r="I28">
        <f ca="1">AVERAGE(INDIRECT("H"&amp;$G28-$L$8):INDIRECT("H"&amp;$G28+$L$8))</f>
        <v>4.5212041016177977</v>
      </c>
      <c r="J28">
        <f t="shared" ca="1" si="7"/>
        <v>-1</v>
      </c>
      <c r="K28" s="12">
        <f t="shared" ca="1" si="8"/>
        <v>2501.8137721247549</v>
      </c>
      <c r="L28" s="12">
        <f t="shared" ca="1" si="9"/>
        <v>4</v>
      </c>
      <c r="M28" s="12">
        <f t="shared" ca="1" si="10"/>
        <v>609.82523325441093</v>
      </c>
      <c r="N28" s="16" t="b">
        <f t="shared" ca="1" si="11"/>
        <v>0</v>
      </c>
      <c r="O28">
        <f t="shared" ca="1" si="12"/>
        <v>6023.517230118623</v>
      </c>
      <c r="P28">
        <f t="shared" ca="1" si="13"/>
        <v>10</v>
      </c>
      <c r="Q28">
        <f t="shared" ca="1" si="14"/>
        <v>603.28961699095396</v>
      </c>
      <c r="R28" t="b">
        <f t="shared" ca="1" si="15"/>
        <v>0</v>
      </c>
      <c r="S28">
        <f t="shared" ca="1" si="20"/>
        <v>-1</v>
      </c>
      <c r="T28">
        <f t="shared" ca="1" si="16"/>
        <v>-1</v>
      </c>
      <c r="W28" s="22" t="e">
        <f t="shared" ca="1" si="3"/>
        <v>#N/A</v>
      </c>
      <c r="X28" s="20" t="e">
        <f t="shared" ca="1" si="0"/>
        <v>#N/A</v>
      </c>
      <c r="Y28" s="21" t="e">
        <f t="shared" ca="1" si="2"/>
        <v>#N/A</v>
      </c>
      <c r="Z28" s="28" t="e">
        <f t="shared" ca="1" si="4"/>
        <v>#N/A</v>
      </c>
      <c r="AA28" s="29" t="e">
        <f t="shared" ca="1" si="1"/>
        <v>#N/A</v>
      </c>
    </row>
    <row r="29" spans="1:27" s="7" customFormat="1" ht="18.75" x14ac:dyDescent="0.25">
      <c r="A29" s="71">
        <f t="shared" si="21"/>
        <v>0.99999999999999989</v>
      </c>
      <c r="B29" s="65">
        <f t="shared" si="17"/>
        <v>570.73765470042838</v>
      </c>
      <c r="C29" s="58">
        <f t="shared" ca="1" si="5"/>
        <v>618.51126334402488</v>
      </c>
      <c r="D29" s="58">
        <f t="shared" ca="1" si="18"/>
        <v>18.511263344024837</v>
      </c>
      <c r="E29" s="55">
        <f t="shared" ca="1" si="22"/>
        <v>12</v>
      </c>
      <c r="F29" s="72">
        <f t="shared" ca="1" si="19"/>
        <v>0</v>
      </c>
      <c r="G29" s="42">
        <f t="shared" si="6"/>
        <v>29</v>
      </c>
      <c r="H29">
        <f ca="1">IF((G29-$L$7)&gt;$G$19, ABS((SUM(INDIRECT("C"&amp;G29-$L$7):INDIRECT("C"&amp;G29)) - SUM(INDIRECT("C"&amp;G29):INDIRECT("C"&amp;G29+$L$7)))/$J$7),0)</f>
        <v>2.0963897466873505</v>
      </c>
      <c r="I29">
        <f ca="1">AVERAGE(INDIRECT("H"&amp;$G29-$L$8):INDIRECT("H"&amp;$G29+$L$8))</f>
        <v>2.0963897466873505</v>
      </c>
      <c r="J29">
        <f t="shared" ca="1" si="7"/>
        <v>-1</v>
      </c>
      <c r="K29" s="12">
        <f t="shared" ca="1" si="8"/>
        <v>3120.3250354687798</v>
      </c>
      <c r="L29" s="12">
        <f t="shared" ca="1" si="9"/>
        <v>5</v>
      </c>
      <c r="M29" s="12">
        <f t="shared" ca="1" si="10"/>
        <v>609.82523325441093</v>
      </c>
      <c r="N29" s="16" t="b">
        <f t="shared" ca="1" si="11"/>
        <v>0</v>
      </c>
      <c r="O29">
        <f t="shared" ca="1" si="12"/>
        <v>6642.0284934626479</v>
      </c>
      <c r="P29">
        <f t="shared" ca="1" si="13"/>
        <v>11</v>
      </c>
      <c r="Q29">
        <f t="shared" ca="1" si="14"/>
        <v>603.28961699095396</v>
      </c>
      <c r="R29" t="b">
        <f t="shared" ca="1" si="15"/>
        <v>0</v>
      </c>
      <c r="S29">
        <f t="shared" ca="1" si="20"/>
        <v>-1</v>
      </c>
      <c r="T29">
        <f t="shared" ca="1" si="16"/>
        <v>-1</v>
      </c>
      <c r="W29" s="22" t="e">
        <f t="shared" ca="1" si="3"/>
        <v>#N/A</v>
      </c>
      <c r="X29" s="20" t="e">
        <f t="shared" ca="1" si="0"/>
        <v>#N/A</v>
      </c>
      <c r="Y29" s="21" t="e">
        <f t="shared" ca="1" si="2"/>
        <v>#N/A</v>
      </c>
      <c r="Z29" s="28" t="e">
        <f t="shared" ca="1" si="4"/>
        <v>#N/A</v>
      </c>
      <c r="AA29" s="29" t="e">
        <f t="shared" ca="1" si="1"/>
        <v>#N/A</v>
      </c>
    </row>
    <row r="30" spans="1:27" s="7" customFormat="1" ht="18.75" x14ac:dyDescent="0.25">
      <c r="A30" s="71">
        <f t="shared" si="21"/>
        <v>1.0999999999999999</v>
      </c>
      <c r="B30" s="65">
        <f t="shared" si="17"/>
        <v>567.89108877209037</v>
      </c>
      <c r="C30" s="58">
        <f t="shared" ca="1" si="5"/>
        <v>610.24120238006753</v>
      </c>
      <c r="D30" s="58">
        <f t="shared" ca="1" si="18"/>
        <v>10.241202380067513</v>
      </c>
      <c r="E30" s="55">
        <f t="shared" ca="1" si="22"/>
        <v>12</v>
      </c>
      <c r="F30" s="72">
        <f t="shared" ca="1" si="19"/>
        <v>0</v>
      </c>
      <c r="G30" s="42">
        <f t="shared" si="6"/>
        <v>30</v>
      </c>
      <c r="H30">
        <f ca="1">IF((G30-$L$7)&gt;$G$19, ABS((SUM(INDIRECT("C"&amp;G30-$L$7):INDIRECT("C"&amp;G30)) - SUM(INDIRECT("C"&amp;G30):INDIRECT("C"&amp;G30+$L$7)))/$J$7),0)</f>
        <v>11.164485586648198</v>
      </c>
      <c r="I30">
        <f ca="1">AVERAGE(INDIRECT("H"&amp;$G30-$L$8):INDIRECT("H"&amp;$G30+$L$8))</f>
        <v>11.164485586648198</v>
      </c>
      <c r="J30">
        <f t="shared" ca="1" si="7"/>
        <v>-1</v>
      </c>
      <c r="K30" s="12">
        <f t="shared" ca="1" si="8"/>
        <v>3730.5662378488473</v>
      </c>
      <c r="L30" s="12">
        <f t="shared" ca="1" si="9"/>
        <v>6</v>
      </c>
      <c r="M30" s="12">
        <f t="shared" ca="1" si="10"/>
        <v>609.82523325441093</v>
      </c>
      <c r="N30" s="16" t="b">
        <f t="shared" ca="1" si="11"/>
        <v>0</v>
      </c>
      <c r="O30">
        <f t="shared" ca="1" si="12"/>
        <v>7252.269695842715</v>
      </c>
      <c r="P30">
        <f t="shared" ca="1" si="13"/>
        <v>12</v>
      </c>
      <c r="Q30">
        <f t="shared" ca="1" si="14"/>
        <v>603.28961699095396</v>
      </c>
      <c r="R30" t="b">
        <f t="shared" ca="1" si="15"/>
        <v>0</v>
      </c>
      <c r="S30">
        <f t="shared" ca="1" si="20"/>
        <v>-1</v>
      </c>
      <c r="T30">
        <f t="shared" ca="1" si="16"/>
        <v>-1</v>
      </c>
      <c r="W30" s="22" t="e">
        <f t="shared" ca="1" si="3"/>
        <v>#N/A</v>
      </c>
      <c r="X30" s="20" t="e">
        <f t="shared" ca="1" si="0"/>
        <v>#N/A</v>
      </c>
      <c r="Y30" s="21" t="e">
        <f t="shared" ca="1" si="2"/>
        <v>#N/A</v>
      </c>
      <c r="Z30" s="28" t="e">
        <f t="shared" ca="1" si="4"/>
        <v>#N/A</v>
      </c>
      <c r="AA30" s="29" t="e">
        <f t="shared" ca="1" si="1"/>
        <v>#N/A</v>
      </c>
    </row>
    <row r="31" spans="1:27" s="7" customFormat="1" ht="19.5" thickBot="1" x14ac:dyDescent="0.3">
      <c r="A31" s="71">
        <f t="shared" si="21"/>
        <v>1.2</v>
      </c>
      <c r="B31" s="65">
        <f t="shared" si="17"/>
        <v>565.05872015054922</v>
      </c>
      <c r="C31" s="58">
        <f t="shared" ca="1" si="5"/>
        <v>602.54005436966179</v>
      </c>
      <c r="D31" s="58">
        <f t="shared" ca="1" si="18"/>
        <v>2.5400543696618443</v>
      </c>
      <c r="E31" s="55">
        <f t="shared" ca="1" si="22"/>
        <v>12</v>
      </c>
      <c r="F31" s="72">
        <f t="shared" ca="1" si="19"/>
        <v>0</v>
      </c>
      <c r="G31" s="42">
        <f t="shared" si="6"/>
        <v>31</v>
      </c>
      <c r="H31">
        <f ca="1">IF((G31-$L$7)&gt;$G$19, ABS((SUM(INDIRECT("C"&amp;G31-$L$7):INDIRECT("C"&amp;G31)) - SUM(INDIRECT("C"&amp;G31):INDIRECT("C"&amp;G31+$L$7)))/$J$7),0)</f>
        <v>19.069820226002491</v>
      </c>
      <c r="I31">
        <f ca="1">AVERAGE(INDIRECT("H"&amp;$G31-$L$8):INDIRECT("H"&amp;$G31+$L$8))</f>
        <v>19.069820226002491</v>
      </c>
      <c r="J31">
        <f t="shared" ca="1" si="7"/>
        <v>-1</v>
      </c>
      <c r="K31" s="12">
        <f t="shared" ca="1" si="8"/>
        <v>4333.1062922185092</v>
      </c>
      <c r="L31" s="12">
        <f t="shared" ca="1" si="9"/>
        <v>7</v>
      </c>
      <c r="M31" s="12">
        <f t="shared" ca="1" si="10"/>
        <v>609.82523325441093</v>
      </c>
      <c r="N31" s="16" t="b">
        <f t="shared" ca="1" si="11"/>
        <v>0</v>
      </c>
      <c r="O31">
        <f t="shared" ca="1" si="12"/>
        <v>7854.8097502123765</v>
      </c>
      <c r="P31">
        <f t="shared" ca="1" si="13"/>
        <v>13</v>
      </c>
      <c r="Q31">
        <f t="shared" ca="1" si="14"/>
        <v>603.28961699095396</v>
      </c>
      <c r="R31" t="b">
        <f t="shared" ca="1" si="15"/>
        <v>0</v>
      </c>
      <c r="S31">
        <f t="shared" ca="1" si="20"/>
        <v>-1</v>
      </c>
      <c r="T31">
        <f t="shared" ca="1" si="16"/>
        <v>-1</v>
      </c>
      <c r="W31" s="22" t="e">
        <f t="shared" ca="1" si="3"/>
        <v>#N/A</v>
      </c>
      <c r="X31" s="20" t="e">
        <f t="shared" ca="1" si="0"/>
        <v>#N/A</v>
      </c>
      <c r="Y31" s="23" t="e">
        <f t="shared" ca="1" si="2"/>
        <v>#N/A</v>
      </c>
      <c r="Z31" s="30" t="e">
        <f t="shared" ca="1" si="4"/>
        <v>#N/A</v>
      </c>
      <c r="AA31" s="31" t="e">
        <f t="shared" ca="1" si="1"/>
        <v>#N/A</v>
      </c>
    </row>
    <row r="32" spans="1:27" s="7" customFormat="1" x14ac:dyDescent="0.25">
      <c r="A32" s="71">
        <f t="shared" si="21"/>
        <v>1.3</v>
      </c>
      <c r="B32" s="65">
        <f t="shared" si="17"/>
        <v>562.24047802644202</v>
      </c>
      <c r="C32" s="58">
        <f t="shared" ca="1" si="5"/>
        <v>578.2723668094693</v>
      </c>
      <c r="D32" s="58">
        <f t="shared" ca="1" si="18"/>
        <v>-21.727633190530714</v>
      </c>
      <c r="E32" s="55">
        <f t="shared" ca="1" si="22"/>
        <v>12</v>
      </c>
      <c r="F32" s="72">
        <f t="shared" ca="1" si="19"/>
        <v>0</v>
      </c>
      <c r="G32" s="42">
        <f t="shared" si="6"/>
        <v>32</v>
      </c>
      <c r="H32">
        <f ca="1">IF((G32-$L$7)&gt;$G$19, ABS((SUM(INDIRECT("C"&amp;G32-$L$7):INDIRECT("C"&amp;G32)) - SUM(INDIRECT("C"&amp;G32):INDIRECT("C"&amp;G32+$L$7)))/$J$7),0)</f>
        <v>0.11136700610967409</v>
      </c>
      <c r="I32">
        <f ca="1">AVERAGE(INDIRECT("H"&amp;$G32-$L$8):INDIRECT("H"&amp;$G32+$L$8))</f>
        <v>0.11136700610967409</v>
      </c>
      <c r="J32">
        <f t="shared" ca="1" si="7"/>
        <v>-1</v>
      </c>
      <c r="K32" s="12">
        <f t="shared" ca="1" si="8"/>
        <v>4911.3786590279788</v>
      </c>
      <c r="L32" s="12">
        <f t="shared" ca="1" si="9"/>
        <v>8</v>
      </c>
      <c r="M32" s="12">
        <f t="shared" ca="1" si="10"/>
        <v>609.82523325441093</v>
      </c>
      <c r="N32" s="16" t="b">
        <f t="shared" ca="1" si="11"/>
        <v>0</v>
      </c>
      <c r="O32">
        <f t="shared" ca="1" si="12"/>
        <v>8433.082117021846</v>
      </c>
      <c r="P32">
        <f t="shared" ca="1" si="13"/>
        <v>14</v>
      </c>
      <c r="Q32">
        <f t="shared" ca="1" si="14"/>
        <v>603.28961699095396</v>
      </c>
      <c r="R32" t="b">
        <f t="shared" ca="1" si="15"/>
        <v>0</v>
      </c>
      <c r="S32">
        <f t="shared" ca="1" si="20"/>
        <v>-1</v>
      </c>
      <c r="T32">
        <f t="shared" ca="1" si="16"/>
        <v>-1</v>
      </c>
    </row>
    <row r="33" spans="1:20" s="7" customFormat="1" x14ac:dyDescent="0.25">
      <c r="A33" s="71">
        <f t="shared" si="21"/>
        <v>1.4000000000000001</v>
      </c>
      <c r="B33" s="65">
        <f t="shared" si="17"/>
        <v>559.43629194356902</v>
      </c>
      <c r="C33" s="58">
        <f t="shared" ca="1" si="5"/>
        <v>574.20081801061338</v>
      </c>
      <c r="D33" s="58">
        <f t="shared" ca="1" si="18"/>
        <v>-25.7991819893866</v>
      </c>
      <c r="E33" s="55">
        <f t="shared" ca="1" si="22"/>
        <v>12</v>
      </c>
      <c r="F33" s="72">
        <f t="shared" ca="1" si="19"/>
        <v>0</v>
      </c>
      <c r="G33" s="42">
        <f t="shared" si="6"/>
        <v>33</v>
      </c>
      <c r="H33">
        <f ca="1">IF((G33-$L$7)&gt;$G$19, ABS((SUM(INDIRECT("C"&amp;G33-$L$7):INDIRECT("C"&amp;G33)) - SUM(INDIRECT("C"&amp;G33):INDIRECT("C"&amp;G33+$L$7)))/$J$7),0)</f>
        <v>8.5056510278673727</v>
      </c>
      <c r="I33">
        <f ca="1">AVERAGE(INDIRECT("H"&amp;$G33-$L$8):INDIRECT("H"&amp;$G33+$L$8))</f>
        <v>8.5056510278673727</v>
      </c>
      <c r="J33">
        <f t="shared" ca="1" si="7"/>
        <v>-1</v>
      </c>
      <c r="K33" s="12">
        <f t="shared" ca="1" si="8"/>
        <v>5485.5794770385919</v>
      </c>
      <c r="L33" s="12">
        <f t="shared" ca="1" si="9"/>
        <v>9</v>
      </c>
      <c r="M33" s="12">
        <f t="shared" ca="1" si="10"/>
        <v>609.82523325441093</v>
      </c>
      <c r="N33" s="16" t="b">
        <f t="shared" ca="1" si="11"/>
        <v>0</v>
      </c>
      <c r="O33">
        <f t="shared" ca="1" si="12"/>
        <v>9007.2829350324591</v>
      </c>
      <c r="P33">
        <f t="shared" ca="1" si="13"/>
        <v>15</v>
      </c>
      <c r="Q33">
        <f t="shared" ca="1" si="14"/>
        <v>603.28961699095396</v>
      </c>
      <c r="R33" t="b">
        <f t="shared" ca="1" si="15"/>
        <v>0</v>
      </c>
      <c r="S33">
        <f t="shared" ca="1" si="20"/>
        <v>-1</v>
      </c>
      <c r="T33">
        <f t="shared" ca="1" si="16"/>
        <v>-1</v>
      </c>
    </row>
    <row r="34" spans="1:20" s="7" customFormat="1" x14ac:dyDescent="0.25">
      <c r="A34" s="71">
        <f t="shared" si="21"/>
        <v>1.5000000000000002</v>
      </c>
      <c r="B34" s="65">
        <f t="shared" si="17"/>
        <v>556.6460917971317</v>
      </c>
      <c r="C34" s="58">
        <f t="shared" ca="1" si="5"/>
        <v>638.13497071467737</v>
      </c>
      <c r="D34" s="58">
        <f t="shared" ca="1" si="18"/>
        <v>38.134970714677372</v>
      </c>
      <c r="E34" s="55">
        <f t="shared" ca="1" si="22"/>
        <v>12</v>
      </c>
      <c r="F34" s="72">
        <f t="shared" ca="1" si="19"/>
        <v>0</v>
      </c>
      <c r="G34" s="42">
        <f t="shared" si="6"/>
        <v>34</v>
      </c>
      <c r="H34">
        <f ca="1">IF((G34-$L$7)&gt;$G$19, ABS((SUM(INDIRECT("C"&amp;G34-$L$7):INDIRECT("C"&amp;G34)) - SUM(INDIRECT("C"&amp;G34):INDIRECT("C"&amp;G34+$L$7)))/$J$7),0)</f>
        <v>4.6783239896091118</v>
      </c>
      <c r="I34">
        <f ca="1">AVERAGE(INDIRECT("H"&amp;$G34-$L$8):INDIRECT("H"&amp;$G34+$L$8))</f>
        <v>4.6783239896091118</v>
      </c>
      <c r="J34">
        <f t="shared" ca="1" si="7"/>
        <v>-1</v>
      </c>
      <c r="K34" s="12">
        <f t="shared" ca="1" si="8"/>
        <v>6123.7144477532693</v>
      </c>
      <c r="L34" s="12">
        <f t="shared" ca="1" si="9"/>
        <v>10</v>
      </c>
      <c r="M34" s="12">
        <f t="shared" ca="1" si="10"/>
        <v>609.82523325441093</v>
      </c>
      <c r="N34" s="16" t="b">
        <f t="shared" ca="1" si="11"/>
        <v>0</v>
      </c>
      <c r="O34">
        <f t="shared" ca="1" si="12"/>
        <v>9645.4179057471374</v>
      </c>
      <c r="P34">
        <f t="shared" ca="1" si="13"/>
        <v>16</v>
      </c>
      <c r="Q34">
        <f t="shared" ca="1" si="14"/>
        <v>603.28961699095396</v>
      </c>
      <c r="R34" t="b">
        <f t="shared" ca="1" si="15"/>
        <v>0</v>
      </c>
      <c r="S34">
        <f t="shared" ca="1" si="20"/>
        <v>-1</v>
      </c>
      <c r="T34">
        <f t="shared" ca="1" si="16"/>
        <v>-1</v>
      </c>
    </row>
    <row r="35" spans="1:20" s="7" customFormat="1" x14ac:dyDescent="0.25">
      <c r="A35" s="71">
        <f t="shared" si="21"/>
        <v>1.6000000000000003</v>
      </c>
      <c r="B35" s="65">
        <f t="shared" si="17"/>
        <v>553.86980783198146</v>
      </c>
      <c r="C35" s="58">
        <f t="shared" ca="1" si="5"/>
        <v>576.70005457592299</v>
      </c>
      <c r="D35" s="58">
        <f t="shared" ca="1" si="18"/>
        <v>-23.299945424077013</v>
      </c>
      <c r="E35" s="55">
        <f t="shared" ca="1" si="22"/>
        <v>12</v>
      </c>
      <c r="F35" s="72">
        <f t="shared" ca="1" si="19"/>
        <v>0</v>
      </c>
      <c r="G35" s="42">
        <f t="shared" si="6"/>
        <v>35</v>
      </c>
      <c r="H35">
        <f ca="1">IF((G35-$L$7)&gt;$G$19, ABS((SUM(INDIRECT("C"&amp;G35-$L$7):INDIRECT("C"&amp;G35)) - SUM(INDIRECT("C"&amp;G35):INDIRECT("C"&amp;G35+$L$7)))/$J$7),0)</f>
        <v>2.0578783614600411</v>
      </c>
      <c r="I35">
        <f ca="1">AVERAGE(INDIRECT("H"&amp;$G35-$L$8):INDIRECT("H"&amp;$G35+$L$8))</f>
        <v>2.0578783614600411</v>
      </c>
      <c r="J35">
        <f t="shared" ca="1" si="7"/>
        <v>-1</v>
      </c>
      <c r="K35" s="12">
        <f t="shared" ca="1" si="8"/>
        <v>6700.4145023291921</v>
      </c>
      <c r="L35" s="12">
        <f t="shared" ca="1" si="9"/>
        <v>11</v>
      </c>
      <c r="M35" s="12">
        <f t="shared" ca="1" si="10"/>
        <v>609.82523325441093</v>
      </c>
      <c r="N35" s="16" t="b">
        <f t="shared" ca="1" si="11"/>
        <v>0</v>
      </c>
      <c r="O35">
        <f t="shared" ca="1" si="12"/>
        <v>10222.117960323061</v>
      </c>
      <c r="P35">
        <f t="shared" ca="1" si="13"/>
        <v>17</v>
      </c>
      <c r="Q35">
        <f t="shared" ca="1" si="14"/>
        <v>603.28961699095396</v>
      </c>
      <c r="R35" t="b">
        <f t="shared" ca="1" si="15"/>
        <v>0</v>
      </c>
      <c r="S35">
        <f t="shared" ca="1" si="20"/>
        <v>-1</v>
      </c>
      <c r="T35">
        <f t="shared" ca="1" si="16"/>
        <v>-1</v>
      </c>
    </row>
    <row r="36" spans="1:20" s="7" customFormat="1" x14ac:dyDescent="0.25">
      <c r="A36" s="71">
        <f t="shared" si="21"/>
        <v>1.7000000000000004</v>
      </c>
      <c r="B36" s="65">
        <f t="shared" si="17"/>
        <v>551.10737064087448</v>
      </c>
      <c r="C36" s="58">
        <f t="shared" ca="1" si="5"/>
        <v>594.48642620259625</v>
      </c>
      <c r="D36" s="58">
        <f t="shared" ca="1" si="18"/>
        <v>-5.5135737974037919</v>
      </c>
      <c r="E36" s="55">
        <f t="shared" ca="1" si="22"/>
        <v>12</v>
      </c>
      <c r="F36" s="72">
        <f t="shared" ca="1" si="19"/>
        <v>0</v>
      </c>
      <c r="G36" s="42">
        <f t="shared" si="6"/>
        <v>36</v>
      </c>
      <c r="H36">
        <f ca="1">IF((G36-$L$7)&gt;$G$19, ABS((SUM(INDIRECT("C"&amp;G36-$L$7):INDIRECT("C"&amp;G36)) - SUM(INDIRECT("C"&amp;G36):INDIRECT("C"&amp;G36+$L$7)))/$J$7),0)</f>
        <v>11.777757489716066</v>
      </c>
      <c r="I36">
        <f ca="1">AVERAGE(INDIRECT("H"&amp;$G36-$L$8):INDIRECT("H"&amp;$G36+$L$8))</f>
        <v>11.777757489716066</v>
      </c>
      <c r="J36">
        <f t="shared" ca="1" si="7"/>
        <v>-1</v>
      </c>
      <c r="K36" s="12">
        <f t="shared" ca="1" si="8"/>
        <v>7294.9009285317879</v>
      </c>
      <c r="L36" s="12">
        <f t="shared" ca="1" si="9"/>
        <v>12</v>
      </c>
      <c r="M36" s="12">
        <f t="shared" ca="1" si="10"/>
        <v>609.82523325441093</v>
      </c>
      <c r="N36" s="16" t="b">
        <f t="shared" ca="1" si="11"/>
        <v>0</v>
      </c>
      <c r="O36">
        <f t="shared" ca="1" si="12"/>
        <v>10816.604386525658</v>
      </c>
      <c r="P36">
        <f t="shared" ca="1" si="13"/>
        <v>18</v>
      </c>
      <c r="Q36">
        <f t="shared" ca="1" si="14"/>
        <v>603.28961699095396</v>
      </c>
      <c r="R36" t="b">
        <f t="shared" ca="1" si="15"/>
        <v>0</v>
      </c>
      <c r="S36">
        <f t="shared" ca="1" si="20"/>
        <v>-1</v>
      </c>
      <c r="T36">
        <f t="shared" ca="1" si="16"/>
        <v>-1</v>
      </c>
    </row>
    <row r="37" spans="1:20" s="17" customFormat="1" ht="18.75" customHeight="1" x14ac:dyDescent="0.25">
      <c r="A37" s="71">
        <f t="shared" si="21"/>
        <v>1.8000000000000005</v>
      </c>
      <c r="B37" s="65">
        <f t="shared" si="17"/>
        <v>548.35871116273688</v>
      </c>
      <c r="C37" s="58">
        <f t="shared" ca="1" si="5"/>
        <v>626.08087596853488</v>
      </c>
      <c r="D37" s="58">
        <f t="shared" ca="1" si="18"/>
        <v>26.080875968534922</v>
      </c>
      <c r="E37" s="55">
        <f t="shared" ca="1" si="22"/>
        <v>12</v>
      </c>
      <c r="F37" s="72">
        <f t="shared" ca="1" si="19"/>
        <v>0</v>
      </c>
      <c r="G37" s="42">
        <f t="shared" si="6"/>
        <v>37</v>
      </c>
      <c r="H37">
        <f ca="1">IF((G37-$L$7)&gt;$G$19, ABS((SUM(INDIRECT("C"&amp;G37-$L$7):INDIRECT("C"&amp;G37)) - SUM(INDIRECT("C"&amp;G37):INDIRECT("C"&amp;G37+$L$7)))/$J$7),0)</f>
        <v>13.802553384330565</v>
      </c>
      <c r="I37">
        <f ca="1">AVERAGE(INDIRECT("H"&amp;$G37-$L$8):INDIRECT("H"&amp;$G37+$L$8))</f>
        <v>13.802553384330565</v>
      </c>
      <c r="J37">
        <f t="shared" ca="1" si="7"/>
        <v>-1</v>
      </c>
      <c r="K37" s="12">
        <f t="shared" ca="1" si="8"/>
        <v>7920.9818045003231</v>
      </c>
      <c r="L37" s="12">
        <f t="shared" ca="1" si="9"/>
        <v>13</v>
      </c>
      <c r="M37" s="12">
        <f t="shared" ca="1" si="10"/>
        <v>609.82523325441093</v>
      </c>
      <c r="N37" s="16" t="b">
        <f t="shared" ca="1" si="11"/>
        <v>0</v>
      </c>
      <c r="O37">
        <f t="shared" ca="1" si="12"/>
        <v>11442.685262494193</v>
      </c>
      <c r="P37">
        <f t="shared" ca="1" si="13"/>
        <v>19</v>
      </c>
      <c r="Q37">
        <f t="shared" ca="1" si="14"/>
        <v>603.28961699095396</v>
      </c>
      <c r="R37" t="b">
        <f t="shared" ca="1" si="15"/>
        <v>0</v>
      </c>
      <c r="S37">
        <f t="shared" ca="1" si="20"/>
        <v>-1</v>
      </c>
      <c r="T37">
        <f t="shared" ca="1" si="16"/>
        <v>-1</v>
      </c>
    </row>
    <row r="38" spans="1:20" x14ac:dyDescent="0.25">
      <c r="A38" s="71">
        <f t="shared" si="21"/>
        <v>1.9000000000000006</v>
      </c>
      <c r="B38" s="65">
        <f t="shared" si="17"/>
        <v>545.62376068093886</v>
      </c>
      <c r="C38" s="58">
        <f t="shared" ca="1" si="5"/>
        <v>635.86517928092962</v>
      </c>
      <c r="D38" s="58">
        <f t="shared" ca="1" si="18"/>
        <v>35.865179280929659</v>
      </c>
      <c r="E38" s="55">
        <f t="shared" ca="1" si="22"/>
        <v>12</v>
      </c>
      <c r="F38" s="72">
        <f t="shared" ca="1" si="19"/>
        <v>0</v>
      </c>
      <c r="G38" s="42">
        <f t="shared" si="6"/>
        <v>38</v>
      </c>
      <c r="H38">
        <f ca="1">IF((G38-$L$7)&gt;$G$19, ABS((SUM(INDIRECT("C"&amp;G38-$L$7):INDIRECT("C"&amp;G38)) - SUM(INDIRECT("C"&amp;G38):INDIRECT("C"&amp;G38+$L$7)))/$J$7),0)</f>
        <v>23.032516765462276</v>
      </c>
      <c r="I38">
        <f ca="1">AVERAGE(INDIRECT("H"&amp;$G38-$L$8):INDIRECT("H"&amp;$G38+$L$8))</f>
        <v>23.032516765462276</v>
      </c>
      <c r="J38">
        <f t="shared" ca="1" si="7"/>
        <v>-1</v>
      </c>
      <c r="K38" s="12">
        <f t="shared" ca="1" si="8"/>
        <v>8556.8469837812518</v>
      </c>
      <c r="L38" s="12">
        <f t="shared" ca="1" si="9"/>
        <v>14</v>
      </c>
      <c r="M38" s="12">
        <f t="shared" ca="1" si="10"/>
        <v>609.82523325441093</v>
      </c>
      <c r="N38" s="16" t="b">
        <f t="shared" ca="1" si="11"/>
        <v>0</v>
      </c>
      <c r="O38">
        <f t="shared" ca="1" si="12"/>
        <v>12078.550441775122</v>
      </c>
      <c r="P38">
        <f t="shared" ca="1" si="13"/>
        <v>20</v>
      </c>
      <c r="Q38">
        <f t="shared" ca="1" si="14"/>
        <v>603.28961699095396</v>
      </c>
      <c r="R38" t="b">
        <f t="shared" ca="1" si="15"/>
        <v>0</v>
      </c>
      <c r="S38">
        <f t="shared" ca="1" si="20"/>
        <v>-1</v>
      </c>
      <c r="T38">
        <f t="shared" ca="1" si="16"/>
        <v>-1</v>
      </c>
    </row>
    <row r="39" spans="1:20" x14ac:dyDescent="0.25">
      <c r="A39" s="71">
        <f t="shared" si="21"/>
        <v>2.0000000000000004</v>
      </c>
      <c r="B39" s="65">
        <f t="shared" si="17"/>
        <v>542.90245082157571</v>
      </c>
      <c r="C39" s="58">
        <f t="shared" ca="1" si="5"/>
        <v>590.53151503491176</v>
      </c>
      <c r="D39" s="58">
        <f t="shared" ca="1" si="18"/>
        <v>-9.4684849650882388</v>
      </c>
      <c r="E39" s="55">
        <f t="shared" ca="1" si="22"/>
        <v>12</v>
      </c>
      <c r="F39" s="72">
        <f t="shared" ca="1" si="19"/>
        <v>1</v>
      </c>
      <c r="G39" s="42">
        <f t="shared" si="6"/>
        <v>39</v>
      </c>
      <c r="H39">
        <f ca="1">IF((G39-$L$7)&gt;$G$19, ABS((SUM(INDIRECT("C"&amp;G39-$L$7):INDIRECT("C"&amp;G39)) - SUM(INDIRECT("C"&amp;G39):INDIRECT("C"&amp;G39+$L$7)))/$J$7),0)</f>
        <v>44.003461573062509</v>
      </c>
      <c r="I39">
        <f ca="1">AVERAGE(INDIRECT("H"&amp;$G39-$L$8):INDIRECT("H"&amp;$G39+$L$8))</f>
        <v>44.003461573062509</v>
      </c>
      <c r="J39">
        <f t="shared" ca="1" si="7"/>
        <v>44.003461573062509</v>
      </c>
      <c r="K39" s="12">
        <f t="shared" ca="1" si="8"/>
        <v>0</v>
      </c>
      <c r="L39" s="12">
        <f t="shared" ca="1" si="9"/>
        <v>0</v>
      </c>
      <c r="M39" s="12">
        <f t="shared" ca="1" si="10"/>
        <v>609.82523325441093</v>
      </c>
      <c r="N39" s="16" t="b">
        <f t="shared" ca="1" si="11"/>
        <v>1</v>
      </c>
      <c r="O39">
        <f t="shared" ca="1" si="12"/>
        <v>0</v>
      </c>
      <c r="P39">
        <f t="shared" ca="1" si="13"/>
        <v>0</v>
      </c>
      <c r="Q39">
        <f t="shared" ca="1" si="14"/>
        <v>603.28961699095396</v>
      </c>
      <c r="R39" t="b">
        <f t="shared" ca="1" si="15"/>
        <v>1</v>
      </c>
      <c r="S39">
        <f t="shared" ca="1" si="20"/>
        <v>603.28961699095396</v>
      </c>
      <c r="T39">
        <f t="shared" ca="1" si="16"/>
        <v>1.9999999999999973</v>
      </c>
    </row>
    <row r="40" spans="1:20" x14ac:dyDescent="0.25">
      <c r="A40" s="71">
        <f t="shared" si="21"/>
        <v>2.1000000000000005</v>
      </c>
      <c r="B40" s="65">
        <f t="shared" si="17"/>
        <v>540.19471355175938</v>
      </c>
      <c r="C40" s="58">
        <f t="shared" ca="1" si="5"/>
        <v>537.90572007437027</v>
      </c>
      <c r="D40" s="58">
        <f t="shared" ca="1" si="18"/>
        <v>-12.094279925629753</v>
      </c>
      <c r="E40" s="55">
        <f t="shared" ca="1" si="22"/>
        <v>11</v>
      </c>
      <c r="F40" s="72">
        <f t="shared" ca="1" si="19"/>
        <v>0</v>
      </c>
      <c r="G40" s="42">
        <f t="shared" si="6"/>
        <v>40</v>
      </c>
      <c r="H40">
        <f ca="1">IF((G40-$L$7)&gt;$G$19, ABS((SUM(INDIRECT("C"&amp;G40-$L$7):INDIRECT("C"&amp;G40)) - SUM(INDIRECT("C"&amp;G40):INDIRECT("C"&amp;G40+$L$7)))/$J$7),0)</f>
        <v>43.018666292694775</v>
      </c>
      <c r="I40">
        <f ca="1">AVERAGE(INDIRECT("H"&amp;$G40-$L$8):INDIRECT("H"&amp;$G40+$L$8))</f>
        <v>43.018666292694775</v>
      </c>
      <c r="J40">
        <f t="shared" ca="1" si="7"/>
        <v>-1</v>
      </c>
      <c r="K40" s="12">
        <f t="shared" ca="1" si="8"/>
        <v>537.90572007437027</v>
      </c>
      <c r="L40" s="12">
        <f t="shared" ca="1" si="9"/>
        <v>1</v>
      </c>
      <c r="M40" s="12">
        <f t="shared" ca="1" si="10"/>
        <v>530.45489837410037</v>
      </c>
      <c r="N40" s="16" t="b">
        <f t="shared" ca="1" si="11"/>
        <v>0</v>
      </c>
      <c r="O40">
        <f t="shared" ca="1" si="12"/>
        <v>537.90572007437027</v>
      </c>
      <c r="P40">
        <f t="shared" ca="1" si="13"/>
        <v>1</v>
      </c>
      <c r="Q40">
        <f t="shared" ca="1" si="14"/>
        <v>513.09613535947392</v>
      </c>
      <c r="R40" t="b">
        <f t="shared" ca="1" si="15"/>
        <v>0</v>
      </c>
      <c r="S40">
        <f t="shared" ca="1" si="20"/>
        <v>-1</v>
      </c>
      <c r="T40">
        <f t="shared" ca="1" si="16"/>
        <v>-1</v>
      </c>
    </row>
    <row r="41" spans="1:20" x14ac:dyDescent="0.25">
      <c r="A41" s="71">
        <f t="shared" si="21"/>
        <v>2.2000000000000006</v>
      </c>
      <c r="B41" s="65">
        <f t="shared" si="17"/>
        <v>537.50048117791698</v>
      </c>
      <c r="C41" s="58">
        <f t="shared" ca="1" si="5"/>
        <v>548.02648888284409</v>
      </c>
      <c r="D41" s="58">
        <f t="shared" ca="1" si="18"/>
        <v>-1.9735111171558768</v>
      </c>
      <c r="E41" s="55">
        <f t="shared" ca="1" si="22"/>
        <v>11</v>
      </c>
      <c r="F41" s="72">
        <f t="shared" ca="1" si="19"/>
        <v>0</v>
      </c>
      <c r="G41" s="42">
        <f t="shared" si="6"/>
        <v>41</v>
      </c>
      <c r="H41">
        <f ca="1">IF((G41-$L$7)&gt;$G$19, ABS((SUM(INDIRECT("C"&amp;G41-$L$7):INDIRECT("C"&amp;G41)) - SUM(INDIRECT("C"&amp;G41):INDIRECT("C"&amp;G41+$L$7)))/$J$7),0)</f>
        <v>27.224853390594831</v>
      </c>
      <c r="I41">
        <f ca="1">AVERAGE(INDIRECT("H"&amp;$G41-$L$8):INDIRECT("H"&amp;$G41+$L$8))</f>
        <v>27.224853390594831</v>
      </c>
      <c r="J41">
        <f t="shared" ca="1" si="7"/>
        <v>-1</v>
      </c>
      <c r="K41" s="12">
        <f t="shared" ca="1" si="8"/>
        <v>1085.9322089572142</v>
      </c>
      <c r="L41" s="12">
        <f t="shared" ca="1" si="9"/>
        <v>2</v>
      </c>
      <c r="M41" s="12">
        <f t="shared" ca="1" si="10"/>
        <v>530.45489837410037</v>
      </c>
      <c r="N41" s="16" t="b">
        <f t="shared" ca="1" si="11"/>
        <v>0</v>
      </c>
      <c r="O41">
        <f t="shared" ca="1" si="12"/>
        <v>1085.9322089572142</v>
      </c>
      <c r="P41">
        <f t="shared" ca="1" si="13"/>
        <v>2</v>
      </c>
      <c r="Q41">
        <f t="shared" ca="1" si="14"/>
        <v>513.09613535947392</v>
      </c>
      <c r="R41" t="b">
        <f t="shared" ca="1" si="15"/>
        <v>0</v>
      </c>
      <c r="S41">
        <f t="shared" ca="1" si="20"/>
        <v>-1</v>
      </c>
      <c r="T41">
        <f t="shared" ca="1" si="16"/>
        <v>-1</v>
      </c>
    </row>
    <row r="42" spans="1:20" x14ac:dyDescent="0.25">
      <c r="A42" s="71">
        <f t="shared" si="21"/>
        <v>2.3000000000000007</v>
      </c>
      <c r="B42" s="65">
        <f t="shared" si="17"/>
        <v>534.81968634409884</v>
      </c>
      <c r="C42" s="58">
        <f t="shared" ca="1" si="5"/>
        <v>506.2955402622182</v>
      </c>
      <c r="D42" s="58">
        <f t="shared" ca="1" si="18"/>
        <v>-43.704459737781804</v>
      </c>
      <c r="E42" s="55">
        <f t="shared" ca="1" si="22"/>
        <v>11</v>
      </c>
      <c r="F42" s="72">
        <f t="shared" ca="1" si="19"/>
        <v>0</v>
      </c>
      <c r="G42" s="42">
        <f t="shared" si="6"/>
        <v>42</v>
      </c>
      <c r="H42">
        <f ca="1">IF((G42-$L$7)&gt;$G$19, ABS((SUM(INDIRECT("C"&amp;G42-$L$7):INDIRECT("C"&amp;G42)) - SUM(INDIRECT("C"&amp;G42):INDIRECT("C"&amp;G42+$L$7)))/$J$7),0)</f>
        <v>6.4713665765362975</v>
      </c>
      <c r="I42">
        <f ca="1">AVERAGE(INDIRECT("H"&amp;$G42-$L$8):INDIRECT("H"&amp;$G42+$L$8))</f>
        <v>6.4713665765362975</v>
      </c>
      <c r="J42">
        <f t="shared" ca="1" si="7"/>
        <v>-1</v>
      </c>
      <c r="K42" s="12">
        <f t="shared" ca="1" si="8"/>
        <v>1592.2277492194326</v>
      </c>
      <c r="L42" s="12">
        <f t="shared" ca="1" si="9"/>
        <v>3</v>
      </c>
      <c r="M42" s="12">
        <f t="shared" ca="1" si="10"/>
        <v>530.45489837410037</v>
      </c>
      <c r="N42" s="16" t="b">
        <f t="shared" ca="1" si="11"/>
        <v>0</v>
      </c>
      <c r="O42">
        <f t="shared" ca="1" si="12"/>
        <v>1592.2277492194326</v>
      </c>
      <c r="P42">
        <f t="shared" ca="1" si="13"/>
        <v>3</v>
      </c>
      <c r="Q42">
        <f t="shared" ca="1" si="14"/>
        <v>513.09613535947392</v>
      </c>
      <c r="R42" t="b">
        <f t="shared" ca="1" si="15"/>
        <v>0</v>
      </c>
      <c r="S42">
        <f t="shared" ca="1" si="20"/>
        <v>-1</v>
      </c>
      <c r="T42">
        <f t="shared" ca="1" si="16"/>
        <v>-1</v>
      </c>
    </row>
    <row r="43" spans="1:20" x14ac:dyDescent="0.25">
      <c r="A43" s="71">
        <f t="shared" si="21"/>
        <v>2.4000000000000008</v>
      </c>
      <c r="B43" s="65">
        <f t="shared" si="17"/>
        <v>532.15226203029454</v>
      </c>
      <c r="C43" s="58">
        <f t="shared" ca="1" si="5"/>
        <v>513.24228128468474</v>
      </c>
      <c r="D43" s="58">
        <f t="shared" ca="1" si="18"/>
        <v>-36.757718715315292</v>
      </c>
      <c r="E43" s="55">
        <f t="shared" ca="1" si="22"/>
        <v>11</v>
      </c>
      <c r="F43" s="72">
        <f t="shared" ca="1" si="19"/>
        <v>0</v>
      </c>
      <c r="G43" s="42">
        <f t="shared" si="6"/>
        <v>43</v>
      </c>
      <c r="H43">
        <f ca="1">IF((G43-$L$7)&gt;$G$19, ABS((SUM(INDIRECT("C"&amp;G43-$L$7):INDIRECT("C"&amp;G43)) - SUM(INDIRECT("C"&amp;G43):INDIRECT("C"&amp;G43+$L$7)))/$J$7),0)</f>
        <v>13.954875537037424</v>
      </c>
      <c r="I43">
        <f ca="1">AVERAGE(INDIRECT("H"&amp;$G43-$L$8):INDIRECT("H"&amp;$G43+$L$8))</f>
        <v>13.954875537037424</v>
      </c>
      <c r="J43">
        <f t="shared" ca="1" si="7"/>
        <v>-1</v>
      </c>
      <c r="K43" s="12">
        <f t="shared" ca="1" si="8"/>
        <v>2105.4700305041174</v>
      </c>
      <c r="L43" s="12">
        <f t="shared" ca="1" si="9"/>
        <v>4</v>
      </c>
      <c r="M43" s="12">
        <f t="shared" ca="1" si="10"/>
        <v>530.45489837410037</v>
      </c>
      <c r="N43" s="16" t="b">
        <f t="shared" ca="1" si="11"/>
        <v>0</v>
      </c>
      <c r="O43">
        <f t="shared" ca="1" si="12"/>
        <v>2105.4700305041174</v>
      </c>
      <c r="P43">
        <f t="shared" ca="1" si="13"/>
        <v>4</v>
      </c>
      <c r="Q43">
        <f t="shared" ca="1" si="14"/>
        <v>513.09613535947392</v>
      </c>
      <c r="R43" t="b">
        <f t="shared" ca="1" si="15"/>
        <v>0</v>
      </c>
      <c r="S43">
        <f t="shared" ca="1" si="20"/>
        <v>-1</v>
      </c>
      <c r="T43">
        <f t="shared" ca="1" si="16"/>
        <v>-1</v>
      </c>
    </row>
    <row r="44" spans="1:20" x14ac:dyDescent="0.25">
      <c r="A44" s="71">
        <f t="shared" si="21"/>
        <v>2.5000000000000009</v>
      </c>
      <c r="B44" s="65">
        <f t="shared" si="17"/>
        <v>529.49814155075717</v>
      </c>
      <c r="C44" s="58">
        <f t="shared" ca="1" si="5"/>
        <v>546.80446136638432</v>
      </c>
      <c r="D44" s="58">
        <f t="shared" ca="1" si="18"/>
        <v>-3.1955386336156963</v>
      </c>
      <c r="E44" s="55">
        <f t="shared" ca="1" si="22"/>
        <v>11</v>
      </c>
      <c r="F44" s="72">
        <f t="shared" ca="1" si="19"/>
        <v>0</v>
      </c>
      <c r="G44" s="42">
        <f t="shared" si="6"/>
        <v>44</v>
      </c>
      <c r="H44">
        <f ca="1">IF((G44-$L$7)&gt;$G$19, ABS((SUM(INDIRECT("C"&amp;G44-$L$7):INDIRECT("C"&amp;G44)) - SUM(INDIRECT("C"&amp;G44):INDIRECT("C"&amp;G44+$L$7)))/$J$7),0)</f>
        <v>30.894395258299653</v>
      </c>
      <c r="I44">
        <f ca="1">AVERAGE(INDIRECT("H"&amp;$G44-$L$8):INDIRECT("H"&amp;$G44+$L$8))</f>
        <v>30.894395258299653</v>
      </c>
      <c r="J44">
        <f t="shared" ca="1" si="7"/>
        <v>30.894395258299653</v>
      </c>
      <c r="K44" s="12">
        <f t="shared" ca="1" si="8"/>
        <v>0</v>
      </c>
      <c r="L44" s="12">
        <f t="shared" ca="1" si="9"/>
        <v>0</v>
      </c>
      <c r="M44" s="12">
        <f t="shared" ca="1" si="10"/>
        <v>530.45489837410037</v>
      </c>
      <c r="N44" s="16" t="b">
        <f t="shared" ca="1" si="11"/>
        <v>0</v>
      </c>
      <c r="O44">
        <f t="shared" ca="1" si="12"/>
        <v>2652.2744918705016</v>
      </c>
      <c r="P44">
        <f t="shared" ca="1" si="13"/>
        <v>5</v>
      </c>
      <c r="Q44">
        <f t="shared" ca="1" si="14"/>
        <v>513.09613535947392</v>
      </c>
      <c r="R44" t="b">
        <f t="shared" ca="1" si="15"/>
        <v>0</v>
      </c>
      <c r="S44">
        <f t="shared" ca="1" si="20"/>
        <v>-1</v>
      </c>
      <c r="T44">
        <f t="shared" ca="1" si="16"/>
        <v>-1</v>
      </c>
    </row>
    <row r="45" spans="1:20" x14ac:dyDescent="0.25">
      <c r="A45" s="71">
        <f t="shared" si="21"/>
        <v>2.600000000000001</v>
      </c>
      <c r="B45" s="65">
        <f t="shared" si="17"/>
        <v>526.85725855233682</v>
      </c>
      <c r="C45" s="58">
        <f t="shared" ca="1" si="5"/>
        <v>563.33706992682744</v>
      </c>
      <c r="D45" s="58">
        <f t="shared" ca="1" si="18"/>
        <v>13.337069926827411</v>
      </c>
      <c r="E45" s="55">
        <f t="shared" ca="1" si="22"/>
        <v>11</v>
      </c>
      <c r="F45" s="72">
        <f t="shared" ca="1" si="19"/>
        <v>0</v>
      </c>
      <c r="G45" s="42">
        <f t="shared" si="6"/>
        <v>45</v>
      </c>
      <c r="H45">
        <f ca="1">IF((G45-$L$7)&gt;$G$19, ABS((SUM(INDIRECT("C"&amp;G45-$L$7):INDIRECT("C"&amp;G45)) - SUM(INDIRECT("C"&amp;G45):INDIRECT("C"&amp;G45+$L$7)))/$J$7),0)</f>
        <v>10.300761204465005</v>
      </c>
      <c r="I45">
        <f ca="1">AVERAGE(INDIRECT("H"&amp;$G45-$L$8):INDIRECT("H"&amp;$G45+$L$8))</f>
        <v>10.300761204465005</v>
      </c>
      <c r="J45">
        <f t="shared" ca="1" si="7"/>
        <v>-1</v>
      </c>
      <c r="K45" s="12">
        <f t="shared" ca="1" si="8"/>
        <v>563.33706992682744</v>
      </c>
      <c r="L45" s="12">
        <f t="shared" ca="1" si="9"/>
        <v>1</v>
      </c>
      <c r="M45" s="12">
        <f t="shared" ca="1" si="10"/>
        <v>502.91174710735686</v>
      </c>
      <c r="N45" s="16" t="b">
        <f t="shared" ca="1" si="11"/>
        <v>0</v>
      </c>
      <c r="O45">
        <f t="shared" ca="1" si="12"/>
        <v>3215.6115617973292</v>
      </c>
      <c r="P45">
        <f t="shared" ca="1" si="13"/>
        <v>6</v>
      </c>
      <c r="Q45">
        <f t="shared" ca="1" si="14"/>
        <v>513.09613535947392</v>
      </c>
      <c r="R45" t="b">
        <f t="shared" ca="1" si="15"/>
        <v>0</v>
      </c>
      <c r="S45">
        <f t="shared" ca="1" si="20"/>
        <v>-1</v>
      </c>
      <c r="T45">
        <f t="shared" ca="1" si="16"/>
        <v>-1</v>
      </c>
    </row>
    <row r="46" spans="1:20" x14ac:dyDescent="0.25">
      <c r="A46" s="71">
        <f t="shared" si="21"/>
        <v>2.7000000000000011</v>
      </c>
      <c r="B46" s="65">
        <f t="shared" si="17"/>
        <v>524.2295470128206</v>
      </c>
      <c r="C46" s="58">
        <f t="shared" ca="1" si="5"/>
        <v>579.77833265327422</v>
      </c>
      <c r="D46" s="58">
        <f t="shared" ca="1" si="18"/>
        <v>29.778332653274191</v>
      </c>
      <c r="E46" s="55">
        <f t="shared" ca="1" si="22"/>
        <v>11</v>
      </c>
      <c r="F46" s="72">
        <f t="shared" ca="1" si="19"/>
        <v>1</v>
      </c>
      <c r="G46" s="42">
        <f t="shared" si="6"/>
        <v>46</v>
      </c>
      <c r="H46">
        <f ca="1">IF((G46-$L$7)&gt;$G$19, ABS((SUM(INDIRECT("C"&amp;G46-$L$7):INDIRECT("C"&amp;G46)) - SUM(INDIRECT("C"&amp;G46):INDIRECT("C"&amp;G46+$L$7)))/$J$7),0)</f>
        <v>30.819300723849949</v>
      </c>
      <c r="I46">
        <f ca="1">AVERAGE(INDIRECT("H"&amp;$G46-$L$8):INDIRECT("H"&amp;$G46+$L$8))</f>
        <v>30.819300723849949</v>
      </c>
      <c r="J46">
        <f t="shared" ca="1" si="7"/>
        <v>-1</v>
      </c>
      <c r="K46" s="12">
        <f t="shared" ca="1" si="8"/>
        <v>1143.1154025801015</v>
      </c>
      <c r="L46" s="12">
        <f t="shared" ca="1" si="9"/>
        <v>2</v>
      </c>
      <c r="M46" s="12">
        <f t="shared" ca="1" si="10"/>
        <v>502.91174710735686</v>
      </c>
      <c r="N46" s="16" t="b">
        <f t="shared" ca="1" si="11"/>
        <v>0</v>
      </c>
      <c r="O46">
        <f t="shared" ca="1" si="12"/>
        <v>3795.3898944506036</v>
      </c>
      <c r="P46">
        <f t="shared" ca="1" si="13"/>
        <v>7</v>
      </c>
      <c r="Q46">
        <f t="shared" ca="1" si="14"/>
        <v>513.09613535947392</v>
      </c>
      <c r="R46" t="b">
        <f t="shared" ca="1" si="15"/>
        <v>0</v>
      </c>
      <c r="S46">
        <f t="shared" ca="1" si="20"/>
        <v>-1</v>
      </c>
      <c r="T46">
        <f t="shared" ca="1" si="16"/>
        <v>-1</v>
      </c>
    </row>
    <row r="47" spans="1:20" x14ac:dyDescent="0.25">
      <c r="A47" s="71">
        <f t="shared" si="21"/>
        <v>2.8000000000000012</v>
      </c>
      <c r="B47" s="65">
        <f t="shared" si="17"/>
        <v>521.61494123928344</v>
      </c>
      <c r="C47" s="58">
        <f t="shared" ca="1" si="5"/>
        <v>521.47145481565508</v>
      </c>
      <c r="D47" s="58">
        <f t="shared" ca="1" si="18"/>
        <v>21.471454815655107</v>
      </c>
      <c r="E47" s="55">
        <f t="shared" ca="1" si="22"/>
        <v>10</v>
      </c>
      <c r="F47" s="72">
        <f t="shared" ca="1" si="19"/>
        <v>0</v>
      </c>
      <c r="G47" s="42">
        <f t="shared" si="6"/>
        <v>47</v>
      </c>
      <c r="H47">
        <f ca="1">IF((G47-$L$7)&gt;$G$19, ABS((SUM(INDIRECT("C"&amp;G47-$L$7):INDIRECT("C"&amp;G47)) - SUM(INDIRECT("C"&amp;G47):INDIRECT("C"&amp;G47+$L$7)))/$J$7),0)</f>
        <v>43.556033210188332</v>
      </c>
      <c r="I47">
        <f ca="1">AVERAGE(INDIRECT("H"&amp;$G47-$L$8):INDIRECT("H"&amp;$G47+$L$8))</f>
        <v>43.556033210188332</v>
      </c>
      <c r="J47">
        <f t="shared" ca="1" si="7"/>
        <v>-1</v>
      </c>
      <c r="K47" s="12">
        <f t="shared" ca="1" si="8"/>
        <v>1664.5868573957566</v>
      </c>
      <c r="L47" s="12">
        <f t="shared" ca="1" si="9"/>
        <v>3</v>
      </c>
      <c r="M47" s="12">
        <f t="shared" ca="1" si="10"/>
        <v>502.91174710735686</v>
      </c>
      <c r="N47" s="16" t="b">
        <f t="shared" ca="1" si="11"/>
        <v>0</v>
      </c>
      <c r="O47">
        <f t="shared" ca="1" si="12"/>
        <v>4316.8613492662589</v>
      </c>
      <c r="P47">
        <f t="shared" ca="1" si="13"/>
        <v>8</v>
      </c>
      <c r="Q47">
        <f t="shared" ca="1" si="14"/>
        <v>513.09613535947392</v>
      </c>
      <c r="R47" t="b">
        <f t="shared" ca="1" si="15"/>
        <v>0</v>
      </c>
      <c r="S47">
        <f t="shared" ca="1" si="20"/>
        <v>-1</v>
      </c>
      <c r="T47">
        <f t="shared" ca="1" si="16"/>
        <v>-1</v>
      </c>
    </row>
    <row r="48" spans="1:20" x14ac:dyDescent="0.25">
      <c r="A48" s="71">
        <f t="shared" si="21"/>
        <v>2.9000000000000012</v>
      </c>
      <c r="B48" s="65">
        <f t="shared" si="17"/>
        <v>519.01337586644468</v>
      </c>
      <c r="C48" s="58">
        <f t="shared" ca="1" si="5"/>
        <v>465.39287358215694</v>
      </c>
      <c r="D48" s="58">
        <f t="shared" ca="1" si="18"/>
        <v>-34.607126417843048</v>
      </c>
      <c r="E48" s="55">
        <f t="shared" ca="1" si="22"/>
        <v>10</v>
      </c>
      <c r="F48" s="72">
        <f t="shared" ca="1" si="19"/>
        <v>0</v>
      </c>
      <c r="G48" s="42">
        <f t="shared" si="6"/>
        <v>48</v>
      </c>
      <c r="H48">
        <f ca="1">IF((G48-$L$7)&gt;$G$19, ABS((SUM(INDIRECT("C"&amp;G48-$L$7):INDIRECT("C"&amp;G48)) - SUM(INDIRECT("C"&amp;G48):INDIRECT("C"&amp;G48+$L$7)))/$J$7),0)</f>
        <v>36.760828719560891</v>
      </c>
      <c r="I48">
        <f ca="1">AVERAGE(INDIRECT("H"&amp;$G48-$L$8):INDIRECT("H"&amp;$G48+$L$8))</f>
        <v>36.760828719560891</v>
      </c>
      <c r="J48">
        <f t="shared" ca="1" si="7"/>
        <v>-1</v>
      </c>
      <c r="K48" s="12">
        <f t="shared" ca="1" si="8"/>
        <v>2129.9797309779137</v>
      </c>
      <c r="L48" s="12">
        <f t="shared" ca="1" si="9"/>
        <v>4</v>
      </c>
      <c r="M48" s="12">
        <f t="shared" ca="1" si="10"/>
        <v>502.91174710735686</v>
      </c>
      <c r="N48" s="16" t="b">
        <f t="shared" ca="1" si="11"/>
        <v>0</v>
      </c>
      <c r="O48">
        <f t="shared" ca="1" si="12"/>
        <v>4782.2542228484162</v>
      </c>
      <c r="P48">
        <f t="shared" ca="1" si="13"/>
        <v>9</v>
      </c>
      <c r="Q48">
        <f t="shared" ca="1" si="14"/>
        <v>513.09613535947392</v>
      </c>
      <c r="R48" t="b">
        <f t="shared" ca="1" si="15"/>
        <v>0</v>
      </c>
      <c r="S48">
        <f t="shared" ca="1" si="20"/>
        <v>-1</v>
      </c>
      <c r="T48">
        <f t="shared" ca="1" si="16"/>
        <v>-1</v>
      </c>
    </row>
    <row r="49" spans="1:20" x14ac:dyDescent="0.25">
      <c r="A49" s="71">
        <f t="shared" si="21"/>
        <v>3.0000000000000013</v>
      </c>
      <c r="B49" s="65">
        <f t="shared" si="17"/>
        <v>516.42478585503466</v>
      </c>
      <c r="C49" s="58">
        <f t="shared" ca="1" si="5"/>
        <v>503.49839615719122</v>
      </c>
      <c r="D49" s="58">
        <f t="shared" ca="1" si="18"/>
        <v>3.4983961571912179</v>
      </c>
      <c r="E49" s="55">
        <f t="shared" ca="1" si="22"/>
        <v>10</v>
      </c>
      <c r="F49" s="72">
        <f t="shared" ca="1" si="19"/>
        <v>0</v>
      </c>
      <c r="G49" s="42">
        <f t="shared" si="6"/>
        <v>49</v>
      </c>
      <c r="H49">
        <f ca="1">IF((G49-$L$7)&gt;$G$19, ABS((SUM(INDIRECT("C"&amp;G49-$L$7):INDIRECT("C"&amp;G49)) - SUM(INDIRECT("C"&amp;G49):INDIRECT("C"&amp;G49+$L$7)))/$J$7),0)</f>
        <v>6.8691173383823525</v>
      </c>
      <c r="I49">
        <f ca="1">AVERAGE(INDIRECT("H"&amp;$G49-$L$8):INDIRECT("H"&amp;$G49+$L$8))</f>
        <v>6.8691173383823525</v>
      </c>
      <c r="J49">
        <f t="shared" ca="1" si="7"/>
        <v>-1</v>
      </c>
      <c r="K49" s="12">
        <f t="shared" ca="1" si="8"/>
        <v>2633.4781271351048</v>
      </c>
      <c r="L49" s="12">
        <f t="shared" ca="1" si="9"/>
        <v>5</v>
      </c>
      <c r="M49" s="12">
        <f t="shared" ca="1" si="10"/>
        <v>502.91174710735686</v>
      </c>
      <c r="N49" s="16" t="b">
        <f t="shared" ca="1" si="11"/>
        <v>0</v>
      </c>
      <c r="O49">
        <f t="shared" ca="1" si="12"/>
        <v>5285.7526190056078</v>
      </c>
      <c r="P49">
        <f t="shared" ca="1" si="13"/>
        <v>10</v>
      </c>
      <c r="Q49">
        <f t="shared" ca="1" si="14"/>
        <v>513.09613535947392</v>
      </c>
      <c r="R49" t="b">
        <f t="shared" ca="1" si="15"/>
        <v>0</v>
      </c>
      <c r="S49">
        <f t="shared" ca="1" si="20"/>
        <v>-1</v>
      </c>
      <c r="T49">
        <f t="shared" ca="1" si="16"/>
        <v>-1</v>
      </c>
    </row>
    <row r="50" spans="1:20" x14ac:dyDescent="0.25">
      <c r="A50" s="71">
        <f t="shared" si="21"/>
        <v>3.1000000000000014</v>
      </c>
      <c r="B50" s="65">
        <f t="shared" si="17"/>
        <v>513.84910649016808</v>
      </c>
      <c r="C50" s="58">
        <f t="shared" ca="1" si="5"/>
        <v>450.70807643349428</v>
      </c>
      <c r="D50" s="58">
        <f t="shared" ca="1" si="18"/>
        <v>-49.29192356650573</v>
      </c>
      <c r="E50" s="55">
        <f t="shared" ca="1" si="22"/>
        <v>10</v>
      </c>
      <c r="F50" s="72">
        <f t="shared" ca="1" si="19"/>
        <v>0</v>
      </c>
      <c r="G50" s="42">
        <f t="shared" si="6"/>
        <v>50</v>
      </c>
      <c r="H50">
        <f ca="1">IF((G50-$L$7)&gt;$G$19, ABS((SUM(INDIRECT("C"&amp;G50-$L$7):INDIRECT("C"&amp;G50)) - SUM(INDIRECT("C"&amp;G50):INDIRECT("C"&amp;G50+$L$7)))/$J$7),0)</f>
        <v>1.4363062322487963</v>
      </c>
      <c r="I50">
        <f ca="1">AVERAGE(INDIRECT("H"&amp;$G50-$L$8):INDIRECT("H"&amp;$G50+$L$8))</f>
        <v>1.4363062322487963</v>
      </c>
      <c r="J50">
        <f t="shared" ca="1" si="7"/>
        <v>-1</v>
      </c>
      <c r="K50" s="12">
        <f t="shared" ca="1" si="8"/>
        <v>3084.186203568599</v>
      </c>
      <c r="L50" s="12">
        <f t="shared" ca="1" si="9"/>
        <v>6</v>
      </c>
      <c r="M50" s="12">
        <f t="shared" ca="1" si="10"/>
        <v>502.91174710735686</v>
      </c>
      <c r="N50" s="16" t="b">
        <f t="shared" ca="1" si="11"/>
        <v>0</v>
      </c>
      <c r="O50">
        <f t="shared" ca="1" si="12"/>
        <v>5736.460695439102</v>
      </c>
      <c r="P50">
        <f t="shared" ca="1" si="13"/>
        <v>11</v>
      </c>
      <c r="Q50">
        <f t="shared" ca="1" si="14"/>
        <v>513.09613535947392</v>
      </c>
      <c r="R50" t="b">
        <f t="shared" ca="1" si="15"/>
        <v>0</v>
      </c>
      <c r="S50">
        <f t="shared" ca="1" si="20"/>
        <v>-1</v>
      </c>
      <c r="T50">
        <f t="shared" ca="1" si="16"/>
        <v>-1</v>
      </c>
    </row>
    <row r="51" spans="1:20" x14ac:dyDescent="0.25">
      <c r="A51" s="71">
        <f t="shared" si="21"/>
        <v>3.2000000000000015</v>
      </c>
      <c r="B51" s="65">
        <f t="shared" si="17"/>
        <v>511.28627337972677</v>
      </c>
      <c r="C51" s="58">
        <f t="shared" ca="1" si="5"/>
        <v>508.67978261078832</v>
      </c>
      <c r="D51" s="58">
        <f t="shared" ca="1" si="18"/>
        <v>8.6797826107882994</v>
      </c>
      <c r="E51" s="55">
        <f t="shared" ca="1" si="22"/>
        <v>10</v>
      </c>
      <c r="F51" s="72">
        <f t="shared" ca="1" si="19"/>
        <v>0</v>
      </c>
      <c r="G51" s="42">
        <f t="shared" si="6"/>
        <v>51</v>
      </c>
      <c r="H51">
        <f ca="1">IF((G51-$L$7)&gt;$G$19, ABS((SUM(INDIRECT("C"&amp;G51-$L$7):INDIRECT("C"&amp;G51)) - SUM(INDIRECT("C"&amp;G51):INDIRECT("C"&amp;G51+$L$7)))/$J$7),0)</f>
        <v>5.2166837009651772</v>
      </c>
      <c r="I51">
        <f ca="1">AVERAGE(INDIRECT("H"&amp;$G51-$L$8):INDIRECT("H"&amp;$G51+$L$8))</f>
        <v>5.2166837009651772</v>
      </c>
      <c r="J51">
        <f t="shared" ca="1" si="7"/>
        <v>-1</v>
      </c>
      <c r="K51" s="12">
        <f t="shared" ca="1" si="8"/>
        <v>3592.8659861793872</v>
      </c>
      <c r="L51" s="12">
        <f t="shared" ca="1" si="9"/>
        <v>7</v>
      </c>
      <c r="M51" s="12">
        <f t="shared" ca="1" si="10"/>
        <v>502.91174710735686</v>
      </c>
      <c r="N51" s="16" t="b">
        <f t="shared" ca="1" si="11"/>
        <v>0</v>
      </c>
      <c r="O51">
        <f t="shared" ca="1" si="12"/>
        <v>6245.1404780498906</v>
      </c>
      <c r="P51">
        <f t="shared" ca="1" si="13"/>
        <v>12</v>
      </c>
      <c r="Q51">
        <f t="shared" ca="1" si="14"/>
        <v>513.09613535947392</v>
      </c>
      <c r="R51" t="b">
        <f t="shared" ca="1" si="15"/>
        <v>0</v>
      </c>
      <c r="S51">
        <f t="shared" ca="1" si="20"/>
        <v>-1</v>
      </c>
      <c r="T51">
        <f t="shared" ca="1" si="16"/>
        <v>-1</v>
      </c>
    </row>
    <row r="52" spans="1:20" x14ac:dyDescent="0.25">
      <c r="A52" s="71">
        <f t="shared" si="21"/>
        <v>3.3000000000000016</v>
      </c>
      <c r="B52" s="65">
        <f t="shared" si="17"/>
        <v>508.73622245274947</v>
      </c>
      <c r="C52" s="58">
        <f t="shared" ca="1" si="5"/>
        <v>465.95671205755531</v>
      </c>
      <c r="D52" s="58">
        <f t="shared" ca="1" si="18"/>
        <v>-34.043287942444692</v>
      </c>
      <c r="E52" s="55">
        <f t="shared" ca="1" si="22"/>
        <v>10</v>
      </c>
      <c r="F52" s="72">
        <f t="shared" ca="1" si="19"/>
        <v>0</v>
      </c>
      <c r="G52" s="42">
        <f t="shared" si="6"/>
        <v>52</v>
      </c>
      <c r="H52">
        <f ca="1">IF((G52-$L$7)&gt;$G$19, ABS((SUM(INDIRECT("C"&amp;G52-$L$7):INDIRECT("C"&amp;G52)) - SUM(INDIRECT("C"&amp;G52):INDIRECT("C"&amp;G52+$L$7)))/$J$7),0)</f>
        <v>8.2090091027491212</v>
      </c>
      <c r="I52">
        <f ca="1">AVERAGE(INDIRECT("H"&amp;$G52-$L$8):INDIRECT("H"&amp;$G52+$L$8))</f>
        <v>8.2090091027491212</v>
      </c>
      <c r="J52">
        <f t="shared" ca="1" si="7"/>
        <v>-1</v>
      </c>
      <c r="K52" s="12">
        <f t="shared" ca="1" si="8"/>
        <v>4058.8226982369424</v>
      </c>
      <c r="L52" s="12">
        <f t="shared" ca="1" si="9"/>
        <v>8</v>
      </c>
      <c r="M52" s="12">
        <f t="shared" ca="1" si="10"/>
        <v>502.91174710735686</v>
      </c>
      <c r="N52" s="16" t="b">
        <f t="shared" ca="1" si="11"/>
        <v>0</v>
      </c>
      <c r="O52">
        <f t="shared" ca="1" si="12"/>
        <v>6711.0971901074463</v>
      </c>
      <c r="P52">
        <f t="shared" ca="1" si="13"/>
        <v>13</v>
      </c>
      <c r="Q52">
        <f t="shared" ca="1" si="14"/>
        <v>513.09613535947392</v>
      </c>
      <c r="R52" t="b">
        <f t="shared" ca="1" si="15"/>
        <v>0</v>
      </c>
      <c r="S52">
        <f t="shared" ca="1" si="20"/>
        <v>-1</v>
      </c>
      <c r="T52">
        <f t="shared" ca="1" si="16"/>
        <v>-1</v>
      </c>
    </row>
    <row r="53" spans="1:20" x14ac:dyDescent="0.25">
      <c r="A53" s="71">
        <f t="shared" si="21"/>
        <v>3.4000000000000017</v>
      </c>
      <c r="B53" s="65">
        <f t="shared" si="17"/>
        <v>506.19888995783015</v>
      </c>
      <c r="C53" s="58">
        <f t="shared" ca="1" si="5"/>
        <v>467.3830257292696</v>
      </c>
      <c r="D53" s="58">
        <f t="shared" ca="1" si="18"/>
        <v>-32.616974270730395</v>
      </c>
      <c r="E53" s="55">
        <f t="shared" ca="1" si="22"/>
        <v>10</v>
      </c>
      <c r="F53" s="72">
        <f t="shared" ca="1" si="19"/>
        <v>0</v>
      </c>
      <c r="G53" s="42">
        <f t="shared" si="6"/>
        <v>53</v>
      </c>
      <c r="H53">
        <f ca="1">IF((G53-$L$7)&gt;$G$19, ABS((SUM(INDIRECT("C"&amp;G53-$L$7):INDIRECT("C"&amp;G53)) - SUM(INDIRECT("C"&amp;G53):INDIRECT("C"&amp;G53+$L$7)))/$J$7),0)</f>
        <v>23.037581815239491</v>
      </c>
      <c r="I53">
        <f ca="1">AVERAGE(INDIRECT("H"&amp;$G53-$L$8):INDIRECT("H"&amp;$G53+$L$8))</f>
        <v>23.037581815239491</v>
      </c>
      <c r="J53">
        <f t="shared" ca="1" si="7"/>
        <v>23.037581815239491</v>
      </c>
      <c r="K53" s="12">
        <f t="shared" ca="1" si="8"/>
        <v>0</v>
      </c>
      <c r="L53" s="12">
        <f t="shared" ca="1" si="9"/>
        <v>0</v>
      </c>
      <c r="M53" s="12">
        <f t="shared" ca="1" si="10"/>
        <v>502.91174710735686</v>
      </c>
      <c r="N53" s="16" t="b">
        <f t="shared" ca="1" si="11"/>
        <v>0</v>
      </c>
      <c r="O53">
        <f t="shared" ca="1" si="12"/>
        <v>7178.4802158367156</v>
      </c>
      <c r="P53">
        <f t="shared" ca="1" si="13"/>
        <v>14</v>
      </c>
      <c r="Q53">
        <f t="shared" ca="1" si="14"/>
        <v>513.09613535947392</v>
      </c>
      <c r="R53" t="b">
        <f t="shared" ca="1" si="15"/>
        <v>0</v>
      </c>
      <c r="S53">
        <f t="shared" ca="1" si="20"/>
        <v>-1</v>
      </c>
      <c r="T53">
        <f t="shared" ca="1" si="16"/>
        <v>-1</v>
      </c>
    </row>
    <row r="54" spans="1:20" x14ac:dyDescent="0.25">
      <c r="A54" s="71">
        <f t="shared" si="21"/>
        <v>3.5000000000000018</v>
      </c>
      <c r="B54" s="65">
        <f t="shared" si="17"/>
        <v>503.67421246152435</v>
      </c>
      <c r="C54" s="58">
        <f t="shared" ca="1" si="5"/>
        <v>524.84086972600949</v>
      </c>
      <c r="D54" s="58">
        <f t="shared" ca="1" si="18"/>
        <v>24.84086972600954</v>
      </c>
      <c r="E54" s="55">
        <f t="shared" ca="1" si="22"/>
        <v>10</v>
      </c>
      <c r="F54" s="72">
        <f t="shared" ca="1" si="19"/>
        <v>0</v>
      </c>
      <c r="G54" s="42">
        <f t="shared" si="6"/>
        <v>54</v>
      </c>
      <c r="H54">
        <f ca="1">IF((G54-$L$7)&gt;$G$19, ABS((SUM(INDIRECT("C"&amp;G54-$L$7):INDIRECT("C"&amp;G54)) - SUM(INDIRECT("C"&amp;G54):INDIRECT("C"&amp;G54+$L$7)))/$J$7),0)</f>
        <v>15.695903036623235</v>
      </c>
      <c r="I54">
        <f ca="1">AVERAGE(INDIRECT("H"&amp;$G54-$L$8):INDIRECT("H"&amp;$G54+$L$8))</f>
        <v>15.695903036623235</v>
      </c>
      <c r="J54">
        <f t="shared" ca="1" si="7"/>
        <v>-1</v>
      </c>
      <c r="K54" s="12">
        <f t="shared" ca="1" si="8"/>
        <v>524.84086972600949</v>
      </c>
      <c r="L54" s="12">
        <f t="shared" ca="1" si="9"/>
        <v>1</v>
      </c>
      <c r="M54" s="12">
        <f t="shared" ca="1" si="10"/>
        <v>514.31255515845373</v>
      </c>
      <c r="N54" s="16" t="b">
        <f t="shared" ca="1" si="11"/>
        <v>0</v>
      </c>
      <c r="O54">
        <f t="shared" ca="1" si="12"/>
        <v>7703.3210855627249</v>
      </c>
      <c r="P54">
        <f t="shared" ca="1" si="13"/>
        <v>15</v>
      </c>
      <c r="Q54">
        <f t="shared" ca="1" si="14"/>
        <v>513.09613535947392</v>
      </c>
      <c r="R54" t="b">
        <f t="shared" ca="1" si="15"/>
        <v>0</v>
      </c>
      <c r="S54">
        <f t="shared" ca="1" si="20"/>
        <v>-1</v>
      </c>
      <c r="T54">
        <f t="shared" ca="1" si="16"/>
        <v>-1</v>
      </c>
    </row>
    <row r="55" spans="1:20" x14ac:dyDescent="0.25">
      <c r="A55" s="71">
        <f t="shared" si="21"/>
        <v>3.6000000000000019</v>
      </c>
      <c r="B55" s="65">
        <f t="shared" si="17"/>
        <v>501.16212684676316</v>
      </c>
      <c r="C55" s="58">
        <f t="shared" ca="1" si="5"/>
        <v>541.94595220329211</v>
      </c>
      <c r="D55" s="58">
        <f t="shared" ca="1" si="18"/>
        <v>41.945952203292151</v>
      </c>
      <c r="E55" s="55">
        <f t="shared" ca="1" si="22"/>
        <v>10</v>
      </c>
      <c r="F55" s="72">
        <f t="shared" ca="1" si="19"/>
        <v>0</v>
      </c>
      <c r="G55" s="42">
        <f t="shared" si="6"/>
        <v>55</v>
      </c>
      <c r="H55">
        <f ca="1">IF((G55-$L$7)&gt;$G$19, ABS((SUM(INDIRECT("C"&amp;G55-$L$7):INDIRECT("C"&amp;G55)) - SUM(INDIRECT("C"&amp;G55):INDIRECT("C"&amp;G55+$L$7)))/$J$7),0)</f>
        <v>0.44012418769142414</v>
      </c>
      <c r="I55">
        <f ca="1">AVERAGE(INDIRECT("H"&amp;$G55-$L$8):INDIRECT("H"&amp;$G55+$L$8))</f>
        <v>0.44012418769142414</v>
      </c>
      <c r="J55">
        <f t="shared" ca="1" si="7"/>
        <v>-1</v>
      </c>
      <c r="K55" s="12">
        <f t="shared" ca="1" si="8"/>
        <v>1066.7868219293016</v>
      </c>
      <c r="L55" s="12">
        <f t="shared" ca="1" si="9"/>
        <v>2</v>
      </c>
      <c r="M55" s="12">
        <f t="shared" ca="1" si="10"/>
        <v>514.31255515845373</v>
      </c>
      <c r="N55" s="16" t="b">
        <f t="shared" ca="1" si="11"/>
        <v>0</v>
      </c>
      <c r="O55">
        <f t="shared" ca="1" si="12"/>
        <v>8245.2670377660179</v>
      </c>
      <c r="P55">
        <f t="shared" ca="1" si="13"/>
        <v>16</v>
      </c>
      <c r="Q55">
        <f t="shared" ca="1" si="14"/>
        <v>513.09613535947392</v>
      </c>
      <c r="R55" t="b">
        <f t="shared" ca="1" si="15"/>
        <v>0</v>
      </c>
      <c r="S55">
        <f t="shared" ca="1" si="20"/>
        <v>-1</v>
      </c>
      <c r="T55">
        <f t="shared" ca="1" si="16"/>
        <v>-1</v>
      </c>
    </row>
    <row r="56" spans="1:20" x14ac:dyDescent="0.25">
      <c r="A56" s="71">
        <f t="shared" si="21"/>
        <v>3.700000000000002</v>
      </c>
      <c r="B56" s="65">
        <f t="shared" si="17"/>
        <v>498.66257031127532</v>
      </c>
      <c r="C56" s="58">
        <f t="shared" ca="1" si="5"/>
        <v>454.17739773002569</v>
      </c>
      <c r="D56" s="58">
        <f t="shared" ca="1" si="18"/>
        <v>-45.822602269974297</v>
      </c>
      <c r="E56" s="55">
        <f t="shared" ca="1" si="22"/>
        <v>10</v>
      </c>
      <c r="F56" s="72">
        <f t="shared" ca="1" si="19"/>
        <v>0</v>
      </c>
      <c r="G56" s="42">
        <f t="shared" si="6"/>
        <v>56</v>
      </c>
      <c r="H56">
        <f ca="1">IF((G56-$L$7)&gt;$G$19, ABS((SUM(INDIRECT("C"&amp;G56-$L$7):INDIRECT("C"&amp;G56)) - SUM(INDIRECT("C"&amp;G56):INDIRECT("C"&amp;G56+$L$7)))/$J$7),0)</f>
        <v>26.886366898550932</v>
      </c>
      <c r="I56">
        <f ca="1">AVERAGE(INDIRECT("H"&amp;$G56-$L$8):INDIRECT("H"&amp;$G56+$L$8))</f>
        <v>26.886366898550932</v>
      </c>
      <c r="J56">
        <f t="shared" ca="1" si="7"/>
        <v>-1</v>
      </c>
      <c r="K56" s="12">
        <f t="shared" ca="1" si="8"/>
        <v>1520.9642196593272</v>
      </c>
      <c r="L56" s="12">
        <f t="shared" ca="1" si="9"/>
        <v>3</v>
      </c>
      <c r="M56" s="12">
        <f t="shared" ca="1" si="10"/>
        <v>514.31255515845373</v>
      </c>
      <c r="N56" s="16" t="b">
        <f t="shared" ca="1" si="11"/>
        <v>0</v>
      </c>
      <c r="O56">
        <f t="shared" ca="1" si="12"/>
        <v>8699.4444354960433</v>
      </c>
      <c r="P56">
        <f t="shared" ca="1" si="13"/>
        <v>17</v>
      </c>
      <c r="Q56">
        <f t="shared" ca="1" si="14"/>
        <v>513.09613535947392</v>
      </c>
      <c r="R56" t="b">
        <f t="shared" ca="1" si="15"/>
        <v>0</v>
      </c>
      <c r="S56">
        <f t="shared" ca="1" si="20"/>
        <v>-1</v>
      </c>
      <c r="T56">
        <f t="shared" ca="1" si="16"/>
        <v>-1</v>
      </c>
    </row>
    <row r="57" spans="1:20" x14ac:dyDescent="0.25">
      <c r="A57" s="71">
        <f t="shared" si="21"/>
        <v>3.800000000000002</v>
      </c>
      <c r="B57" s="65">
        <f t="shared" si="17"/>
        <v>496.17548036601733</v>
      </c>
      <c r="C57" s="58">
        <f t="shared" ca="1" si="5"/>
        <v>536.28600097448771</v>
      </c>
      <c r="D57" s="58">
        <f t="shared" ca="1" si="18"/>
        <v>36.286000974487685</v>
      </c>
      <c r="E57" s="55">
        <f t="shared" ca="1" si="22"/>
        <v>10</v>
      </c>
      <c r="F57" s="72">
        <f t="shared" ca="1" si="19"/>
        <v>1</v>
      </c>
      <c r="G57" s="42">
        <f t="shared" si="6"/>
        <v>57</v>
      </c>
      <c r="H57">
        <f ca="1">IF((G57-$L$7)&gt;$G$19, ABS((SUM(INDIRECT("C"&amp;G57-$L$7):INDIRECT("C"&amp;G57)) - SUM(INDIRECT("C"&amp;G57):INDIRECT("C"&amp;G57+$L$7)))/$J$7),0)</f>
        <v>30.07652423277267</v>
      </c>
      <c r="I57">
        <f ca="1">AVERAGE(INDIRECT("H"&amp;$G57-$L$8):INDIRECT("H"&amp;$G57+$L$8))</f>
        <v>30.07652423277267</v>
      </c>
      <c r="J57">
        <f t="shared" ca="1" si="7"/>
        <v>30.07652423277267</v>
      </c>
      <c r="K57" s="12">
        <f t="shared" ca="1" si="8"/>
        <v>0</v>
      </c>
      <c r="L57" s="12">
        <f t="shared" ca="1" si="9"/>
        <v>0</v>
      </c>
      <c r="M57" s="12">
        <f t="shared" ca="1" si="10"/>
        <v>514.31255515845373</v>
      </c>
      <c r="N57" s="16" t="b">
        <f t="shared" ca="1" si="11"/>
        <v>1</v>
      </c>
      <c r="O57">
        <f t="shared" ca="1" si="12"/>
        <v>0</v>
      </c>
      <c r="P57">
        <f t="shared" ca="1" si="13"/>
        <v>0</v>
      </c>
      <c r="Q57">
        <f t="shared" ca="1" si="14"/>
        <v>513.09613535947392</v>
      </c>
      <c r="R57" t="b">
        <f t="shared" ca="1" si="15"/>
        <v>1</v>
      </c>
      <c r="S57">
        <f t="shared" ca="1" si="20"/>
        <v>513.09613535947392</v>
      </c>
      <c r="T57">
        <f t="shared" ca="1" si="16"/>
        <v>1.7000000000000015</v>
      </c>
    </row>
    <row r="58" spans="1:20" x14ac:dyDescent="0.25">
      <c r="A58" s="71">
        <f t="shared" si="21"/>
        <v>3.9000000000000021</v>
      </c>
      <c r="B58" s="65">
        <f t="shared" si="17"/>
        <v>493.70079483361098</v>
      </c>
      <c r="C58" s="58">
        <f t="shared" ca="1" si="5"/>
        <v>422.95535336061016</v>
      </c>
      <c r="D58" s="58">
        <f t="shared" ca="1" si="18"/>
        <v>-27.044646639389828</v>
      </c>
      <c r="E58" s="55">
        <f t="shared" ca="1" si="22"/>
        <v>9</v>
      </c>
      <c r="F58" s="72">
        <f t="shared" ca="1" si="19"/>
        <v>0</v>
      </c>
      <c r="G58" s="42">
        <f t="shared" si="6"/>
        <v>58</v>
      </c>
      <c r="H58">
        <f ca="1">IF((G58-$L$7)&gt;$G$19, ABS((SUM(INDIRECT("C"&amp;G58-$L$7):INDIRECT("C"&amp;G58)) - SUM(INDIRECT("C"&amp;G58):INDIRECT("C"&amp;G58+$L$7)))/$J$7),0)</f>
        <v>28.517009281533774</v>
      </c>
      <c r="I58">
        <f ca="1">AVERAGE(INDIRECT("H"&amp;$G58-$L$8):INDIRECT("H"&amp;$G58+$L$8))</f>
        <v>28.517009281533774</v>
      </c>
      <c r="J58">
        <f t="shared" ca="1" si="7"/>
        <v>-1</v>
      </c>
      <c r="K58" s="12">
        <f t="shared" ca="1" si="8"/>
        <v>422.95535336061016</v>
      </c>
      <c r="L58" s="12">
        <f t="shared" ca="1" si="9"/>
        <v>1</v>
      </c>
      <c r="M58" s="12">
        <f t="shared" ca="1" si="10"/>
        <v>423.74728388240607</v>
      </c>
      <c r="N58" s="16" t="b">
        <f t="shared" ca="1" si="11"/>
        <v>0</v>
      </c>
      <c r="O58">
        <f t="shared" ca="1" si="12"/>
        <v>422.95535336061016</v>
      </c>
      <c r="P58">
        <f t="shared" ca="1" si="13"/>
        <v>1</v>
      </c>
      <c r="Q58">
        <f t="shared" ca="1" si="14"/>
        <v>448.67665230548619</v>
      </c>
      <c r="R58" t="b">
        <f t="shared" ca="1" si="15"/>
        <v>0</v>
      </c>
      <c r="S58">
        <f t="shared" ca="1" si="20"/>
        <v>-1</v>
      </c>
      <c r="T58">
        <f t="shared" ca="1" si="16"/>
        <v>-1</v>
      </c>
    </row>
    <row r="59" spans="1:20" x14ac:dyDescent="0.25">
      <c r="A59" s="71">
        <f t="shared" si="21"/>
        <v>4.0000000000000018</v>
      </c>
      <c r="B59" s="65">
        <f t="shared" si="17"/>
        <v>491.23845184678908</v>
      </c>
      <c r="C59" s="58">
        <f t="shared" ca="1" si="5"/>
        <v>452.86189964161679</v>
      </c>
      <c r="D59" s="58">
        <f t="shared" ca="1" si="18"/>
        <v>2.8618996416167715</v>
      </c>
      <c r="E59" s="55">
        <f t="shared" ca="1" si="22"/>
        <v>9</v>
      </c>
      <c r="F59" s="72">
        <f t="shared" ca="1" si="19"/>
        <v>0</v>
      </c>
      <c r="G59" s="42">
        <f t="shared" si="6"/>
        <v>59</v>
      </c>
      <c r="H59">
        <f ca="1">IF((G59-$L$7)&gt;$G$19, ABS((SUM(INDIRECT("C"&amp;G59-$L$7):INDIRECT("C"&amp;G59)) - SUM(INDIRECT("C"&amp;G59):INDIRECT("C"&amp;G59+$L$7)))/$J$7),0)</f>
        <v>29.880760685406813</v>
      </c>
      <c r="I59">
        <f ca="1">AVERAGE(INDIRECT("H"&amp;$G59-$L$8):INDIRECT("H"&amp;$G59+$L$8))</f>
        <v>29.880760685406813</v>
      </c>
      <c r="J59">
        <f t="shared" ca="1" si="7"/>
        <v>-1</v>
      </c>
      <c r="K59" s="12">
        <f t="shared" ca="1" si="8"/>
        <v>875.81725300222695</v>
      </c>
      <c r="L59" s="12">
        <f t="shared" ca="1" si="9"/>
        <v>2</v>
      </c>
      <c r="M59" s="12">
        <f t="shared" ca="1" si="10"/>
        <v>423.74728388240607</v>
      </c>
      <c r="N59" s="16" t="b">
        <f t="shared" ca="1" si="11"/>
        <v>0</v>
      </c>
      <c r="O59">
        <f t="shared" ca="1" si="12"/>
        <v>875.81725300222695</v>
      </c>
      <c r="P59">
        <f t="shared" ca="1" si="13"/>
        <v>2</v>
      </c>
      <c r="Q59">
        <f t="shared" ca="1" si="14"/>
        <v>448.67665230548619</v>
      </c>
      <c r="R59" t="b">
        <f t="shared" ca="1" si="15"/>
        <v>0</v>
      </c>
      <c r="S59">
        <f t="shared" ca="1" si="20"/>
        <v>-1</v>
      </c>
      <c r="T59">
        <f t="shared" ca="1" si="16"/>
        <v>-1</v>
      </c>
    </row>
    <row r="60" spans="1:20" x14ac:dyDescent="0.25">
      <c r="A60" s="71">
        <f t="shared" si="21"/>
        <v>4.1000000000000014</v>
      </c>
      <c r="B60" s="65">
        <f t="shared" si="17"/>
        <v>488.7883898468487</v>
      </c>
      <c r="C60" s="58">
        <f t="shared" ca="1" si="5"/>
        <v>423.53346193676134</v>
      </c>
      <c r="D60" s="58">
        <f t="shared" ca="1" si="18"/>
        <v>-26.466538063238659</v>
      </c>
      <c r="E60" s="55">
        <f t="shared" ca="1" si="22"/>
        <v>9</v>
      </c>
      <c r="F60" s="72">
        <f t="shared" ca="1" si="19"/>
        <v>0</v>
      </c>
      <c r="G60" s="42">
        <f t="shared" si="6"/>
        <v>60</v>
      </c>
      <c r="H60">
        <f ca="1">IF((G60-$L$7)&gt;$G$19, ABS((SUM(INDIRECT("C"&amp;G60-$L$7):INDIRECT("C"&amp;G60)) - SUM(INDIRECT("C"&amp;G60):INDIRECT("C"&amp;G60+$L$7)))/$J$7),0)</f>
        <v>10.662441067507814</v>
      </c>
      <c r="I60">
        <f ca="1">AVERAGE(INDIRECT("H"&amp;$G60-$L$8):INDIRECT("H"&amp;$G60+$L$8))</f>
        <v>10.662441067507814</v>
      </c>
      <c r="J60">
        <f t="shared" ca="1" si="7"/>
        <v>-1</v>
      </c>
      <c r="K60" s="12">
        <f t="shared" ca="1" si="8"/>
        <v>1299.3507149389884</v>
      </c>
      <c r="L60" s="12">
        <f t="shared" ca="1" si="9"/>
        <v>3</v>
      </c>
      <c r="M60" s="12">
        <f t="shared" ca="1" si="10"/>
        <v>423.74728388240607</v>
      </c>
      <c r="N60" s="16" t="b">
        <f t="shared" ca="1" si="11"/>
        <v>0</v>
      </c>
      <c r="O60">
        <f t="shared" ca="1" si="12"/>
        <v>1299.3507149389884</v>
      </c>
      <c r="P60">
        <f t="shared" ca="1" si="13"/>
        <v>3</v>
      </c>
      <c r="Q60">
        <f t="shared" ca="1" si="14"/>
        <v>448.67665230548619</v>
      </c>
      <c r="R60" t="b">
        <f t="shared" ca="1" si="15"/>
        <v>0</v>
      </c>
      <c r="S60">
        <f t="shared" ca="1" si="20"/>
        <v>-1</v>
      </c>
      <c r="T60">
        <f t="shared" ca="1" si="16"/>
        <v>-1</v>
      </c>
    </row>
    <row r="61" spans="1:20" x14ac:dyDescent="0.25">
      <c r="A61" s="71">
        <f t="shared" si="21"/>
        <v>4.2000000000000011</v>
      </c>
      <c r="B61" s="65">
        <f t="shared" si="17"/>
        <v>486.35054758211226</v>
      </c>
      <c r="C61" s="58">
        <f t="shared" ca="1" si="5"/>
        <v>416.18484965670945</v>
      </c>
      <c r="D61" s="58">
        <f t="shared" ca="1" si="18"/>
        <v>-33.815150343290533</v>
      </c>
      <c r="E61" s="55">
        <f t="shared" ca="1" si="22"/>
        <v>9</v>
      </c>
      <c r="F61" s="72">
        <f t="shared" ca="1" si="19"/>
        <v>0</v>
      </c>
      <c r="G61" s="42">
        <f t="shared" si="6"/>
        <v>61</v>
      </c>
      <c r="H61">
        <f ca="1">IF((G61-$L$7)&gt;$G$19, ABS((SUM(INDIRECT("C"&amp;G61-$L$7):INDIRECT("C"&amp;G61)) - SUM(INDIRECT("C"&amp;G61):INDIRECT("C"&amp;G61+$L$7)))/$J$7),0)</f>
        <v>12.361805719909853</v>
      </c>
      <c r="I61">
        <f ca="1">AVERAGE(INDIRECT("H"&amp;$G61-$L$8):INDIRECT("H"&amp;$G61+$L$8))</f>
        <v>12.361805719909853</v>
      </c>
      <c r="J61">
        <f t="shared" ca="1" si="7"/>
        <v>-1</v>
      </c>
      <c r="K61" s="12">
        <f t="shared" ca="1" si="8"/>
        <v>1715.5355645956979</v>
      </c>
      <c r="L61" s="12">
        <f t="shared" ca="1" si="9"/>
        <v>4</v>
      </c>
      <c r="M61" s="12">
        <f t="shared" ca="1" si="10"/>
        <v>423.74728388240607</v>
      </c>
      <c r="N61" s="16" t="b">
        <f t="shared" ca="1" si="11"/>
        <v>0</v>
      </c>
      <c r="O61">
        <f t="shared" ca="1" si="12"/>
        <v>1715.5355645956979</v>
      </c>
      <c r="P61">
        <f t="shared" ca="1" si="13"/>
        <v>4</v>
      </c>
      <c r="Q61">
        <f t="shared" ca="1" si="14"/>
        <v>448.67665230548619</v>
      </c>
      <c r="R61" t="b">
        <f t="shared" ca="1" si="15"/>
        <v>0</v>
      </c>
      <c r="S61">
        <f t="shared" ca="1" si="20"/>
        <v>-1</v>
      </c>
      <c r="T61">
        <f t="shared" ca="1" si="16"/>
        <v>-1</v>
      </c>
    </row>
    <row r="62" spans="1:20" x14ac:dyDescent="0.25">
      <c r="A62" s="71">
        <f t="shared" si="21"/>
        <v>4.3000000000000007</v>
      </c>
      <c r="B62" s="65">
        <f t="shared" si="17"/>
        <v>483.92486410639611</v>
      </c>
      <c r="C62" s="58">
        <f t="shared" ca="1" si="5"/>
        <v>416.98263907548625</v>
      </c>
      <c r="D62" s="58">
        <f t="shared" ca="1" si="18"/>
        <v>-33.017360924513753</v>
      </c>
      <c r="E62" s="55">
        <f t="shared" ca="1" si="22"/>
        <v>9</v>
      </c>
      <c r="F62" s="72">
        <f t="shared" ca="1" si="19"/>
        <v>0</v>
      </c>
      <c r="G62" s="42">
        <f t="shared" si="6"/>
        <v>62</v>
      </c>
      <c r="H62">
        <f ca="1">IF((G62-$L$7)&gt;$G$19, ABS((SUM(INDIRECT("C"&amp;G62-$L$7):INDIRECT("C"&amp;G62)) - SUM(INDIRECT("C"&amp;G62):INDIRECT("C"&amp;G62+$L$7)))/$J$7),0)</f>
        <v>3.5597657606668349</v>
      </c>
      <c r="I62">
        <f ca="1">AVERAGE(INDIRECT("H"&amp;$G62-$L$8):INDIRECT("H"&amp;$G62+$L$8))</f>
        <v>3.5597657606668349</v>
      </c>
      <c r="J62">
        <f t="shared" ca="1" si="7"/>
        <v>-1</v>
      </c>
      <c r="K62" s="12">
        <f t="shared" ca="1" si="8"/>
        <v>2132.518203671184</v>
      </c>
      <c r="L62" s="12">
        <f t="shared" ca="1" si="9"/>
        <v>5</v>
      </c>
      <c r="M62" s="12">
        <f t="shared" ca="1" si="10"/>
        <v>423.74728388240607</v>
      </c>
      <c r="N62" s="16" t="b">
        <f t="shared" ca="1" si="11"/>
        <v>0</v>
      </c>
      <c r="O62">
        <f t="shared" ca="1" si="12"/>
        <v>2132.518203671184</v>
      </c>
      <c r="P62">
        <f t="shared" ca="1" si="13"/>
        <v>5</v>
      </c>
      <c r="Q62">
        <f t="shared" ca="1" si="14"/>
        <v>448.67665230548619</v>
      </c>
      <c r="R62" t="b">
        <f t="shared" ca="1" si="15"/>
        <v>0</v>
      </c>
      <c r="S62">
        <f t="shared" ca="1" si="20"/>
        <v>-1</v>
      </c>
      <c r="T62">
        <f t="shared" ca="1" si="16"/>
        <v>-1</v>
      </c>
    </row>
    <row r="63" spans="1:20" x14ac:dyDescent="0.25">
      <c r="A63" s="71">
        <f t="shared" si="21"/>
        <v>4.4000000000000004</v>
      </c>
      <c r="B63" s="65">
        <f t="shared" si="17"/>
        <v>481.51127877748712</v>
      </c>
      <c r="C63" s="58">
        <f t="shared" ca="1" si="5"/>
        <v>409.96549962325247</v>
      </c>
      <c r="D63" s="58">
        <f t="shared" ca="1" si="18"/>
        <v>-40.034500376747538</v>
      </c>
      <c r="E63" s="55">
        <f t="shared" ca="1" si="22"/>
        <v>9</v>
      </c>
      <c r="F63" s="72">
        <f t="shared" ca="1" si="19"/>
        <v>0</v>
      </c>
      <c r="G63" s="42">
        <f t="shared" si="6"/>
        <v>63</v>
      </c>
      <c r="H63">
        <f ca="1">IF((G63-$L$7)&gt;$G$19, ABS((SUM(INDIRECT("C"&amp;G63-$L$7):INDIRECT("C"&amp;G63)) - SUM(INDIRECT("C"&amp;G63):INDIRECT("C"&amp;G63+$L$7)))/$J$7),0)</f>
        <v>22.344569579759138</v>
      </c>
      <c r="I63">
        <f ca="1">AVERAGE(INDIRECT("H"&amp;$G63-$L$8):INDIRECT("H"&amp;$G63+$L$8))</f>
        <v>22.344569579759138</v>
      </c>
      <c r="J63">
        <f t="shared" ca="1" si="7"/>
        <v>22.344569579759138</v>
      </c>
      <c r="K63" s="12">
        <f t="shared" ca="1" si="8"/>
        <v>0</v>
      </c>
      <c r="L63" s="12">
        <f t="shared" ca="1" si="9"/>
        <v>0</v>
      </c>
      <c r="M63" s="12">
        <f t="shared" ca="1" si="10"/>
        <v>423.74728388240607</v>
      </c>
      <c r="N63" s="16" t="b">
        <f t="shared" ca="1" si="11"/>
        <v>0</v>
      </c>
      <c r="O63">
        <f t="shared" ca="1" si="12"/>
        <v>2542.4837032944365</v>
      </c>
      <c r="P63">
        <f t="shared" ca="1" si="13"/>
        <v>6</v>
      </c>
      <c r="Q63">
        <f t="shared" ca="1" si="14"/>
        <v>448.67665230548619</v>
      </c>
      <c r="R63" t="b">
        <f t="shared" ca="1" si="15"/>
        <v>0</v>
      </c>
      <c r="S63">
        <f t="shared" ca="1" si="20"/>
        <v>-1</v>
      </c>
      <c r="T63">
        <f t="shared" ca="1" si="16"/>
        <v>-1</v>
      </c>
    </row>
    <row r="64" spans="1:20" x14ac:dyDescent="0.25">
      <c r="A64" s="71">
        <f t="shared" si="21"/>
        <v>4.5</v>
      </c>
      <c r="B64" s="65">
        <f t="shared" si="17"/>
        <v>479.10973125562623</v>
      </c>
      <c r="C64" s="58">
        <f t="shared" ca="1" si="5"/>
        <v>443.99187501288588</v>
      </c>
      <c r="D64" s="58">
        <f t="shared" ca="1" si="18"/>
        <v>-6.0081249871141189</v>
      </c>
      <c r="E64" s="55">
        <f t="shared" ca="1" si="22"/>
        <v>9</v>
      </c>
      <c r="F64" s="72">
        <f t="shared" ca="1" si="19"/>
        <v>0</v>
      </c>
      <c r="G64" s="42">
        <f t="shared" si="6"/>
        <v>64</v>
      </c>
      <c r="H64">
        <f ca="1">IF((G64-$L$7)&gt;$G$19, ABS((SUM(INDIRECT("C"&amp;G64-$L$7):INDIRECT("C"&amp;G64)) - SUM(INDIRECT("C"&amp;G64):INDIRECT("C"&amp;G64+$L$7)))/$J$7),0)</f>
        <v>18.790796265837002</v>
      </c>
      <c r="I64">
        <f ca="1">AVERAGE(INDIRECT("H"&amp;$G64-$L$8):INDIRECT("H"&amp;$G64+$L$8))</f>
        <v>18.790796265837002</v>
      </c>
      <c r="J64">
        <f t="shared" ca="1" si="7"/>
        <v>-1</v>
      </c>
      <c r="K64" s="12">
        <f t="shared" ca="1" si="8"/>
        <v>443.99187501288588</v>
      </c>
      <c r="L64" s="12">
        <f t="shared" ca="1" si="9"/>
        <v>1</v>
      </c>
      <c r="M64" s="12">
        <f t="shared" ca="1" si="10"/>
        <v>448.9154030460769</v>
      </c>
      <c r="N64" s="16" t="b">
        <f t="shared" ca="1" si="11"/>
        <v>0</v>
      </c>
      <c r="O64">
        <f t="shared" ca="1" si="12"/>
        <v>2986.4755783073224</v>
      </c>
      <c r="P64">
        <f t="shared" ca="1" si="13"/>
        <v>7</v>
      </c>
      <c r="Q64">
        <f t="shared" ca="1" si="14"/>
        <v>448.67665230548619</v>
      </c>
      <c r="R64" t="b">
        <f t="shared" ca="1" si="15"/>
        <v>0</v>
      </c>
      <c r="S64">
        <f t="shared" ca="1" si="20"/>
        <v>-1</v>
      </c>
      <c r="T64">
        <f t="shared" ca="1" si="16"/>
        <v>-1</v>
      </c>
    </row>
    <row r="65" spans="1:20" x14ac:dyDescent="0.25">
      <c r="A65" s="71">
        <f t="shared" si="21"/>
        <v>4.5999999999999996</v>
      </c>
      <c r="B65" s="65">
        <f t="shared" si="17"/>
        <v>476.72016150200045</v>
      </c>
      <c r="C65" s="58">
        <f t="shared" ca="1" si="5"/>
        <v>478.55389203834625</v>
      </c>
      <c r="D65" s="58">
        <f t="shared" ca="1" si="18"/>
        <v>28.553892038346248</v>
      </c>
      <c r="E65" s="55">
        <f t="shared" ca="1" si="22"/>
        <v>9</v>
      </c>
      <c r="F65" s="72">
        <f t="shared" ca="1" si="19"/>
        <v>0</v>
      </c>
      <c r="G65" s="42">
        <f t="shared" si="6"/>
        <v>65</v>
      </c>
      <c r="H65">
        <f ca="1">IF((G65-$L$7)&gt;$G$19, ABS((SUM(INDIRECT("C"&amp;G65-$L$7):INDIRECT("C"&amp;G65)) - SUM(INDIRECT("C"&amp;G65):INDIRECT("C"&amp;G65+$L$7)))/$J$7),0)</f>
        <v>3.6455699560208927</v>
      </c>
      <c r="I65">
        <f ca="1">AVERAGE(INDIRECT("H"&amp;$G65-$L$8):INDIRECT("H"&amp;$G65+$L$8))</f>
        <v>3.6455699560208927</v>
      </c>
      <c r="J65">
        <f t="shared" ca="1" si="7"/>
        <v>-1</v>
      </c>
      <c r="K65" s="12">
        <f t="shared" ca="1" si="8"/>
        <v>922.54576705123213</v>
      </c>
      <c r="L65" s="12">
        <f t="shared" ca="1" si="9"/>
        <v>2</v>
      </c>
      <c r="M65" s="12">
        <f t="shared" ca="1" si="10"/>
        <v>448.9154030460769</v>
      </c>
      <c r="N65" s="16" t="b">
        <f t="shared" ca="1" si="11"/>
        <v>0</v>
      </c>
      <c r="O65">
        <f t="shared" ca="1" si="12"/>
        <v>3465.0294703456684</v>
      </c>
      <c r="P65">
        <f t="shared" ca="1" si="13"/>
        <v>8</v>
      </c>
      <c r="Q65">
        <f t="shared" ca="1" si="14"/>
        <v>448.67665230548619</v>
      </c>
      <c r="R65" t="b">
        <f t="shared" ca="1" si="15"/>
        <v>0</v>
      </c>
      <c r="S65">
        <f t="shared" ca="1" si="20"/>
        <v>-1</v>
      </c>
      <c r="T65">
        <f t="shared" ca="1" si="16"/>
        <v>-1</v>
      </c>
    </row>
    <row r="66" spans="1:20" x14ac:dyDescent="0.25">
      <c r="A66" s="71">
        <f t="shared" si="21"/>
        <v>4.6999999999999993</v>
      </c>
      <c r="B66" s="65">
        <f t="shared" si="17"/>
        <v>474.34250977724133</v>
      </c>
      <c r="C66" s="58">
        <f t="shared" ca="1" si="5"/>
        <v>423.55743172374042</v>
      </c>
      <c r="D66" s="58">
        <f t="shared" ca="1" si="18"/>
        <v>-26.442568276259586</v>
      </c>
      <c r="E66" s="55">
        <f t="shared" ca="1" si="22"/>
        <v>9</v>
      </c>
      <c r="F66" s="72">
        <f t="shared" ca="1" si="19"/>
        <v>0</v>
      </c>
      <c r="G66" s="42">
        <f t="shared" si="6"/>
        <v>66</v>
      </c>
      <c r="H66">
        <f ca="1">IF((G66-$L$7)&gt;$G$19, ABS((SUM(INDIRECT("C"&amp;G66-$L$7):INDIRECT("C"&amp;G66)) - SUM(INDIRECT("C"&amp;G66):INDIRECT("C"&amp;G66+$L$7)))/$J$7),0)</f>
        <v>20.22194102162382</v>
      </c>
      <c r="I66">
        <f ca="1">AVERAGE(INDIRECT("H"&amp;$G66-$L$8):INDIRECT("H"&amp;$G66+$L$8))</f>
        <v>20.22194102162382</v>
      </c>
      <c r="J66">
        <f t="shared" ca="1" si="7"/>
        <v>-1</v>
      </c>
      <c r="K66" s="12">
        <f t="shared" ca="1" si="8"/>
        <v>1346.1031987749725</v>
      </c>
      <c r="L66" s="12">
        <f t="shared" ca="1" si="9"/>
        <v>3</v>
      </c>
      <c r="M66" s="12">
        <f t="shared" ca="1" si="10"/>
        <v>448.9154030460769</v>
      </c>
      <c r="N66" s="16" t="b">
        <f t="shared" ca="1" si="11"/>
        <v>0</v>
      </c>
      <c r="O66">
        <f t="shared" ca="1" si="12"/>
        <v>3888.586902069409</v>
      </c>
      <c r="P66">
        <f t="shared" ca="1" si="13"/>
        <v>9</v>
      </c>
      <c r="Q66">
        <f t="shared" ca="1" si="14"/>
        <v>448.67665230548619</v>
      </c>
      <c r="R66" t="b">
        <f t="shared" ca="1" si="15"/>
        <v>0</v>
      </c>
      <c r="S66">
        <f t="shared" ca="1" si="20"/>
        <v>-1</v>
      </c>
      <c r="T66">
        <f t="shared" ca="1" si="16"/>
        <v>-1</v>
      </c>
    </row>
    <row r="67" spans="1:20" x14ac:dyDescent="0.25">
      <c r="A67" s="71">
        <f t="shared" si="21"/>
        <v>4.7999999999999989</v>
      </c>
      <c r="B67" s="65">
        <f t="shared" si="17"/>
        <v>471.97671663993208</v>
      </c>
      <c r="C67" s="58">
        <f t="shared" ca="1" si="5"/>
        <v>444.98222273648156</v>
      </c>
      <c r="D67" s="58">
        <f t="shared" ca="1" si="18"/>
        <v>-5.0177772635184201</v>
      </c>
      <c r="E67" s="55">
        <f t="shared" ca="1" si="22"/>
        <v>9</v>
      </c>
      <c r="F67" s="72">
        <f t="shared" ca="1" si="19"/>
        <v>0</v>
      </c>
      <c r="G67" s="42">
        <f t="shared" si="6"/>
        <v>67</v>
      </c>
      <c r="H67">
        <f ca="1">IF((G67-$L$7)&gt;$G$19, ABS((SUM(INDIRECT("C"&amp;G67-$L$7):INDIRECT("C"&amp;G67)) - SUM(INDIRECT("C"&amp;G67):INDIRECT("C"&amp;G67+$L$7)))/$J$7),0)</f>
        <v>15.595052119041043</v>
      </c>
      <c r="I67">
        <f ca="1">AVERAGE(INDIRECT("H"&amp;$G67-$L$8):INDIRECT("H"&amp;$G67+$L$8))</f>
        <v>15.595052119041043</v>
      </c>
      <c r="J67">
        <f t="shared" ca="1" si="7"/>
        <v>-1</v>
      </c>
      <c r="K67" s="12">
        <f t="shared" ca="1" si="8"/>
        <v>1791.0854215114541</v>
      </c>
      <c r="L67" s="12">
        <f t="shared" ca="1" si="9"/>
        <v>4</v>
      </c>
      <c r="M67" s="12">
        <f t="shared" ca="1" si="10"/>
        <v>448.9154030460769</v>
      </c>
      <c r="N67" s="16" t="b">
        <f t="shared" ca="1" si="11"/>
        <v>0</v>
      </c>
      <c r="O67">
        <f t="shared" ca="1" si="12"/>
        <v>4333.5691248058902</v>
      </c>
      <c r="P67">
        <f t="shared" ca="1" si="13"/>
        <v>10</v>
      </c>
      <c r="Q67">
        <f t="shared" ca="1" si="14"/>
        <v>448.67665230548619</v>
      </c>
      <c r="R67" t="b">
        <f t="shared" ca="1" si="15"/>
        <v>0</v>
      </c>
      <c r="S67">
        <f t="shared" ca="1" si="20"/>
        <v>-1</v>
      </c>
      <c r="T67">
        <f t="shared" ca="1" si="16"/>
        <v>-1</v>
      </c>
    </row>
    <row r="68" spans="1:20" x14ac:dyDescent="0.25">
      <c r="A68" s="71">
        <f t="shared" si="21"/>
        <v>4.8999999999999986</v>
      </c>
      <c r="B68" s="65">
        <f t="shared" si="17"/>
        <v>469.62272294512093</v>
      </c>
      <c r="C68" s="58">
        <f t="shared" ca="1" si="5"/>
        <v>396.67578022825512</v>
      </c>
      <c r="D68" s="58">
        <f t="shared" ca="1" si="18"/>
        <v>-53.324219771744858</v>
      </c>
      <c r="E68" s="55">
        <f t="shared" ca="1" si="22"/>
        <v>9</v>
      </c>
      <c r="F68" s="72">
        <f t="shared" ca="1" si="19"/>
        <v>0</v>
      </c>
      <c r="G68" s="42">
        <f t="shared" si="6"/>
        <v>68</v>
      </c>
      <c r="H68">
        <f ca="1">IF((G68-$L$7)&gt;$G$19, ABS((SUM(INDIRECT("C"&amp;G68-$L$7):INDIRECT("C"&amp;G68)) - SUM(INDIRECT("C"&amp;G68):INDIRECT("C"&amp;G68+$L$7)))/$J$7),0)</f>
        <v>5.4785114705687192</v>
      </c>
      <c r="I68">
        <f ca="1">AVERAGE(INDIRECT("H"&amp;$G68-$L$8):INDIRECT("H"&amp;$G68+$L$8))</f>
        <v>5.4785114705687192</v>
      </c>
      <c r="J68">
        <f t="shared" ca="1" si="7"/>
        <v>-1</v>
      </c>
      <c r="K68" s="12">
        <f t="shared" ca="1" si="8"/>
        <v>2187.7612017397091</v>
      </c>
      <c r="L68" s="12">
        <f t="shared" ca="1" si="9"/>
        <v>5</v>
      </c>
      <c r="M68" s="12">
        <f t="shared" ca="1" si="10"/>
        <v>448.9154030460769</v>
      </c>
      <c r="N68" s="16" t="b">
        <f t="shared" ca="1" si="11"/>
        <v>0</v>
      </c>
      <c r="O68">
        <f t="shared" ca="1" si="12"/>
        <v>4730.2449050341456</v>
      </c>
      <c r="P68">
        <f t="shared" ca="1" si="13"/>
        <v>11</v>
      </c>
      <c r="Q68">
        <f t="shared" ca="1" si="14"/>
        <v>448.67665230548619</v>
      </c>
      <c r="R68" t="b">
        <f t="shared" ca="1" si="15"/>
        <v>0</v>
      </c>
      <c r="S68">
        <f t="shared" ca="1" si="20"/>
        <v>-1</v>
      </c>
      <c r="T68">
        <f t="shared" ca="1" si="16"/>
        <v>-1</v>
      </c>
    </row>
    <row r="69" spans="1:20" x14ac:dyDescent="0.25">
      <c r="A69" s="71">
        <f t="shared" si="21"/>
        <v>4.9999999999999982</v>
      </c>
      <c r="B69" s="65">
        <f t="shared" si="17"/>
        <v>467.28046984284293</v>
      </c>
      <c r="C69" s="58">
        <f t="shared" ca="1" si="5"/>
        <v>443.05533505766732</v>
      </c>
      <c r="D69" s="58">
        <f t="shared" ca="1" si="18"/>
        <v>-6.9446649423327047</v>
      </c>
      <c r="E69" s="55">
        <f t="shared" ca="1" si="22"/>
        <v>9</v>
      </c>
      <c r="F69" s="72">
        <f t="shared" ca="1" si="19"/>
        <v>0</v>
      </c>
      <c r="G69" s="42">
        <f t="shared" si="6"/>
        <v>69</v>
      </c>
      <c r="H69">
        <f ca="1">IF((G69-$L$7)&gt;$G$19, ABS((SUM(INDIRECT("C"&amp;G69-$L$7):INDIRECT("C"&amp;G69)) - SUM(INDIRECT("C"&amp;G69):INDIRECT("C"&amp;G69+$L$7)))/$J$7),0)</f>
        <v>13.284580345540803</v>
      </c>
      <c r="I69">
        <f ca="1">AVERAGE(INDIRECT("H"&amp;$G69-$L$8):INDIRECT("H"&amp;$G69+$L$8))</f>
        <v>13.284580345540803</v>
      </c>
      <c r="J69">
        <f t="shared" ca="1" si="7"/>
        <v>-1</v>
      </c>
      <c r="K69" s="12">
        <f t="shared" ca="1" si="8"/>
        <v>2630.8165367973766</v>
      </c>
      <c r="L69" s="12">
        <f t="shared" ca="1" si="9"/>
        <v>6</v>
      </c>
      <c r="M69" s="12">
        <f t="shared" ca="1" si="10"/>
        <v>448.9154030460769</v>
      </c>
      <c r="N69" s="16" t="b">
        <f t="shared" ca="1" si="11"/>
        <v>0</v>
      </c>
      <c r="O69">
        <f t="shared" ca="1" si="12"/>
        <v>5173.3002400918131</v>
      </c>
      <c r="P69">
        <f t="shared" ca="1" si="13"/>
        <v>12</v>
      </c>
      <c r="Q69">
        <f t="shared" ca="1" si="14"/>
        <v>448.67665230548619</v>
      </c>
      <c r="R69" t="b">
        <f t="shared" ca="1" si="15"/>
        <v>0</v>
      </c>
      <c r="S69">
        <f t="shared" ca="1" si="20"/>
        <v>-1</v>
      </c>
      <c r="T69">
        <f t="shared" ca="1" si="16"/>
        <v>-1</v>
      </c>
    </row>
    <row r="70" spans="1:20" x14ac:dyDescent="0.25">
      <c r="A70" s="71">
        <f t="shared" si="21"/>
        <v>5.0999999999999979</v>
      </c>
      <c r="B70" s="65">
        <f t="shared" si="17"/>
        <v>464.94989877664858</v>
      </c>
      <c r="C70" s="58">
        <f t="shared" ca="1" si="5"/>
        <v>447.39836528482977</v>
      </c>
      <c r="D70" s="58">
        <f t="shared" ca="1" si="18"/>
        <v>-2.601634715170249</v>
      </c>
      <c r="E70" s="55">
        <f t="shared" ca="1" si="22"/>
        <v>9</v>
      </c>
      <c r="F70" s="72">
        <f t="shared" ca="1" si="19"/>
        <v>0</v>
      </c>
      <c r="G70" s="42">
        <f t="shared" si="6"/>
        <v>70</v>
      </c>
      <c r="H70">
        <f ca="1">IF((G70-$L$7)&gt;$G$19, ABS((SUM(INDIRECT("C"&amp;G70-$L$7):INDIRECT("C"&amp;G70)) - SUM(INDIRECT("C"&amp;G70):INDIRECT("C"&amp;G70+$L$7)))/$J$7),0)</f>
        <v>17.866283475543014</v>
      </c>
      <c r="I70">
        <f ca="1">AVERAGE(INDIRECT("H"&amp;$G70-$L$8):INDIRECT("H"&amp;$G70+$L$8))</f>
        <v>17.866283475543014</v>
      </c>
      <c r="J70">
        <f t="shared" ca="1" si="7"/>
        <v>-1</v>
      </c>
      <c r="K70" s="12">
        <f t="shared" ca="1" si="8"/>
        <v>3078.2149020822062</v>
      </c>
      <c r="L70" s="12">
        <f t="shared" ca="1" si="9"/>
        <v>7</v>
      </c>
      <c r="M70" s="12">
        <f t="shared" ca="1" si="10"/>
        <v>448.9154030460769</v>
      </c>
      <c r="N70" s="16" t="b">
        <f t="shared" ca="1" si="11"/>
        <v>0</v>
      </c>
      <c r="O70">
        <f t="shared" ca="1" si="12"/>
        <v>5620.6986053766432</v>
      </c>
      <c r="P70">
        <f t="shared" ca="1" si="13"/>
        <v>13</v>
      </c>
      <c r="Q70">
        <f t="shared" ca="1" si="14"/>
        <v>448.67665230548619</v>
      </c>
      <c r="R70" t="b">
        <f t="shared" ca="1" si="15"/>
        <v>0</v>
      </c>
      <c r="S70">
        <f t="shared" ca="1" si="20"/>
        <v>-1</v>
      </c>
      <c r="T70">
        <f t="shared" ca="1" si="16"/>
        <v>-1</v>
      </c>
    </row>
    <row r="71" spans="1:20" x14ac:dyDescent="0.25">
      <c r="A71" s="71">
        <f t="shared" si="21"/>
        <v>5.1999999999999975</v>
      </c>
      <c r="B71" s="65">
        <f t="shared" si="17"/>
        <v>462.63095148213984</v>
      </c>
      <c r="C71" s="58">
        <f t="shared" ca="1" si="5"/>
        <v>447.39795906207007</v>
      </c>
      <c r="D71" s="58">
        <f t="shared" ca="1" si="18"/>
        <v>-2.6020409379299418</v>
      </c>
      <c r="E71" s="55">
        <f t="shared" ca="1" si="22"/>
        <v>9</v>
      </c>
      <c r="F71" s="72">
        <f t="shared" ca="1" si="19"/>
        <v>0</v>
      </c>
      <c r="G71" s="42">
        <f t="shared" si="6"/>
        <v>71</v>
      </c>
      <c r="H71">
        <f ca="1">IF((G71-$L$7)&gt;$G$19, ABS((SUM(INDIRECT("C"&amp;G71-$L$7):INDIRECT("C"&amp;G71)) - SUM(INDIRECT("C"&amp;G71):INDIRECT("C"&amp;G71+$L$7)))/$J$7),0)</f>
        <v>8.9144875113371427</v>
      </c>
      <c r="I71">
        <f ca="1">AVERAGE(INDIRECT("H"&amp;$G71-$L$8):INDIRECT("H"&amp;$G71+$L$8))</f>
        <v>8.9144875113371427</v>
      </c>
      <c r="J71">
        <f t="shared" ca="1" si="7"/>
        <v>-1</v>
      </c>
      <c r="K71" s="12">
        <f t="shared" ca="1" si="8"/>
        <v>3525.6128611442764</v>
      </c>
      <c r="L71" s="12">
        <f t="shared" ca="1" si="9"/>
        <v>8</v>
      </c>
      <c r="M71" s="12">
        <f t="shared" ca="1" si="10"/>
        <v>448.9154030460769</v>
      </c>
      <c r="N71" s="16" t="b">
        <f t="shared" ca="1" si="11"/>
        <v>0</v>
      </c>
      <c r="O71">
        <f t="shared" ca="1" si="12"/>
        <v>6068.0965644387134</v>
      </c>
      <c r="P71">
        <f t="shared" ca="1" si="13"/>
        <v>14</v>
      </c>
      <c r="Q71">
        <f t="shared" ca="1" si="14"/>
        <v>448.67665230548619</v>
      </c>
      <c r="R71" t="b">
        <f t="shared" ca="1" si="15"/>
        <v>0</v>
      </c>
      <c r="S71">
        <f t="shared" ca="1" si="20"/>
        <v>-1</v>
      </c>
      <c r="T71">
        <f t="shared" ca="1" si="16"/>
        <v>-1</v>
      </c>
    </row>
    <row r="72" spans="1:20" x14ac:dyDescent="0.25">
      <c r="A72" s="71">
        <f t="shared" si="21"/>
        <v>5.2999999999999972</v>
      </c>
      <c r="B72" s="65">
        <f t="shared" si="17"/>
        <v>460.32356998551347</v>
      </c>
      <c r="C72" s="58">
        <f t="shared" ca="1" si="5"/>
        <v>463.79829012602443</v>
      </c>
      <c r="D72" s="58">
        <f t="shared" ca="1" si="18"/>
        <v>13.798290126024451</v>
      </c>
      <c r="E72" s="55">
        <f t="shared" ca="1" si="22"/>
        <v>9</v>
      </c>
      <c r="F72" s="72">
        <f t="shared" ca="1" si="19"/>
        <v>0</v>
      </c>
      <c r="G72" s="42">
        <f t="shared" si="6"/>
        <v>72</v>
      </c>
      <c r="H72">
        <f ca="1">IF((G72-$L$7)&gt;$G$19, ABS((SUM(INDIRECT("C"&amp;G72-$L$7):INDIRECT("C"&amp;G72)) - SUM(INDIRECT("C"&amp;G72):INDIRECT("C"&amp;G72+$L$7)))/$J$7),0)</f>
        <v>1.2974044364316342</v>
      </c>
      <c r="I72">
        <f ca="1">AVERAGE(INDIRECT("H"&amp;$G72-$L$8):INDIRECT("H"&amp;$G72+$L$8))</f>
        <v>1.2974044364316342</v>
      </c>
      <c r="J72">
        <f t="shared" ca="1" si="7"/>
        <v>-1</v>
      </c>
      <c r="K72" s="12">
        <f t="shared" ca="1" si="8"/>
        <v>3989.4111512703007</v>
      </c>
      <c r="L72" s="12">
        <f t="shared" ca="1" si="9"/>
        <v>9</v>
      </c>
      <c r="M72" s="12">
        <f t="shared" ca="1" si="10"/>
        <v>448.9154030460769</v>
      </c>
      <c r="N72" s="16" t="b">
        <f t="shared" ca="1" si="11"/>
        <v>0</v>
      </c>
      <c r="O72">
        <f t="shared" ca="1" si="12"/>
        <v>6531.8948545647381</v>
      </c>
      <c r="P72">
        <f t="shared" ca="1" si="13"/>
        <v>15</v>
      </c>
      <c r="Q72">
        <f t="shared" ca="1" si="14"/>
        <v>448.67665230548619</v>
      </c>
      <c r="R72" t="b">
        <f t="shared" ca="1" si="15"/>
        <v>0</v>
      </c>
      <c r="S72">
        <f t="shared" ca="1" si="20"/>
        <v>-1</v>
      </c>
      <c r="T72">
        <f t="shared" ca="1" si="16"/>
        <v>-1</v>
      </c>
    </row>
    <row r="73" spans="1:20" x14ac:dyDescent="0.25">
      <c r="A73" s="71">
        <f t="shared" si="21"/>
        <v>5.3999999999999968</v>
      </c>
      <c r="B73" s="65">
        <f t="shared" si="17"/>
        <v>458.02769660211197</v>
      </c>
      <c r="C73" s="58">
        <f t="shared" ca="1" si="5"/>
        <v>462.31336026182146</v>
      </c>
      <c r="D73" s="58">
        <f t="shared" ca="1" si="18"/>
        <v>12.313360261821469</v>
      </c>
      <c r="E73" s="55">
        <f t="shared" ca="1" si="22"/>
        <v>9</v>
      </c>
      <c r="F73" s="72">
        <f t="shared" ca="1" si="19"/>
        <v>0</v>
      </c>
      <c r="G73" s="42">
        <f t="shared" si="6"/>
        <v>73</v>
      </c>
      <c r="H73">
        <f ca="1">IF((G73-$L$7)&gt;$G$19, ABS((SUM(INDIRECT("C"&amp;G73-$L$7):INDIRECT("C"&amp;G73)) - SUM(INDIRECT("C"&amp;G73):INDIRECT("C"&amp;G73+$L$7)))/$J$7),0)</f>
        <v>8.4924317924837283</v>
      </c>
      <c r="I73">
        <f ca="1">AVERAGE(INDIRECT("H"&amp;$G73-$L$8):INDIRECT("H"&amp;$G73+$L$8))</f>
        <v>8.4924317924837283</v>
      </c>
      <c r="J73">
        <f t="shared" ca="1" si="7"/>
        <v>-1</v>
      </c>
      <c r="K73" s="12">
        <f t="shared" ca="1" si="8"/>
        <v>4451.7245115321221</v>
      </c>
      <c r="L73" s="12">
        <f t="shared" ca="1" si="9"/>
        <v>10</v>
      </c>
      <c r="M73" s="12">
        <f t="shared" ca="1" si="10"/>
        <v>448.9154030460769</v>
      </c>
      <c r="N73" s="16" t="b">
        <f t="shared" ca="1" si="11"/>
        <v>0</v>
      </c>
      <c r="O73">
        <f t="shared" ca="1" si="12"/>
        <v>6994.2082148265599</v>
      </c>
      <c r="P73">
        <f t="shared" ca="1" si="13"/>
        <v>16</v>
      </c>
      <c r="Q73">
        <f t="shared" ca="1" si="14"/>
        <v>448.67665230548619</v>
      </c>
      <c r="R73" t="b">
        <f t="shared" ca="1" si="15"/>
        <v>0</v>
      </c>
      <c r="S73">
        <f t="shared" ca="1" si="20"/>
        <v>-1</v>
      </c>
      <c r="T73">
        <f t="shared" ca="1" si="16"/>
        <v>-1</v>
      </c>
    </row>
    <row r="74" spans="1:20" x14ac:dyDescent="0.25">
      <c r="A74" s="71">
        <f t="shared" si="21"/>
        <v>5.4999999999999964</v>
      </c>
      <c r="B74" s="65">
        <f t="shared" si="17"/>
        <v>455.74327393498118</v>
      </c>
      <c r="C74" s="58">
        <f t="shared" ca="1" si="5"/>
        <v>427.29334633935184</v>
      </c>
      <c r="D74" s="58">
        <f t="shared" ca="1" si="18"/>
        <v>-22.706653660648154</v>
      </c>
      <c r="E74" s="55">
        <f t="shared" ca="1" si="22"/>
        <v>9</v>
      </c>
      <c r="F74" s="72">
        <f t="shared" ca="1" si="19"/>
        <v>0</v>
      </c>
      <c r="G74" s="42">
        <f t="shared" si="6"/>
        <v>74</v>
      </c>
      <c r="H74">
        <f ca="1">IF((G74-$L$7)&gt;$G$19, ABS((SUM(INDIRECT("C"&amp;G74-$L$7):INDIRECT("C"&amp;G74)) - SUM(INDIRECT("C"&amp;G74):INDIRECT("C"&amp;G74+$L$7)))/$J$7),0)</f>
        <v>0.56284836255900927</v>
      </c>
      <c r="I74">
        <f ca="1">AVERAGE(INDIRECT("H"&amp;$G74-$L$8):INDIRECT("H"&amp;$G74+$L$8))</f>
        <v>0.56284836255900927</v>
      </c>
      <c r="J74">
        <f t="shared" ca="1" si="7"/>
        <v>-1</v>
      </c>
      <c r="K74" s="12">
        <f t="shared" ca="1" si="8"/>
        <v>4879.017857871474</v>
      </c>
      <c r="L74" s="12">
        <f t="shared" ca="1" si="9"/>
        <v>11</v>
      </c>
      <c r="M74" s="12">
        <f t="shared" ca="1" si="10"/>
        <v>448.9154030460769</v>
      </c>
      <c r="N74" s="16" t="b">
        <f t="shared" ca="1" si="11"/>
        <v>0</v>
      </c>
      <c r="O74">
        <f t="shared" ca="1" si="12"/>
        <v>7421.5015611659119</v>
      </c>
      <c r="P74">
        <f t="shared" ca="1" si="13"/>
        <v>17</v>
      </c>
      <c r="Q74">
        <f t="shared" ca="1" si="14"/>
        <v>448.67665230548619</v>
      </c>
      <c r="R74" t="b">
        <f t="shared" ca="1" si="15"/>
        <v>0</v>
      </c>
      <c r="S74">
        <f t="shared" ca="1" si="20"/>
        <v>-1</v>
      </c>
      <c r="T74">
        <f t="shared" ca="1" si="16"/>
        <v>-1</v>
      </c>
    </row>
    <row r="75" spans="1:20" x14ac:dyDescent="0.25">
      <c r="A75" s="71">
        <f t="shared" si="21"/>
        <v>5.5999999999999961</v>
      </c>
      <c r="B75" s="65">
        <f t="shared" si="17"/>
        <v>453.47024487343532</v>
      </c>
      <c r="C75" s="58">
        <f t="shared" ca="1" si="5"/>
        <v>449.93317567880769</v>
      </c>
      <c r="D75" s="58">
        <f t="shared" ca="1" si="18"/>
        <v>-6.6824321192299682E-2</v>
      </c>
      <c r="E75" s="55">
        <f t="shared" ca="1" si="22"/>
        <v>9</v>
      </c>
      <c r="F75" s="72">
        <f t="shared" ca="1" si="19"/>
        <v>0</v>
      </c>
      <c r="G75" s="42">
        <f t="shared" si="6"/>
        <v>75</v>
      </c>
      <c r="H75">
        <f ca="1">IF((G75-$L$7)&gt;$G$19, ABS((SUM(INDIRECT("C"&amp;G75-$L$7):INDIRECT("C"&amp;G75)) - SUM(INDIRECT("C"&amp;G75):INDIRECT("C"&amp;G75+$L$7)))/$J$7),0)</f>
        <v>1.050813319949782</v>
      </c>
      <c r="I75">
        <f ca="1">AVERAGE(INDIRECT("H"&amp;$G75-$L$8):INDIRECT("H"&amp;$G75+$L$8))</f>
        <v>1.050813319949782</v>
      </c>
      <c r="J75">
        <f t="shared" ca="1" si="7"/>
        <v>-1</v>
      </c>
      <c r="K75" s="12">
        <f t="shared" ca="1" si="8"/>
        <v>5328.9510335502819</v>
      </c>
      <c r="L75" s="12">
        <f t="shared" ca="1" si="9"/>
        <v>12</v>
      </c>
      <c r="M75" s="12">
        <f t="shared" ca="1" si="10"/>
        <v>448.9154030460769</v>
      </c>
      <c r="N75" s="16" t="b">
        <f t="shared" ca="1" si="11"/>
        <v>0</v>
      </c>
      <c r="O75">
        <f t="shared" ca="1" si="12"/>
        <v>7871.4347368447197</v>
      </c>
      <c r="P75">
        <f t="shared" ca="1" si="13"/>
        <v>18</v>
      </c>
      <c r="Q75">
        <f t="shared" ca="1" si="14"/>
        <v>448.67665230548619</v>
      </c>
      <c r="R75" t="b">
        <f t="shared" ca="1" si="15"/>
        <v>0</v>
      </c>
      <c r="S75">
        <f t="shared" ca="1" si="20"/>
        <v>-1</v>
      </c>
      <c r="T75">
        <f t="shared" ca="1" si="16"/>
        <v>-1</v>
      </c>
    </row>
    <row r="76" spans="1:20" x14ac:dyDescent="0.25">
      <c r="A76" s="71">
        <f t="shared" si="21"/>
        <v>5.6999999999999957</v>
      </c>
      <c r="B76" s="65">
        <f t="shared" si="17"/>
        <v>451.20855259162965</v>
      </c>
      <c r="C76" s="58">
        <f t="shared" ca="1" si="5"/>
        <v>478.42986815927406</v>
      </c>
      <c r="D76" s="58">
        <f t="shared" ca="1" si="18"/>
        <v>28.429868159274047</v>
      </c>
      <c r="E76" s="55">
        <f t="shared" ca="1" si="22"/>
        <v>9</v>
      </c>
      <c r="F76" s="72">
        <f t="shared" ca="1" si="19"/>
        <v>0</v>
      </c>
      <c r="G76" s="42">
        <f t="shared" si="6"/>
        <v>76</v>
      </c>
      <c r="H76">
        <f ca="1">IF((G76-$L$7)&gt;$G$19, ABS((SUM(INDIRECT("C"&amp;G76-$L$7):INDIRECT("C"&amp;G76)) - SUM(INDIRECT("C"&amp;G76):INDIRECT("C"&amp;G76+$L$7)))/$J$7),0)</f>
        <v>6.0616360453581706</v>
      </c>
      <c r="I76">
        <f ca="1">AVERAGE(INDIRECT("H"&amp;$G76-$L$8):INDIRECT("H"&amp;$G76+$L$8))</f>
        <v>6.0616360453581706</v>
      </c>
      <c r="J76">
        <f t="shared" ca="1" si="7"/>
        <v>-1</v>
      </c>
      <c r="K76" s="12">
        <f t="shared" ca="1" si="8"/>
        <v>5807.3809017095555</v>
      </c>
      <c r="L76" s="12">
        <f t="shared" ca="1" si="9"/>
        <v>13</v>
      </c>
      <c r="M76" s="12">
        <f t="shared" ca="1" si="10"/>
        <v>448.9154030460769</v>
      </c>
      <c r="N76" s="16" t="b">
        <f t="shared" ca="1" si="11"/>
        <v>0</v>
      </c>
      <c r="O76">
        <f t="shared" ca="1" si="12"/>
        <v>8349.8646050039933</v>
      </c>
      <c r="P76">
        <f t="shared" ca="1" si="13"/>
        <v>19</v>
      </c>
      <c r="Q76">
        <f t="shared" ca="1" si="14"/>
        <v>448.67665230548619</v>
      </c>
      <c r="R76" t="b">
        <f t="shared" ca="1" si="15"/>
        <v>0</v>
      </c>
      <c r="S76">
        <f t="shared" ca="1" si="20"/>
        <v>-1</v>
      </c>
      <c r="T76">
        <f t="shared" ca="1" si="16"/>
        <v>-1</v>
      </c>
    </row>
    <row r="77" spans="1:20" x14ac:dyDescent="0.25">
      <c r="A77" s="71">
        <f t="shared" si="21"/>
        <v>5.7999999999999954</v>
      </c>
      <c r="B77" s="65">
        <f t="shared" si="17"/>
        <v>448.95814054713924</v>
      </c>
      <c r="C77" s="58">
        <f t="shared" ca="1" si="5"/>
        <v>415.38009172169842</v>
      </c>
      <c r="D77" s="58">
        <f t="shared" ca="1" si="18"/>
        <v>-34.619908278301573</v>
      </c>
      <c r="E77" s="55">
        <f t="shared" ca="1" si="22"/>
        <v>9</v>
      </c>
      <c r="F77" s="72">
        <f t="shared" ca="1" si="19"/>
        <v>0</v>
      </c>
      <c r="G77" s="42">
        <f t="shared" si="6"/>
        <v>77</v>
      </c>
      <c r="H77">
        <f ca="1">IF((G77-$L$7)&gt;$G$19, ABS((SUM(INDIRECT("C"&amp;G77-$L$7):INDIRECT("C"&amp;G77)) - SUM(INDIRECT("C"&amp;G77):INDIRECT("C"&amp;G77+$L$7)))/$J$7),0)</f>
        <v>9.736546913774589</v>
      </c>
      <c r="I77">
        <f ca="1">AVERAGE(INDIRECT("H"&amp;$G77-$L$8):INDIRECT("H"&amp;$G77+$L$8))</f>
        <v>9.736546913774589</v>
      </c>
      <c r="J77">
        <f t="shared" ca="1" si="7"/>
        <v>-1</v>
      </c>
      <c r="K77" s="12">
        <f t="shared" ca="1" si="8"/>
        <v>6222.7609934312541</v>
      </c>
      <c r="L77" s="12">
        <f t="shared" ca="1" si="9"/>
        <v>14</v>
      </c>
      <c r="M77" s="12">
        <f t="shared" ca="1" si="10"/>
        <v>448.9154030460769</v>
      </c>
      <c r="N77" s="16" t="b">
        <f t="shared" ca="1" si="11"/>
        <v>0</v>
      </c>
      <c r="O77">
        <f t="shared" ca="1" si="12"/>
        <v>8765.244696725691</v>
      </c>
      <c r="P77">
        <f t="shared" ca="1" si="13"/>
        <v>20</v>
      </c>
      <c r="Q77">
        <f t="shared" ca="1" si="14"/>
        <v>448.67665230548619</v>
      </c>
      <c r="R77" t="b">
        <f t="shared" ca="1" si="15"/>
        <v>0</v>
      </c>
      <c r="S77">
        <f t="shared" ca="1" si="20"/>
        <v>-1</v>
      </c>
      <c r="T77">
        <f t="shared" ca="1" si="16"/>
        <v>-1</v>
      </c>
    </row>
    <row r="78" spans="1:20" x14ac:dyDescent="0.25">
      <c r="A78" s="71">
        <f t="shared" si="21"/>
        <v>5.899999999999995</v>
      </c>
      <c r="B78" s="65">
        <f t="shared" si="17"/>
        <v>446.71895247954569</v>
      </c>
      <c r="C78" s="58">
        <f t="shared" ca="1" si="5"/>
        <v>437.5998861150286</v>
      </c>
      <c r="D78" s="58">
        <f t="shared" ca="1" si="18"/>
        <v>-12.40011388497142</v>
      </c>
      <c r="E78" s="55">
        <f t="shared" ca="1" si="22"/>
        <v>9</v>
      </c>
      <c r="F78" s="72">
        <f t="shared" ca="1" si="19"/>
        <v>0</v>
      </c>
      <c r="G78" s="42">
        <f t="shared" si="6"/>
        <v>78</v>
      </c>
      <c r="H78">
        <f ca="1">IF((G78-$L$7)&gt;$G$19, ABS((SUM(INDIRECT("C"&amp;G78-$L$7):INDIRECT("C"&amp;G78)) - SUM(INDIRECT("C"&amp;G78):INDIRECT("C"&amp;G78+$L$7)))/$J$7),0)</f>
        <v>6.8549028778720071</v>
      </c>
      <c r="I78">
        <f ca="1">AVERAGE(INDIRECT("H"&amp;$G78-$L$8):INDIRECT("H"&amp;$G78+$L$8))</f>
        <v>6.8549028778720071</v>
      </c>
      <c r="J78">
        <f t="shared" ca="1" si="7"/>
        <v>-1</v>
      </c>
      <c r="K78" s="12">
        <f t="shared" ca="1" si="8"/>
        <v>6660.3608795462824</v>
      </c>
      <c r="L78" s="12">
        <f t="shared" ca="1" si="9"/>
        <v>15</v>
      </c>
      <c r="M78" s="12">
        <f t="shared" ca="1" si="10"/>
        <v>448.9154030460769</v>
      </c>
      <c r="N78" s="16" t="b">
        <f t="shared" ca="1" si="11"/>
        <v>0</v>
      </c>
      <c r="O78">
        <f t="shared" ca="1" si="12"/>
        <v>9202.8445828407202</v>
      </c>
      <c r="P78">
        <f t="shared" ca="1" si="13"/>
        <v>21</v>
      </c>
      <c r="Q78">
        <f t="shared" ca="1" si="14"/>
        <v>448.67665230548619</v>
      </c>
      <c r="R78" t="b">
        <f t="shared" ca="1" si="15"/>
        <v>0</v>
      </c>
      <c r="S78">
        <f t="shared" ca="1" si="20"/>
        <v>-1</v>
      </c>
      <c r="T78">
        <f t="shared" ca="1" si="16"/>
        <v>-1</v>
      </c>
    </row>
    <row r="79" spans="1:20" x14ac:dyDescent="0.25">
      <c r="A79" s="71">
        <f t="shared" si="21"/>
        <v>5.9999999999999947</v>
      </c>
      <c r="B79" s="65">
        <f t="shared" si="17"/>
        <v>444.49093240903079</v>
      </c>
      <c r="C79" s="58">
        <f t="shared" ca="1" si="5"/>
        <v>451.81697006795468</v>
      </c>
      <c r="D79" s="58">
        <f t="shared" ca="1" si="18"/>
        <v>1.8169700679546832</v>
      </c>
      <c r="E79" s="55">
        <f t="shared" ca="1" si="22"/>
        <v>9</v>
      </c>
      <c r="F79" s="72">
        <f t="shared" ca="1" si="19"/>
        <v>0</v>
      </c>
      <c r="G79" s="42">
        <f t="shared" si="6"/>
        <v>79</v>
      </c>
      <c r="H79">
        <f ca="1">IF((G79-$L$7)&gt;$G$19, ABS((SUM(INDIRECT("C"&amp;G79-$L$7):INDIRECT("C"&amp;G79)) - SUM(INDIRECT("C"&amp;G79):INDIRECT("C"&amp;G79+$L$7)))/$J$7),0)</f>
        <v>19.797420317974741</v>
      </c>
      <c r="I79">
        <f ca="1">AVERAGE(INDIRECT("H"&amp;$G79-$L$8):INDIRECT("H"&amp;$G79+$L$8))</f>
        <v>19.797420317974741</v>
      </c>
      <c r="J79">
        <f t="shared" ca="1" si="7"/>
        <v>-1</v>
      </c>
      <c r="K79" s="12">
        <f t="shared" ca="1" si="8"/>
        <v>7112.1778496142369</v>
      </c>
      <c r="L79" s="12">
        <f t="shared" ca="1" si="9"/>
        <v>16</v>
      </c>
      <c r="M79" s="12">
        <f t="shared" ca="1" si="10"/>
        <v>448.9154030460769</v>
      </c>
      <c r="N79" s="16" t="b">
        <f t="shared" ca="1" si="11"/>
        <v>0</v>
      </c>
      <c r="O79">
        <f t="shared" ca="1" si="12"/>
        <v>9654.6615529086757</v>
      </c>
      <c r="P79">
        <f t="shared" ca="1" si="13"/>
        <v>22</v>
      </c>
      <c r="Q79">
        <f t="shared" ca="1" si="14"/>
        <v>448.67665230548619</v>
      </c>
      <c r="R79" t="b">
        <f t="shared" ca="1" si="15"/>
        <v>0</v>
      </c>
      <c r="S79">
        <f t="shared" ca="1" si="20"/>
        <v>-1</v>
      </c>
      <c r="T79">
        <f t="shared" ca="1" si="16"/>
        <v>-1</v>
      </c>
    </row>
    <row r="80" spans="1:20" x14ac:dyDescent="0.25">
      <c r="A80" s="71">
        <f t="shared" si="21"/>
        <v>6.0999999999999943</v>
      </c>
      <c r="B80" s="65">
        <f t="shared" si="17"/>
        <v>442.27402463497674</v>
      </c>
      <c r="C80" s="58">
        <f t="shared" ca="1" si="5"/>
        <v>469.41260132450566</v>
      </c>
      <c r="D80" s="58">
        <f t="shared" ca="1" si="18"/>
        <v>19.412601324505676</v>
      </c>
      <c r="E80" s="55">
        <f t="shared" ca="1" si="22"/>
        <v>9</v>
      </c>
      <c r="F80" s="72">
        <f t="shared" ca="1" si="19"/>
        <v>0</v>
      </c>
      <c r="G80" s="42">
        <f t="shared" si="6"/>
        <v>80</v>
      </c>
      <c r="H80">
        <f ca="1">IF((G80-$L$7)&gt;$G$19, ABS((SUM(INDIRECT("C"&amp;G80-$L$7):INDIRECT("C"&amp;G80)) - SUM(INDIRECT("C"&amp;G80):INDIRECT("C"&amp;G80+$L$7)))/$J$7),0)</f>
        <v>5.864043547704</v>
      </c>
      <c r="I80">
        <f ca="1">AVERAGE(INDIRECT("H"&amp;$G80-$L$8):INDIRECT("H"&amp;$G80+$L$8))</f>
        <v>5.864043547704</v>
      </c>
      <c r="J80">
        <f t="shared" ca="1" si="7"/>
        <v>-1</v>
      </c>
      <c r="K80" s="12">
        <f t="shared" ca="1" si="8"/>
        <v>7581.5904509387428</v>
      </c>
      <c r="L80" s="12">
        <f t="shared" ca="1" si="9"/>
        <v>17</v>
      </c>
      <c r="M80" s="12">
        <f t="shared" ca="1" si="10"/>
        <v>448.9154030460769</v>
      </c>
      <c r="N80" s="16" t="b">
        <f t="shared" ca="1" si="11"/>
        <v>0</v>
      </c>
      <c r="O80">
        <f t="shared" ca="1" si="12"/>
        <v>10124.074154233182</v>
      </c>
      <c r="P80">
        <f t="shared" ca="1" si="13"/>
        <v>23</v>
      </c>
      <c r="Q80">
        <f t="shared" ca="1" si="14"/>
        <v>448.67665230548619</v>
      </c>
      <c r="R80" t="b">
        <f t="shared" ca="1" si="15"/>
        <v>0</v>
      </c>
      <c r="S80">
        <f t="shared" ca="1" si="20"/>
        <v>-1</v>
      </c>
      <c r="T80">
        <f t="shared" ca="1" si="16"/>
        <v>-1</v>
      </c>
    </row>
    <row r="81" spans="1:20" x14ac:dyDescent="0.25">
      <c r="A81" s="71">
        <f t="shared" si="21"/>
        <v>6.199999999999994</v>
      </c>
      <c r="B81" s="65">
        <f t="shared" si="17"/>
        <v>440.06817373457369</v>
      </c>
      <c r="C81" s="58">
        <f t="shared" ca="1" si="5"/>
        <v>462.75705778412026</v>
      </c>
      <c r="D81" s="58">
        <f t="shared" ca="1" si="18"/>
        <v>12.757057784120256</v>
      </c>
      <c r="E81" s="55">
        <f t="shared" ca="1" si="22"/>
        <v>9</v>
      </c>
      <c r="F81" s="72">
        <f t="shared" ca="1" si="19"/>
        <v>0</v>
      </c>
      <c r="G81" s="42">
        <f t="shared" si="6"/>
        <v>81</v>
      </c>
      <c r="H81">
        <f ca="1">IF((G81-$L$7)&gt;$G$19, ABS((SUM(INDIRECT("C"&amp;G81-$L$7):INDIRECT("C"&amp;G81)) - SUM(INDIRECT("C"&amp;G81):INDIRECT("C"&amp;G81+$L$7)))/$J$7),0)</f>
        <v>5.0719920102561105</v>
      </c>
      <c r="I81">
        <f ca="1">AVERAGE(INDIRECT("H"&amp;$G81-$L$8):INDIRECT("H"&amp;$G81+$L$8))</f>
        <v>5.0719920102561105</v>
      </c>
      <c r="J81">
        <f t="shared" ca="1" si="7"/>
        <v>-1</v>
      </c>
      <c r="K81" s="12">
        <f t="shared" ca="1" si="8"/>
        <v>8044.3475087228635</v>
      </c>
      <c r="L81" s="12">
        <f t="shared" ca="1" si="9"/>
        <v>18</v>
      </c>
      <c r="M81" s="12">
        <f t="shared" ca="1" si="10"/>
        <v>448.9154030460769</v>
      </c>
      <c r="N81" s="16" t="b">
        <f t="shared" ca="1" si="11"/>
        <v>0</v>
      </c>
      <c r="O81">
        <f t="shared" ca="1" si="12"/>
        <v>10586.831212017301</v>
      </c>
      <c r="P81">
        <f t="shared" ca="1" si="13"/>
        <v>24</v>
      </c>
      <c r="Q81">
        <f t="shared" ca="1" si="14"/>
        <v>448.67665230548619</v>
      </c>
      <c r="R81" t="b">
        <f t="shared" ca="1" si="15"/>
        <v>0</v>
      </c>
      <c r="S81">
        <f t="shared" ca="1" si="20"/>
        <v>-1</v>
      </c>
      <c r="T81">
        <f t="shared" ca="1" si="16"/>
        <v>-1</v>
      </c>
    </row>
    <row r="82" spans="1:20" x14ac:dyDescent="0.25">
      <c r="A82" s="71">
        <f t="shared" si="21"/>
        <v>6.2999999999999936</v>
      </c>
      <c r="B82" s="65">
        <f t="shared" si="17"/>
        <v>437.87332456143423</v>
      </c>
      <c r="C82" s="58">
        <f t="shared" ca="1" si="5"/>
        <v>450.11597258967907</v>
      </c>
      <c r="D82" s="58">
        <f t="shared" ca="1" si="18"/>
        <v>0.11597258967908486</v>
      </c>
      <c r="E82" s="55">
        <f t="shared" ca="1" si="22"/>
        <v>9</v>
      </c>
      <c r="F82" s="72">
        <f t="shared" ca="1" si="19"/>
        <v>0</v>
      </c>
      <c r="G82" s="42">
        <f t="shared" si="6"/>
        <v>82</v>
      </c>
      <c r="H82">
        <f ca="1">IF((G82-$L$7)&gt;$G$19, ABS((SUM(INDIRECT("C"&amp;G82-$L$7):INDIRECT("C"&amp;G82)) - SUM(INDIRECT("C"&amp;G82):INDIRECT("C"&amp;G82+$L$7)))/$J$7),0)</f>
        <v>5.3083248895867428</v>
      </c>
      <c r="I82">
        <f ca="1">AVERAGE(INDIRECT("H"&amp;$G82-$L$8):INDIRECT("H"&amp;$G82+$L$8))</f>
        <v>5.3083248895867428</v>
      </c>
      <c r="J82">
        <f t="shared" ca="1" si="7"/>
        <v>-1</v>
      </c>
      <c r="K82" s="12">
        <f t="shared" ca="1" si="8"/>
        <v>8494.4634813125431</v>
      </c>
      <c r="L82" s="12">
        <f t="shared" ca="1" si="9"/>
        <v>19</v>
      </c>
      <c r="M82" s="12">
        <f t="shared" ca="1" si="10"/>
        <v>448.9154030460769</v>
      </c>
      <c r="N82" s="16" t="b">
        <f t="shared" ca="1" si="11"/>
        <v>0</v>
      </c>
      <c r="O82">
        <f t="shared" ca="1" si="12"/>
        <v>11036.947184606981</v>
      </c>
      <c r="P82">
        <f t="shared" ca="1" si="13"/>
        <v>25</v>
      </c>
      <c r="Q82">
        <f t="shared" ca="1" si="14"/>
        <v>448.67665230548619</v>
      </c>
      <c r="R82" t="b">
        <f t="shared" ref="R82:R145" ca="1" si="23">IF(Q82&lt;&gt;Q83,TRUE,FALSE)</f>
        <v>0</v>
      </c>
      <c r="S82">
        <f t="shared" ca="1" si="20"/>
        <v>-1</v>
      </c>
      <c r="T82">
        <f t="shared" ca="1" si="16"/>
        <v>-1</v>
      </c>
    </row>
    <row r="83" spans="1:20" x14ac:dyDescent="0.25">
      <c r="A83" s="71">
        <f t="shared" si="21"/>
        <v>6.3999999999999932</v>
      </c>
      <c r="B83" s="65">
        <f t="shared" si="17"/>
        <v>435.68942224421471</v>
      </c>
      <c r="C83" s="58">
        <f t="shared" ref="C83:C146" ca="1" si="24">E83*$B$9 + D83</f>
        <v>491.40156684380582</v>
      </c>
      <c r="D83" s="58">
        <f t="shared" ca="1" si="18"/>
        <v>41.401566843805838</v>
      </c>
      <c r="E83" s="55">
        <f t="shared" ca="1" si="22"/>
        <v>9</v>
      </c>
      <c r="F83" s="72">
        <f t="shared" ca="1" si="19"/>
        <v>0</v>
      </c>
      <c r="G83" s="42">
        <f t="shared" ref="G83:G146" si="25">ROW(A83)</f>
        <v>83</v>
      </c>
      <c r="H83">
        <f ca="1">IF((G83-$L$7)&gt;$G$19, ABS((SUM(INDIRECT("C"&amp;G83-$L$7):INDIRECT("C"&amp;G83)) - SUM(INDIRECT("C"&amp;G83):INDIRECT("C"&amp;G83+$L$7)))/$J$7),0)</f>
        <v>17.657570966862124</v>
      </c>
      <c r="I83">
        <f ca="1">AVERAGE(INDIRECT("H"&amp;$G83-$L$8):INDIRECT("H"&amp;$G83+$L$8))</f>
        <v>17.657570966862124</v>
      </c>
      <c r="J83">
        <f t="shared" ref="J83:J146" ca="1" si="26">IF(AND(I83&gt;$J$9, I83&gt;I82, I83&gt;I84, SUM(J80:J81)&lt;=0), I83, -1)</f>
        <v>-1</v>
      </c>
      <c r="K83" s="12">
        <f t="shared" ref="K83:K146" ca="1" si="27">IF($J83&lt;0,K82+$C83,0)</f>
        <v>8985.8650481563491</v>
      </c>
      <c r="L83" s="12">
        <f t="shared" ref="L83:L146" ca="1" si="28">IF($J83&lt;0,L82+1,0)</f>
        <v>20</v>
      </c>
      <c r="M83" s="12">
        <f t="shared" ref="M83:M146" ca="1" si="29">IF($L83=0,($K82+$C83)/($L82+1),$M84)</f>
        <v>448.9154030460769</v>
      </c>
      <c r="N83" s="16" t="b">
        <f t="shared" ref="N83:N146" ca="1" si="30">IF(($M83-M84)&gt;$J$10,TRUE,FALSE)</f>
        <v>0</v>
      </c>
      <c r="O83">
        <f t="shared" ref="O83:O146" ca="1" si="31">IF($N83,0,O82+$C83)</f>
        <v>11528.348751450787</v>
      </c>
      <c r="P83">
        <f t="shared" ref="P83:P146" ca="1" si="32">IF($N83,0,P82+1)</f>
        <v>26</v>
      </c>
      <c r="Q83">
        <f t="shared" ref="Q83:Q146" ca="1" si="33">IF($O83=0,($O82+$C83)/($P82+1),$Q84)</f>
        <v>448.67665230548619</v>
      </c>
      <c r="R83" t="b">
        <f t="shared" ca="1" si="23"/>
        <v>0</v>
      </c>
      <c r="S83">
        <f t="shared" ca="1" si="20"/>
        <v>-1</v>
      </c>
      <c r="T83">
        <f t="shared" ref="T83:T146" ca="1" si="34">IF(R83,P82*(A83-A82),-1)</f>
        <v>-1</v>
      </c>
    </row>
    <row r="84" spans="1:20" x14ac:dyDescent="0.25">
      <c r="A84" s="71">
        <f t="shared" si="21"/>
        <v>6.4999999999999929</v>
      </c>
      <c r="B84" s="65">
        <f t="shared" ref="B84:B147" si="35">($B$9*$B$10)*EXP(-A84*$B$11)</f>
        <v>433.51641218524344</v>
      </c>
      <c r="C84" s="58">
        <f t="shared" ca="1" si="24"/>
        <v>419.53479270647313</v>
      </c>
      <c r="D84" s="58">
        <f t="shared" ref="D84:D147" ca="1" si="36">(SQRT(E84*$B$9)+$B$8) * SQRT(-2*LN(RAND())) * COS(2*PI()*RAND())</f>
        <v>-30.465207293526852</v>
      </c>
      <c r="E84" s="55">
        <f t="shared" ca="1" si="22"/>
        <v>9</v>
      </c>
      <c r="F84" s="72">
        <f t="shared" ref="F84:F147" ca="1" si="37">IF(E84*($B$12*$B$11) &gt; RAND(),1,0)</f>
        <v>0</v>
      </c>
      <c r="G84" s="42">
        <f t="shared" si="25"/>
        <v>84</v>
      </c>
      <c r="H84">
        <f ca="1">IF((G84-$L$7)&gt;$G$19, ABS((SUM(INDIRECT("C"&amp;G84-$L$7):INDIRECT("C"&amp;G84)) - SUM(INDIRECT("C"&amp;G84):INDIRECT("C"&amp;G84+$L$7)))/$J$7),0)</f>
        <v>11.460671108089571</v>
      </c>
      <c r="I84">
        <f ca="1">AVERAGE(INDIRECT("H"&amp;$G84-$L$8):INDIRECT("H"&amp;$G84+$L$8))</f>
        <v>11.460671108089571</v>
      </c>
      <c r="J84">
        <f t="shared" ca="1" si="26"/>
        <v>-1</v>
      </c>
      <c r="K84" s="12">
        <f t="shared" ca="1" si="27"/>
        <v>9405.3998408628213</v>
      </c>
      <c r="L84" s="12">
        <f t="shared" ca="1" si="28"/>
        <v>21</v>
      </c>
      <c r="M84" s="12">
        <f t="shared" ca="1" si="29"/>
        <v>448.9154030460769</v>
      </c>
      <c r="N84" s="16" t="b">
        <f t="shared" ca="1" si="30"/>
        <v>0</v>
      </c>
      <c r="O84">
        <f t="shared" ca="1" si="31"/>
        <v>11947.883544157259</v>
      </c>
      <c r="P84">
        <f t="shared" ca="1" si="32"/>
        <v>27</v>
      </c>
      <c r="Q84">
        <f t="shared" ca="1" si="33"/>
        <v>448.67665230548619</v>
      </c>
      <c r="R84" t="b">
        <f t="shared" ca="1" si="23"/>
        <v>0</v>
      </c>
      <c r="S84">
        <f t="shared" ref="S84:S147" ca="1" si="38">IF(R84,Q84,-1)</f>
        <v>-1</v>
      </c>
      <c r="T84">
        <f t="shared" ca="1" si="34"/>
        <v>-1</v>
      </c>
    </row>
    <row r="85" spans="1:20" x14ac:dyDescent="0.25">
      <c r="A85" s="71">
        <f t="shared" ref="A85:A148" si="39">A84+$B$12</f>
        <v>6.5999999999999925</v>
      </c>
      <c r="B85" s="65">
        <f t="shared" si="35"/>
        <v>431.35424005915581</v>
      </c>
      <c r="C85" s="58">
        <f t="shared" ca="1" si="24"/>
        <v>422.70795379987771</v>
      </c>
      <c r="D85" s="58">
        <f t="shared" ca="1" si="36"/>
        <v>-27.292046200122275</v>
      </c>
      <c r="E85" s="55">
        <f t="shared" ref="E85:E148" ca="1" si="40">E84-F84</f>
        <v>9</v>
      </c>
      <c r="F85" s="72">
        <f t="shared" ca="1" si="37"/>
        <v>0</v>
      </c>
      <c r="G85" s="42">
        <f t="shared" si="25"/>
        <v>85</v>
      </c>
      <c r="H85">
        <f ca="1">IF((G85-$L$7)&gt;$G$19, ABS((SUM(INDIRECT("C"&amp;G85-$L$7):INDIRECT("C"&amp;G85)) - SUM(INDIRECT("C"&amp;G85):INDIRECT("C"&amp;G85+$L$7)))/$J$7),0)</f>
        <v>6.3564521474319804</v>
      </c>
      <c r="I85">
        <f ca="1">AVERAGE(INDIRECT("H"&amp;$G85-$L$8):INDIRECT("H"&amp;$G85+$L$8))</f>
        <v>6.3564521474319804</v>
      </c>
      <c r="J85">
        <f t="shared" ca="1" si="26"/>
        <v>-1</v>
      </c>
      <c r="K85" s="12">
        <f t="shared" ca="1" si="27"/>
        <v>9828.1077946626992</v>
      </c>
      <c r="L85" s="12">
        <f t="shared" ca="1" si="28"/>
        <v>22</v>
      </c>
      <c r="M85" s="12">
        <f t="shared" ca="1" si="29"/>
        <v>448.9154030460769</v>
      </c>
      <c r="N85" s="16" t="b">
        <f t="shared" ca="1" si="30"/>
        <v>0</v>
      </c>
      <c r="O85">
        <f t="shared" ca="1" si="31"/>
        <v>12370.591497957137</v>
      </c>
      <c r="P85">
        <f t="shared" ca="1" si="32"/>
        <v>28</v>
      </c>
      <c r="Q85">
        <f t="shared" ca="1" si="33"/>
        <v>448.67665230548619</v>
      </c>
      <c r="R85" t="b">
        <f t="shared" ca="1" si="23"/>
        <v>0</v>
      </c>
      <c r="S85">
        <f t="shared" ca="1" si="38"/>
        <v>-1</v>
      </c>
      <c r="T85">
        <f t="shared" ca="1" si="34"/>
        <v>-1</v>
      </c>
    </row>
    <row r="86" spans="1:20" x14ac:dyDescent="0.25">
      <c r="A86" s="71">
        <f t="shared" si="39"/>
        <v>6.6999999999999922</v>
      </c>
      <c r="B86" s="65">
        <f t="shared" si="35"/>
        <v>429.20285181153616</v>
      </c>
      <c r="C86" s="58">
        <f t="shared" ca="1" si="24"/>
        <v>472.9669012012489</v>
      </c>
      <c r="D86" s="58">
        <f t="shared" ca="1" si="36"/>
        <v>22.966901201248881</v>
      </c>
      <c r="E86" s="55">
        <f t="shared" ca="1" si="40"/>
        <v>9</v>
      </c>
      <c r="F86" s="72">
        <f t="shared" ca="1" si="37"/>
        <v>0</v>
      </c>
      <c r="G86" s="42">
        <f t="shared" si="25"/>
        <v>86</v>
      </c>
      <c r="H86">
        <f ca="1">IF((G86-$L$7)&gt;$G$19, ABS((SUM(INDIRECT("C"&amp;G86-$L$7):INDIRECT("C"&amp;G86)) - SUM(INDIRECT("C"&amp;G86):INDIRECT("C"&amp;G86+$L$7)))/$J$7),0)</f>
        <v>20.307616747428654</v>
      </c>
      <c r="I86">
        <f ca="1">AVERAGE(INDIRECT("H"&amp;$G86-$L$8):INDIRECT("H"&amp;$G86+$L$8))</f>
        <v>20.307616747428654</v>
      </c>
      <c r="J86">
        <f t="shared" ca="1" si="26"/>
        <v>-1</v>
      </c>
      <c r="K86" s="12">
        <f t="shared" ca="1" si="27"/>
        <v>10301.074695863948</v>
      </c>
      <c r="L86" s="12">
        <f t="shared" ca="1" si="28"/>
        <v>23</v>
      </c>
      <c r="M86" s="12">
        <f t="shared" ca="1" si="29"/>
        <v>448.9154030460769</v>
      </c>
      <c r="N86" s="16" t="b">
        <f t="shared" ca="1" si="30"/>
        <v>0</v>
      </c>
      <c r="O86">
        <f t="shared" ca="1" si="31"/>
        <v>12843.558399158386</v>
      </c>
      <c r="P86">
        <f t="shared" ca="1" si="32"/>
        <v>29</v>
      </c>
      <c r="Q86">
        <f t="shared" ca="1" si="33"/>
        <v>448.67665230548619</v>
      </c>
      <c r="R86" t="b">
        <f t="shared" ca="1" si="23"/>
        <v>0</v>
      </c>
      <c r="S86">
        <f t="shared" ca="1" si="38"/>
        <v>-1</v>
      </c>
      <c r="T86">
        <f t="shared" ca="1" si="34"/>
        <v>-1</v>
      </c>
    </row>
    <row r="87" spans="1:20" x14ac:dyDescent="0.25">
      <c r="A87" s="71">
        <f t="shared" si="39"/>
        <v>6.7999999999999918</v>
      </c>
      <c r="B87" s="65">
        <f t="shared" si="35"/>
        <v>427.06219365756601</v>
      </c>
      <c r="C87" s="58">
        <f t="shared" ca="1" si="24"/>
        <v>463.39526693875791</v>
      </c>
      <c r="D87" s="58">
        <f t="shared" ca="1" si="36"/>
        <v>13.395266938757901</v>
      </c>
      <c r="E87" s="55">
        <f t="shared" ca="1" si="40"/>
        <v>9</v>
      </c>
      <c r="F87" s="72">
        <f t="shared" ca="1" si="37"/>
        <v>0</v>
      </c>
      <c r="G87" s="42">
        <f t="shared" si="25"/>
        <v>87</v>
      </c>
      <c r="H87">
        <f ca="1">IF((G87-$L$7)&gt;$G$19, ABS((SUM(INDIRECT("C"&amp;G87-$L$7):INDIRECT("C"&amp;G87)) - SUM(INDIRECT("C"&amp;G87):INDIRECT("C"&amp;G87+$L$7)))/$J$7),0)</f>
        <v>7.6556211316406007</v>
      </c>
      <c r="I87">
        <f ca="1">AVERAGE(INDIRECT("H"&amp;$G87-$L$8):INDIRECT("H"&amp;$G87+$L$8))</f>
        <v>7.6556211316406007</v>
      </c>
      <c r="J87">
        <f t="shared" ca="1" si="26"/>
        <v>-1</v>
      </c>
      <c r="K87" s="12">
        <f t="shared" ca="1" si="27"/>
        <v>10764.469962802707</v>
      </c>
      <c r="L87" s="12">
        <f t="shared" ca="1" si="28"/>
        <v>24</v>
      </c>
      <c r="M87" s="12">
        <f t="shared" ca="1" si="29"/>
        <v>448.9154030460769</v>
      </c>
      <c r="N87" s="16" t="b">
        <f t="shared" ca="1" si="30"/>
        <v>0</v>
      </c>
      <c r="O87">
        <f t="shared" ca="1" si="31"/>
        <v>13306.953666097144</v>
      </c>
      <c r="P87">
        <f t="shared" ca="1" si="32"/>
        <v>30</v>
      </c>
      <c r="Q87">
        <f t="shared" ca="1" si="33"/>
        <v>448.67665230548619</v>
      </c>
      <c r="R87" t="b">
        <f t="shared" ca="1" si="23"/>
        <v>0</v>
      </c>
      <c r="S87">
        <f t="shared" ca="1" si="38"/>
        <v>-1</v>
      </c>
      <c r="T87">
        <f t="shared" ca="1" si="34"/>
        <v>-1</v>
      </c>
    </row>
    <row r="88" spans="1:20" x14ac:dyDescent="0.25">
      <c r="A88" s="71">
        <f t="shared" si="39"/>
        <v>6.8999999999999915</v>
      </c>
      <c r="B88" s="65">
        <f t="shared" si="35"/>
        <v>424.93221208068013</v>
      </c>
      <c r="C88" s="58">
        <f t="shared" ca="1" si="24"/>
        <v>460.0779465573076</v>
      </c>
      <c r="D88" s="58">
        <f t="shared" ca="1" si="36"/>
        <v>10.077946557307582</v>
      </c>
      <c r="E88" s="55">
        <f t="shared" ca="1" si="40"/>
        <v>9</v>
      </c>
      <c r="F88" s="72">
        <f t="shared" ca="1" si="37"/>
        <v>0</v>
      </c>
      <c r="G88" s="42">
        <f t="shared" si="25"/>
        <v>88</v>
      </c>
      <c r="H88">
        <f ca="1">IF((G88-$L$7)&gt;$G$19, ABS((SUM(INDIRECT("C"&amp;G88-$L$7):INDIRECT("C"&amp;G88)) - SUM(INDIRECT("C"&amp;G88):INDIRECT("C"&amp;G88+$L$7)))/$J$7),0)</f>
        <v>17.661403571351855</v>
      </c>
      <c r="I88">
        <f ca="1">AVERAGE(INDIRECT("H"&amp;$G88-$L$8):INDIRECT("H"&amp;$G88+$L$8))</f>
        <v>17.661403571351855</v>
      </c>
      <c r="J88">
        <f t="shared" ca="1" si="26"/>
        <v>-1</v>
      </c>
      <c r="K88" s="12">
        <f t="shared" ca="1" si="27"/>
        <v>11224.547909360013</v>
      </c>
      <c r="L88" s="12">
        <f t="shared" ca="1" si="28"/>
        <v>25</v>
      </c>
      <c r="M88" s="12">
        <f t="shared" ca="1" si="29"/>
        <v>448.9154030460769</v>
      </c>
      <c r="N88" s="16" t="b">
        <f t="shared" ca="1" si="30"/>
        <v>0</v>
      </c>
      <c r="O88">
        <f t="shared" ca="1" si="31"/>
        <v>13767.031612654451</v>
      </c>
      <c r="P88">
        <f t="shared" ca="1" si="32"/>
        <v>31</v>
      </c>
      <c r="Q88">
        <f t="shared" ca="1" si="33"/>
        <v>448.67665230548619</v>
      </c>
      <c r="R88" t="b">
        <f t="shared" ca="1" si="23"/>
        <v>0</v>
      </c>
      <c r="S88">
        <f t="shared" ca="1" si="38"/>
        <v>-1</v>
      </c>
      <c r="T88">
        <f t="shared" ca="1" si="34"/>
        <v>-1</v>
      </c>
    </row>
    <row r="89" spans="1:20" x14ac:dyDescent="0.25">
      <c r="A89" s="71">
        <f t="shared" si="39"/>
        <v>6.9999999999999911</v>
      </c>
      <c r="B89" s="65">
        <f t="shared" si="35"/>
        <v>422.81285383122827</v>
      </c>
      <c r="C89" s="58">
        <f t="shared" ca="1" si="24"/>
        <v>404.97442391725667</v>
      </c>
      <c r="D89" s="58">
        <f t="shared" ca="1" si="36"/>
        <v>-45.025576082743299</v>
      </c>
      <c r="E89" s="55">
        <f t="shared" ca="1" si="40"/>
        <v>9</v>
      </c>
      <c r="F89" s="72">
        <f t="shared" ca="1" si="37"/>
        <v>0</v>
      </c>
      <c r="G89" s="42">
        <f t="shared" si="25"/>
        <v>89</v>
      </c>
      <c r="H89">
        <f ca="1">IF((G89-$L$7)&gt;$G$19, ABS((SUM(INDIRECT("C"&amp;G89-$L$7):INDIRECT("C"&amp;G89)) - SUM(INDIRECT("C"&amp;G89):INDIRECT("C"&amp;G89+$L$7)))/$J$7),0)</f>
        <v>5.9953667867485478</v>
      </c>
      <c r="I89">
        <f ca="1">AVERAGE(INDIRECT("H"&amp;$G89-$L$8):INDIRECT("H"&amp;$G89+$L$8))</f>
        <v>5.9953667867485478</v>
      </c>
      <c r="J89">
        <f t="shared" ca="1" si="26"/>
        <v>-1</v>
      </c>
      <c r="K89" s="12">
        <f t="shared" ca="1" si="27"/>
        <v>11629.522333277269</v>
      </c>
      <c r="L89" s="12">
        <f t="shared" ca="1" si="28"/>
        <v>26</v>
      </c>
      <c r="M89" s="12">
        <f t="shared" ca="1" si="29"/>
        <v>448.9154030460769</v>
      </c>
      <c r="N89" s="16" t="b">
        <f t="shared" ca="1" si="30"/>
        <v>0</v>
      </c>
      <c r="O89">
        <f t="shared" ca="1" si="31"/>
        <v>14172.006036571707</v>
      </c>
      <c r="P89">
        <f t="shared" ca="1" si="32"/>
        <v>32</v>
      </c>
      <c r="Q89">
        <f t="shared" ca="1" si="33"/>
        <v>448.67665230548619</v>
      </c>
      <c r="R89" t="b">
        <f t="shared" ca="1" si="23"/>
        <v>0</v>
      </c>
      <c r="S89">
        <f t="shared" ca="1" si="38"/>
        <v>-1</v>
      </c>
      <c r="T89">
        <f t="shared" ca="1" si="34"/>
        <v>-1</v>
      </c>
    </row>
    <row r="90" spans="1:20" x14ac:dyDescent="0.25">
      <c r="A90" s="71">
        <f t="shared" si="39"/>
        <v>7.0999999999999908</v>
      </c>
      <c r="B90" s="65">
        <f t="shared" si="35"/>
        <v>420.70406592514365</v>
      </c>
      <c r="C90" s="58">
        <f t="shared" ca="1" si="24"/>
        <v>460.74212993734272</v>
      </c>
      <c r="D90" s="58">
        <f t="shared" ca="1" si="36"/>
        <v>10.742129937342709</v>
      </c>
      <c r="E90" s="55">
        <f t="shared" ca="1" si="40"/>
        <v>9</v>
      </c>
      <c r="F90" s="72">
        <f t="shared" ca="1" si="37"/>
        <v>0</v>
      </c>
      <c r="G90" s="42">
        <f t="shared" si="25"/>
        <v>90</v>
      </c>
      <c r="H90">
        <f ca="1">IF((G90-$L$7)&gt;$G$19, ABS((SUM(INDIRECT("C"&amp;G90-$L$7):INDIRECT("C"&amp;G90)) - SUM(INDIRECT("C"&amp;G90):INDIRECT("C"&amp;G90+$L$7)))/$J$7),0)</f>
        <v>8.7586996408725781</v>
      </c>
      <c r="I90">
        <f ca="1">AVERAGE(INDIRECT("H"&amp;$G90-$L$8):INDIRECT("H"&amp;$G90+$L$8))</f>
        <v>8.7586996408725781</v>
      </c>
      <c r="J90">
        <f t="shared" ca="1" si="26"/>
        <v>-1</v>
      </c>
      <c r="K90" s="12">
        <f t="shared" ca="1" si="27"/>
        <v>12090.264463214611</v>
      </c>
      <c r="L90" s="12">
        <f t="shared" ca="1" si="28"/>
        <v>27</v>
      </c>
      <c r="M90" s="12">
        <f t="shared" ca="1" si="29"/>
        <v>448.9154030460769</v>
      </c>
      <c r="N90" s="16" t="b">
        <f t="shared" ca="1" si="30"/>
        <v>0</v>
      </c>
      <c r="O90">
        <f t="shared" ca="1" si="31"/>
        <v>14632.748166509049</v>
      </c>
      <c r="P90">
        <f t="shared" ca="1" si="32"/>
        <v>33</v>
      </c>
      <c r="Q90">
        <f t="shared" ca="1" si="33"/>
        <v>448.67665230548619</v>
      </c>
      <c r="R90" t="b">
        <f t="shared" ca="1" si="23"/>
        <v>0</v>
      </c>
      <c r="S90">
        <f t="shared" ca="1" si="38"/>
        <v>-1</v>
      </c>
      <c r="T90">
        <f t="shared" ca="1" si="34"/>
        <v>-1</v>
      </c>
    </row>
    <row r="91" spans="1:20" x14ac:dyDescent="0.25">
      <c r="A91" s="71">
        <f t="shared" si="39"/>
        <v>7.1999999999999904</v>
      </c>
      <c r="B91" s="65">
        <f t="shared" si="35"/>
        <v>418.60579564261883</v>
      </c>
      <c r="C91" s="58">
        <f t="shared" ca="1" si="24"/>
        <v>438.74961641172848</v>
      </c>
      <c r="D91" s="58">
        <f t="shared" ca="1" si="36"/>
        <v>-11.250383588271538</v>
      </c>
      <c r="E91" s="55">
        <f t="shared" ca="1" si="40"/>
        <v>9</v>
      </c>
      <c r="F91" s="72">
        <f t="shared" ca="1" si="37"/>
        <v>0</v>
      </c>
      <c r="G91" s="42">
        <f t="shared" si="25"/>
        <v>91</v>
      </c>
      <c r="H91">
        <f ca="1">IF((G91-$L$7)&gt;$G$19, ABS((SUM(INDIRECT("C"&amp;G91-$L$7):INDIRECT("C"&amp;G91)) - SUM(INDIRECT("C"&amp;G91):INDIRECT("C"&amp;G91+$L$7)))/$J$7),0)</f>
        <v>9.3078723432457764</v>
      </c>
      <c r="I91">
        <f ca="1">AVERAGE(INDIRECT("H"&amp;$G91-$L$8):INDIRECT("H"&amp;$G91+$L$8))</f>
        <v>9.3078723432457764</v>
      </c>
      <c r="J91">
        <f t="shared" ca="1" si="26"/>
        <v>-1</v>
      </c>
      <c r="K91" s="12">
        <f t="shared" ca="1" si="27"/>
        <v>12529.01407962634</v>
      </c>
      <c r="L91" s="12">
        <f t="shared" ca="1" si="28"/>
        <v>28</v>
      </c>
      <c r="M91" s="12">
        <f t="shared" ca="1" si="29"/>
        <v>448.9154030460769</v>
      </c>
      <c r="N91" s="16" t="b">
        <f t="shared" ca="1" si="30"/>
        <v>0</v>
      </c>
      <c r="O91">
        <f t="shared" ca="1" si="31"/>
        <v>15071.497782920778</v>
      </c>
      <c r="P91">
        <f t="shared" ca="1" si="32"/>
        <v>34</v>
      </c>
      <c r="Q91">
        <f t="shared" ca="1" si="33"/>
        <v>448.67665230548619</v>
      </c>
      <c r="R91" t="b">
        <f t="shared" ca="1" si="23"/>
        <v>0</v>
      </c>
      <c r="S91">
        <f t="shared" ca="1" si="38"/>
        <v>-1</v>
      </c>
      <c r="T91">
        <f t="shared" ca="1" si="34"/>
        <v>-1</v>
      </c>
    </row>
    <row r="92" spans="1:20" x14ac:dyDescent="0.25">
      <c r="A92" s="71">
        <f t="shared" si="39"/>
        <v>7.2999999999999901</v>
      </c>
      <c r="B92" s="65">
        <f t="shared" si="35"/>
        <v>416.51799052678746</v>
      </c>
      <c r="C92" s="58">
        <f t="shared" ca="1" si="24"/>
        <v>461.33755262632599</v>
      </c>
      <c r="D92" s="58">
        <f t="shared" ca="1" si="36"/>
        <v>11.337552626325973</v>
      </c>
      <c r="E92" s="55">
        <f t="shared" ca="1" si="40"/>
        <v>9</v>
      </c>
      <c r="F92" s="72">
        <f t="shared" ca="1" si="37"/>
        <v>0</v>
      </c>
      <c r="G92" s="42">
        <f t="shared" si="25"/>
        <v>92</v>
      </c>
      <c r="H92">
        <f ca="1">IF((G92-$L$7)&gt;$G$19, ABS((SUM(INDIRECT("C"&amp;G92-$L$7):INDIRECT("C"&amp;G92)) - SUM(INDIRECT("C"&amp;G92):INDIRECT("C"&amp;G92+$L$7)))/$J$7),0)</f>
        <v>8.1814950192533615</v>
      </c>
      <c r="I92">
        <f ca="1">AVERAGE(INDIRECT("H"&amp;$G92-$L$8):INDIRECT("H"&amp;$G92+$L$8))</f>
        <v>8.1814950192533615</v>
      </c>
      <c r="J92">
        <f t="shared" ca="1" si="26"/>
        <v>-1</v>
      </c>
      <c r="K92" s="12">
        <f t="shared" ca="1" si="27"/>
        <v>12990.351632252667</v>
      </c>
      <c r="L92" s="12">
        <f t="shared" ca="1" si="28"/>
        <v>29</v>
      </c>
      <c r="M92" s="12">
        <f t="shared" ca="1" si="29"/>
        <v>448.9154030460769</v>
      </c>
      <c r="N92" s="16" t="b">
        <f t="shared" ca="1" si="30"/>
        <v>0</v>
      </c>
      <c r="O92">
        <f t="shared" ca="1" si="31"/>
        <v>15532.835335547104</v>
      </c>
      <c r="P92">
        <f t="shared" ca="1" si="32"/>
        <v>35</v>
      </c>
      <c r="Q92">
        <f t="shared" ca="1" si="33"/>
        <v>448.67665230548619</v>
      </c>
      <c r="R92" t="b">
        <f t="shared" ca="1" si="23"/>
        <v>0</v>
      </c>
      <c r="S92">
        <f t="shared" ca="1" si="38"/>
        <v>-1</v>
      </c>
      <c r="T92">
        <f t="shared" ca="1" si="34"/>
        <v>-1</v>
      </c>
    </row>
    <row r="93" spans="1:20" x14ac:dyDescent="0.25">
      <c r="A93" s="71">
        <f t="shared" si="39"/>
        <v>7.3999999999999897</v>
      </c>
      <c r="B93" s="65">
        <f t="shared" si="35"/>
        <v>414.44059838241299</v>
      </c>
      <c r="C93" s="58">
        <f t="shared" ca="1" si="24"/>
        <v>441.61049060125652</v>
      </c>
      <c r="D93" s="58">
        <f t="shared" ca="1" si="36"/>
        <v>-8.3895093987435025</v>
      </c>
      <c r="E93" s="55">
        <f t="shared" ca="1" si="40"/>
        <v>9</v>
      </c>
      <c r="F93" s="72">
        <f t="shared" ca="1" si="37"/>
        <v>0</v>
      </c>
      <c r="G93" s="42">
        <f t="shared" si="25"/>
        <v>93</v>
      </c>
      <c r="H93">
        <f ca="1">IF((G93-$L$7)&gt;$G$19, ABS((SUM(INDIRECT("C"&amp;G93-$L$7):INDIRECT("C"&amp;G93)) - SUM(INDIRECT("C"&amp;G93):INDIRECT("C"&amp;G93+$L$7)))/$J$7),0)</f>
        <v>1.6559126581819328</v>
      </c>
      <c r="I93">
        <f ca="1">AVERAGE(INDIRECT("H"&amp;$G93-$L$8):INDIRECT("H"&amp;$G93+$L$8))</f>
        <v>1.6559126581819328</v>
      </c>
      <c r="J93">
        <f t="shared" ca="1" si="26"/>
        <v>-1</v>
      </c>
      <c r="K93" s="12">
        <f t="shared" ca="1" si="27"/>
        <v>13431.962122853924</v>
      </c>
      <c r="L93" s="12">
        <f t="shared" ca="1" si="28"/>
        <v>30</v>
      </c>
      <c r="M93" s="12">
        <f t="shared" ca="1" si="29"/>
        <v>448.9154030460769</v>
      </c>
      <c r="N93" s="16" t="b">
        <f t="shared" ca="1" si="30"/>
        <v>0</v>
      </c>
      <c r="O93">
        <f t="shared" ca="1" si="31"/>
        <v>15974.445826148361</v>
      </c>
      <c r="P93">
        <f t="shared" ca="1" si="32"/>
        <v>36</v>
      </c>
      <c r="Q93">
        <f t="shared" ca="1" si="33"/>
        <v>448.67665230548619</v>
      </c>
      <c r="R93" t="b">
        <f t="shared" ca="1" si="23"/>
        <v>0</v>
      </c>
      <c r="S93">
        <f t="shared" ca="1" si="38"/>
        <v>-1</v>
      </c>
      <c r="T93">
        <f t="shared" ca="1" si="34"/>
        <v>-1</v>
      </c>
    </row>
    <row r="94" spans="1:20" x14ac:dyDescent="0.25">
      <c r="A94" s="71">
        <f t="shared" si="39"/>
        <v>7.4999999999999893</v>
      </c>
      <c r="B94" s="65">
        <f t="shared" si="35"/>
        <v>412.37356727458354</v>
      </c>
      <c r="C94" s="58">
        <f t="shared" ca="1" si="24"/>
        <v>425.15527567080125</v>
      </c>
      <c r="D94" s="58">
        <f t="shared" ca="1" si="36"/>
        <v>-24.844724329198741</v>
      </c>
      <c r="E94" s="55">
        <f t="shared" ca="1" si="40"/>
        <v>9</v>
      </c>
      <c r="F94" s="72">
        <f t="shared" ca="1" si="37"/>
        <v>0</v>
      </c>
      <c r="G94" s="42">
        <f t="shared" si="25"/>
        <v>94</v>
      </c>
      <c r="H94">
        <f ca="1">IF((G94-$L$7)&gt;$G$19, ABS((SUM(INDIRECT("C"&amp;G94-$L$7):INDIRECT("C"&amp;G94)) - SUM(INDIRECT("C"&amp;G94):INDIRECT("C"&amp;G94+$L$7)))/$J$7),0)</f>
        <v>5.231109423391672</v>
      </c>
      <c r="I94">
        <f ca="1">AVERAGE(INDIRECT("H"&amp;$G94-$L$8):INDIRECT("H"&amp;$G94+$L$8))</f>
        <v>5.231109423391672</v>
      </c>
      <c r="J94">
        <f t="shared" ca="1" si="26"/>
        <v>-1</v>
      </c>
      <c r="K94" s="12">
        <f t="shared" ca="1" si="27"/>
        <v>13857.117398524724</v>
      </c>
      <c r="L94" s="12">
        <f t="shared" ca="1" si="28"/>
        <v>31</v>
      </c>
      <c r="M94" s="12">
        <f t="shared" ca="1" si="29"/>
        <v>448.9154030460769</v>
      </c>
      <c r="N94" s="16" t="b">
        <f t="shared" ca="1" si="30"/>
        <v>0</v>
      </c>
      <c r="O94">
        <f t="shared" ca="1" si="31"/>
        <v>16399.601101819164</v>
      </c>
      <c r="P94">
        <f t="shared" ca="1" si="32"/>
        <v>37</v>
      </c>
      <c r="Q94">
        <f t="shared" ca="1" si="33"/>
        <v>448.67665230548619</v>
      </c>
      <c r="R94" t="b">
        <f t="shared" ca="1" si="23"/>
        <v>0</v>
      </c>
      <c r="S94">
        <f t="shared" ca="1" si="38"/>
        <v>-1</v>
      </c>
      <c r="T94">
        <f t="shared" ca="1" si="34"/>
        <v>-1</v>
      </c>
    </row>
    <row r="95" spans="1:20" x14ac:dyDescent="0.25">
      <c r="A95" s="71">
        <f t="shared" si="39"/>
        <v>7.599999999999989</v>
      </c>
      <c r="B95" s="65">
        <f t="shared" si="35"/>
        <v>410.31684552741376</v>
      </c>
      <c r="C95" s="58">
        <f t="shared" ca="1" si="24"/>
        <v>481.55554399998107</v>
      </c>
      <c r="D95" s="58">
        <f t="shared" ca="1" si="36"/>
        <v>31.555543999981047</v>
      </c>
      <c r="E95" s="55">
        <f t="shared" ca="1" si="40"/>
        <v>9</v>
      </c>
      <c r="F95" s="72">
        <f t="shared" ca="1" si="37"/>
        <v>0</v>
      </c>
      <c r="G95" s="42">
        <f t="shared" si="25"/>
        <v>95</v>
      </c>
      <c r="H95">
        <f ca="1">IF((G95-$L$7)&gt;$G$19, ABS((SUM(INDIRECT("C"&amp;G95-$L$7):INDIRECT("C"&amp;G95)) - SUM(INDIRECT("C"&amp;G95):INDIRECT("C"&amp;G95+$L$7)))/$J$7),0)</f>
        <v>2.2049191843855169</v>
      </c>
      <c r="I95">
        <f ca="1">AVERAGE(INDIRECT("H"&amp;$G95-$L$8):INDIRECT("H"&amp;$G95+$L$8))</f>
        <v>2.2049191843855169</v>
      </c>
      <c r="J95">
        <f t="shared" ca="1" si="26"/>
        <v>-1</v>
      </c>
      <c r="K95" s="12">
        <f t="shared" ca="1" si="27"/>
        <v>14338.672942524705</v>
      </c>
      <c r="L95" s="12">
        <f t="shared" ca="1" si="28"/>
        <v>32</v>
      </c>
      <c r="M95" s="12">
        <f t="shared" ca="1" si="29"/>
        <v>448.9154030460769</v>
      </c>
      <c r="N95" s="16" t="b">
        <f t="shared" ca="1" si="30"/>
        <v>0</v>
      </c>
      <c r="O95">
        <f t="shared" ca="1" si="31"/>
        <v>16881.156645819145</v>
      </c>
      <c r="P95">
        <f t="shared" ca="1" si="32"/>
        <v>38</v>
      </c>
      <c r="Q95">
        <f t="shared" ca="1" si="33"/>
        <v>448.67665230548619</v>
      </c>
      <c r="R95" t="b">
        <f t="shared" ca="1" si="23"/>
        <v>0</v>
      </c>
      <c r="S95">
        <f t="shared" ca="1" si="38"/>
        <v>-1</v>
      </c>
      <c r="T95">
        <f t="shared" ca="1" si="34"/>
        <v>-1</v>
      </c>
    </row>
    <row r="96" spans="1:20" x14ac:dyDescent="0.25">
      <c r="A96" s="71">
        <f t="shared" si="39"/>
        <v>7.6999999999999886</v>
      </c>
      <c r="B96" s="65">
        <f t="shared" si="35"/>
        <v>408.2703817227528</v>
      </c>
      <c r="C96" s="58">
        <f t="shared" ca="1" si="24"/>
        <v>442.31693692116818</v>
      </c>
      <c r="D96" s="58">
        <f t="shared" ca="1" si="36"/>
        <v>-7.6830630788318173</v>
      </c>
      <c r="E96" s="55">
        <f t="shared" ca="1" si="40"/>
        <v>9</v>
      </c>
      <c r="F96" s="72">
        <f t="shared" ca="1" si="37"/>
        <v>0</v>
      </c>
      <c r="G96" s="42">
        <f t="shared" si="25"/>
        <v>96</v>
      </c>
      <c r="H96">
        <f ca="1">IF((G96-$L$7)&gt;$G$19, ABS((SUM(INDIRECT("C"&amp;G96-$L$7):INDIRECT("C"&amp;G96)) - SUM(INDIRECT("C"&amp;G96):INDIRECT("C"&amp;G96+$L$7)))/$J$7),0)</f>
        <v>1.8040722009840238</v>
      </c>
      <c r="I96">
        <f ca="1">AVERAGE(INDIRECT("H"&amp;$G96-$L$8):INDIRECT("H"&amp;$G96+$L$8))</f>
        <v>1.8040722009840238</v>
      </c>
      <c r="J96">
        <f t="shared" ca="1" si="26"/>
        <v>-1</v>
      </c>
      <c r="K96" s="12">
        <f t="shared" ca="1" si="27"/>
        <v>14780.989879445873</v>
      </c>
      <c r="L96" s="12">
        <f t="shared" ca="1" si="28"/>
        <v>33</v>
      </c>
      <c r="M96" s="12">
        <f t="shared" ca="1" si="29"/>
        <v>448.9154030460769</v>
      </c>
      <c r="N96" s="16" t="b">
        <f t="shared" ca="1" si="30"/>
        <v>0</v>
      </c>
      <c r="O96">
        <f t="shared" ca="1" si="31"/>
        <v>17323.473582740313</v>
      </c>
      <c r="P96">
        <f t="shared" ca="1" si="32"/>
        <v>39</v>
      </c>
      <c r="Q96">
        <f t="shared" ca="1" si="33"/>
        <v>448.67665230548619</v>
      </c>
      <c r="R96" t="b">
        <f t="shared" ca="1" si="23"/>
        <v>0</v>
      </c>
      <c r="S96">
        <f t="shared" ca="1" si="38"/>
        <v>-1</v>
      </c>
      <c r="T96">
        <f t="shared" ca="1" si="34"/>
        <v>-1</v>
      </c>
    </row>
    <row r="97" spans="1:20" x14ac:dyDescent="0.25">
      <c r="A97" s="71">
        <f t="shared" si="39"/>
        <v>7.7999999999999883</v>
      </c>
      <c r="B97" s="65">
        <f t="shared" si="35"/>
        <v>406.23412469889905</v>
      </c>
      <c r="C97" s="58">
        <f t="shared" ca="1" si="24"/>
        <v>415.62915261334757</v>
      </c>
      <c r="D97" s="58">
        <f t="shared" ca="1" si="36"/>
        <v>-34.370847386652429</v>
      </c>
      <c r="E97" s="55">
        <f t="shared" ca="1" si="40"/>
        <v>9</v>
      </c>
      <c r="F97" s="72">
        <f t="shared" ca="1" si="37"/>
        <v>0</v>
      </c>
      <c r="G97" s="42">
        <f t="shared" si="25"/>
        <v>97</v>
      </c>
      <c r="H97">
        <f ca="1">IF((G97-$L$7)&gt;$G$19, ABS((SUM(INDIRECT("C"&amp;G97-$L$7):INDIRECT("C"&amp;G97)) - SUM(INDIRECT("C"&amp;G97):INDIRECT("C"&amp;G97+$L$7)))/$J$7),0)</f>
        <v>2.9664873324644532</v>
      </c>
      <c r="I97">
        <f ca="1">AVERAGE(INDIRECT("H"&amp;$G97-$L$8):INDIRECT("H"&amp;$G97+$L$8))</f>
        <v>2.9664873324644532</v>
      </c>
      <c r="J97">
        <f t="shared" ca="1" si="26"/>
        <v>-1</v>
      </c>
      <c r="K97" s="12">
        <f t="shared" ca="1" si="27"/>
        <v>15196.619032059221</v>
      </c>
      <c r="L97" s="12">
        <f t="shared" ca="1" si="28"/>
        <v>34</v>
      </c>
      <c r="M97" s="12">
        <f t="shared" ca="1" si="29"/>
        <v>448.9154030460769</v>
      </c>
      <c r="N97" s="16" t="b">
        <f t="shared" ca="1" si="30"/>
        <v>0</v>
      </c>
      <c r="O97">
        <f t="shared" ca="1" si="31"/>
        <v>17739.102735353659</v>
      </c>
      <c r="P97">
        <f t="shared" ca="1" si="32"/>
        <v>40</v>
      </c>
      <c r="Q97">
        <f t="shared" ca="1" si="33"/>
        <v>448.67665230548619</v>
      </c>
      <c r="R97" t="b">
        <f t="shared" ca="1" si="23"/>
        <v>0</v>
      </c>
      <c r="S97">
        <f t="shared" ca="1" si="38"/>
        <v>-1</v>
      </c>
      <c r="T97">
        <f t="shared" ca="1" si="34"/>
        <v>-1</v>
      </c>
    </row>
    <row r="98" spans="1:20" x14ac:dyDescent="0.25">
      <c r="A98" s="71">
        <f t="shared" si="39"/>
        <v>7.8999999999999879</v>
      </c>
      <c r="B98" s="65">
        <f t="shared" si="35"/>
        <v>404.20802354932079</v>
      </c>
      <c r="C98" s="58">
        <f t="shared" ca="1" si="24"/>
        <v>483.86537825349853</v>
      </c>
      <c r="D98" s="58">
        <f t="shared" ca="1" si="36"/>
        <v>33.865378253498562</v>
      </c>
      <c r="E98" s="55">
        <f t="shared" ca="1" si="40"/>
        <v>9</v>
      </c>
      <c r="F98" s="72">
        <f t="shared" ca="1" si="37"/>
        <v>0</v>
      </c>
      <c r="G98" s="42">
        <f t="shared" si="25"/>
        <v>98</v>
      </c>
      <c r="H98">
        <f ca="1">IF((G98-$L$7)&gt;$G$19, ABS((SUM(INDIRECT("C"&amp;G98-$L$7):INDIRECT("C"&amp;G98)) - SUM(INDIRECT("C"&amp;G98):INDIRECT("C"&amp;G98+$L$7)))/$J$7),0)</f>
        <v>4.7986381081247487</v>
      </c>
      <c r="I98">
        <f ca="1">AVERAGE(INDIRECT("H"&amp;$G98-$L$8):INDIRECT("H"&amp;$G98+$L$8))</f>
        <v>4.7986381081247487</v>
      </c>
      <c r="J98">
        <f t="shared" ca="1" si="26"/>
        <v>-1</v>
      </c>
      <c r="K98" s="12">
        <f t="shared" ca="1" si="27"/>
        <v>15680.48441031272</v>
      </c>
      <c r="L98" s="12">
        <f t="shared" ca="1" si="28"/>
        <v>35</v>
      </c>
      <c r="M98" s="12">
        <f t="shared" ca="1" si="29"/>
        <v>448.9154030460769</v>
      </c>
      <c r="N98" s="16" t="b">
        <f t="shared" ca="1" si="30"/>
        <v>0</v>
      </c>
      <c r="O98">
        <f t="shared" ca="1" si="31"/>
        <v>18222.968113607159</v>
      </c>
      <c r="P98">
        <f t="shared" ca="1" si="32"/>
        <v>41</v>
      </c>
      <c r="Q98">
        <f t="shared" ca="1" si="33"/>
        <v>448.67665230548619</v>
      </c>
      <c r="R98" t="b">
        <f t="shared" ca="1" si="23"/>
        <v>0</v>
      </c>
      <c r="S98">
        <f t="shared" ca="1" si="38"/>
        <v>-1</v>
      </c>
      <c r="T98">
        <f t="shared" ca="1" si="34"/>
        <v>-1</v>
      </c>
    </row>
    <row r="99" spans="1:20" x14ac:dyDescent="0.25">
      <c r="A99" s="71">
        <f t="shared" si="39"/>
        <v>7.9999999999999876</v>
      </c>
      <c r="B99" s="65">
        <f t="shared" si="35"/>
        <v>402.19202762138377</v>
      </c>
      <c r="C99" s="58">
        <f t="shared" ca="1" si="24"/>
        <v>451.87305199750841</v>
      </c>
      <c r="D99" s="58">
        <f t="shared" ca="1" si="36"/>
        <v>1.8730519975083875</v>
      </c>
      <c r="E99" s="55">
        <f t="shared" ca="1" si="40"/>
        <v>9</v>
      </c>
      <c r="F99" s="72">
        <f t="shared" ca="1" si="37"/>
        <v>0</v>
      </c>
      <c r="G99" s="42">
        <f t="shared" si="25"/>
        <v>99</v>
      </c>
      <c r="H99">
        <f ca="1">IF((G99-$L$7)&gt;$G$19, ABS((SUM(INDIRECT("C"&amp;G99-$L$7):INDIRECT("C"&amp;G99)) - SUM(INDIRECT("C"&amp;G99):INDIRECT("C"&amp;G99+$L$7)))/$J$7),0)</f>
        <v>0.35326040444550699</v>
      </c>
      <c r="I99">
        <f ca="1">AVERAGE(INDIRECT("H"&amp;$G99-$L$8):INDIRECT("H"&amp;$G99+$L$8))</f>
        <v>0.35326040444550699</v>
      </c>
      <c r="J99">
        <f t="shared" ca="1" si="26"/>
        <v>-1</v>
      </c>
      <c r="K99" s="12">
        <f t="shared" ca="1" si="27"/>
        <v>16132.357462310229</v>
      </c>
      <c r="L99" s="12">
        <f t="shared" ca="1" si="28"/>
        <v>36</v>
      </c>
      <c r="M99" s="12">
        <f t="shared" ca="1" si="29"/>
        <v>448.9154030460769</v>
      </c>
      <c r="N99" s="16" t="b">
        <f t="shared" ca="1" si="30"/>
        <v>0</v>
      </c>
      <c r="O99">
        <f t="shared" ca="1" si="31"/>
        <v>18674.841165604666</v>
      </c>
      <c r="P99">
        <f t="shared" ca="1" si="32"/>
        <v>42</v>
      </c>
      <c r="Q99">
        <f t="shared" ca="1" si="33"/>
        <v>448.67665230548619</v>
      </c>
      <c r="R99" t="b">
        <f t="shared" ca="1" si="23"/>
        <v>0</v>
      </c>
      <c r="S99">
        <f t="shared" ca="1" si="38"/>
        <v>-1</v>
      </c>
      <c r="T99">
        <f t="shared" ca="1" si="34"/>
        <v>-1</v>
      </c>
    </row>
    <row r="100" spans="1:20" x14ac:dyDescent="0.25">
      <c r="A100" s="71">
        <f t="shared" si="39"/>
        <v>8.0999999999999872</v>
      </c>
      <c r="B100" s="65">
        <f t="shared" si="35"/>
        <v>400.18608651508487</v>
      </c>
      <c r="C100" s="58">
        <f t="shared" ca="1" si="24"/>
        <v>425.26758996950645</v>
      </c>
      <c r="D100" s="58">
        <f t="shared" ca="1" si="36"/>
        <v>-24.732410030493558</v>
      </c>
      <c r="E100" s="55">
        <f t="shared" ca="1" si="40"/>
        <v>9</v>
      </c>
      <c r="F100" s="72">
        <f t="shared" ca="1" si="37"/>
        <v>0</v>
      </c>
      <c r="G100" s="42">
        <f t="shared" si="25"/>
        <v>100</v>
      </c>
      <c r="H100">
        <f ca="1">IF((G100-$L$7)&gt;$G$19, ABS((SUM(INDIRECT("C"&amp;G100-$L$7):INDIRECT("C"&amp;G100)) - SUM(INDIRECT("C"&amp;G100):INDIRECT("C"&amp;G100+$L$7)))/$J$7),0)</f>
        <v>4.138137289107533</v>
      </c>
      <c r="I100">
        <f ca="1">AVERAGE(INDIRECT("H"&amp;$G100-$L$8):INDIRECT("H"&amp;$G100+$L$8))</f>
        <v>4.138137289107533</v>
      </c>
      <c r="J100">
        <f t="shared" ca="1" si="26"/>
        <v>-1</v>
      </c>
      <c r="K100" s="12">
        <f t="shared" ca="1" si="27"/>
        <v>16557.625052279735</v>
      </c>
      <c r="L100" s="12">
        <f t="shared" ca="1" si="28"/>
        <v>37</v>
      </c>
      <c r="M100" s="12">
        <f t="shared" ca="1" si="29"/>
        <v>448.9154030460769</v>
      </c>
      <c r="N100" s="16" t="b">
        <f t="shared" ca="1" si="30"/>
        <v>0</v>
      </c>
      <c r="O100">
        <f t="shared" ca="1" si="31"/>
        <v>19100.108755574172</v>
      </c>
      <c r="P100">
        <f t="shared" ca="1" si="32"/>
        <v>43</v>
      </c>
      <c r="Q100">
        <f t="shared" ca="1" si="33"/>
        <v>448.67665230548619</v>
      </c>
      <c r="R100" t="b">
        <f t="shared" ca="1" si="23"/>
        <v>0</v>
      </c>
      <c r="S100">
        <f t="shared" ca="1" si="38"/>
        <v>-1</v>
      </c>
      <c r="T100">
        <f t="shared" ca="1" si="34"/>
        <v>-1</v>
      </c>
    </row>
    <row r="101" spans="1:20" x14ac:dyDescent="0.25">
      <c r="A101" s="71">
        <f t="shared" si="39"/>
        <v>8.1999999999999869</v>
      </c>
      <c r="B101" s="65">
        <f t="shared" si="35"/>
        <v>398.1901500817919</v>
      </c>
      <c r="C101" s="58">
        <f t="shared" ca="1" si="24"/>
        <v>472.81389927955757</v>
      </c>
      <c r="D101" s="58">
        <f t="shared" ca="1" si="36"/>
        <v>22.813899279557553</v>
      </c>
      <c r="E101" s="55">
        <f t="shared" ca="1" si="40"/>
        <v>9</v>
      </c>
      <c r="F101" s="72">
        <f t="shared" ca="1" si="37"/>
        <v>0</v>
      </c>
      <c r="G101" s="42">
        <f t="shared" si="25"/>
        <v>101</v>
      </c>
      <c r="H101">
        <f ca="1">IF((G101-$L$7)&gt;$G$19, ABS((SUM(INDIRECT("C"&amp;G101-$L$7):INDIRECT("C"&amp;G101)) - SUM(INDIRECT("C"&amp;G101):INDIRECT("C"&amp;G101+$L$7)))/$J$7),0)</f>
        <v>9.8369892136750536</v>
      </c>
      <c r="I101">
        <f ca="1">AVERAGE(INDIRECT("H"&amp;$G101-$L$8):INDIRECT("H"&amp;$G101+$L$8))</f>
        <v>9.8369892136750536</v>
      </c>
      <c r="J101">
        <f t="shared" ca="1" si="26"/>
        <v>-1</v>
      </c>
      <c r="K101" s="12">
        <f t="shared" ca="1" si="27"/>
        <v>17030.438951559292</v>
      </c>
      <c r="L101" s="12">
        <f t="shared" ca="1" si="28"/>
        <v>38</v>
      </c>
      <c r="M101" s="12">
        <f t="shared" ca="1" si="29"/>
        <v>448.9154030460769</v>
      </c>
      <c r="N101" s="16" t="b">
        <f t="shared" ca="1" si="30"/>
        <v>0</v>
      </c>
      <c r="O101">
        <f t="shared" ca="1" si="31"/>
        <v>19572.92265485373</v>
      </c>
      <c r="P101">
        <f t="shared" ca="1" si="32"/>
        <v>44</v>
      </c>
      <c r="Q101">
        <f t="shared" ca="1" si="33"/>
        <v>448.67665230548619</v>
      </c>
      <c r="R101" t="b">
        <f t="shared" ca="1" si="23"/>
        <v>0</v>
      </c>
      <c r="S101">
        <f t="shared" ca="1" si="38"/>
        <v>-1</v>
      </c>
      <c r="T101">
        <f t="shared" ca="1" si="34"/>
        <v>-1</v>
      </c>
    </row>
    <row r="102" spans="1:20" x14ac:dyDescent="0.25">
      <c r="A102" s="71">
        <f t="shared" si="39"/>
        <v>8.2999999999999865</v>
      </c>
      <c r="B102" s="65">
        <f t="shared" si="35"/>
        <v>396.20416842298999</v>
      </c>
      <c r="C102" s="58">
        <f t="shared" ca="1" si="24"/>
        <v>446.37198181501918</v>
      </c>
      <c r="D102" s="58">
        <f t="shared" ca="1" si="36"/>
        <v>-3.6280181849807951</v>
      </c>
      <c r="E102" s="55">
        <f t="shared" ca="1" si="40"/>
        <v>9</v>
      </c>
      <c r="F102" s="72">
        <f t="shared" ca="1" si="37"/>
        <v>0</v>
      </c>
      <c r="G102" s="42">
        <f t="shared" si="25"/>
        <v>102</v>
      </c>
      <c r="H102">
        <f ca="1">IF((G102-$L$7)&gt;$G$19, ABS((SUM(INDIRECT("C"&amp;G102-$L$7):INDIRECT("C"&amp;G102)) - SUM(INDIRECT("C"&amp;G102):INDIRECT("C"&amp;G102+$L$7)))/$J$7),0)</f>
        <v>4.0462511001471739</v>
      </c>
      <c r="I102">
        <f ca="1">AVERAGE(INDIRECT("H"&amp;$G102-$L$8):INDIRECT("H"&amp;$G102+$L$8))</f>
        <v>4.0462511001471739</v>
      </c>
      <c r="J102">
        <f t="shared" ca="1" si="26"/>
        <v>-1</v>
      </c>
      <c r="K102" s="12">
        <f t="shared" ca="1" si="27"/>
        <v>17476.810933374312</v>
      </c>
      <c r="L102" s="12">
        <f t="shared" ca="1" si="28"/>
        <v>39</v>
      </c>
      <c r="M102" s="12">
        <f t="shared" ca="1" si="29"/>
        <v>448.9154030460769</v>
      </c>
      <c r="N102" s="16" t="b">
        <f t="shared" ca="1" si="30"/>
        <v>0</v>
      </c>
      <c r="O102">
        <f t="shared" ca="1" si="31"/>
        <v>20019.29463666875</v>
      </c>
      <c r="P102">
        <f t="shared" ca="1" si="32"/>
        <v>45</v>
      </c>
      <c r="Q102">
        <f t="shared" ca="1" si="33"/>
        <v>448.67665230548619</v>
      </c>
      <c r="R102" t="b">
        <f t="shared" ca="1" si="23"/>
        <v>0</v>
      </c>
      <c r="S102">
        <f t="shared" ca="1" si="38"/>
        <v>-1</v>
      </c>
      <c r="T102">
        <f t="shared" ca="1" si="34"/>
        <v>-1</v>
      </c>
    </row>
    <row r="103" spans="1:20" x14ac:dyDescent="0.25">
      <c r="A103" s="71">
        <f t="shared" si="39"/>
        <v>8.3999999999999861</v>
      </c>
      <c r="B103" s="65">
        <f t="shared" si="35"/>
        <v>394.22809188903432</v>
      </c>
      <c r="C103" s="58">
        <f t="shared" ca="1" si="24"/>
        <v>470.116617006696</v>
      </c>
      <c r="D103" s="58">
        <f t="shared" ca="1" si="36"/>
        <v>20.116617006696007</v>
      </c>
      <c r="E103" s="55">
        <f t="shared" ca="1" si="40"/>
        <v>9</v>
      </c>
      <c r="F103" s="72">
        <f t="shared" ca="1" si="37"/>
        <v>0</v>
      </c>
      <c r="G103" s="42">
        <f t="shared" si="25"/>
        <v>103</v>
      </c>
      <c r="H103">
        <f ca="1">IF((G103-$L$7)&gt;$G$19, ABS((SUM(INDIRECT("C"&amp;G103-$L$7):INDIRECT("C"&amp;G103)) - SUM(INDIRECT("C"&amp;G103):INDIRECT("C"&amp;G103+$L$7)))/$J$7),0)</f>
        <v>10.68298186781476</v>
      </c>
      <c r="I103">
        <f ca="1">AVERAGE(INDIRECT("H"&amp;$G103-$L$8):INDIRECT("H"&amp;$G103+$L$8))</f>
        <v>10.68298186781476</v>
      </c>
      <c r="J103">
        <f t="shared" ca="1" si="26"/>
        <v>-1</v>
      </c>
      <c r="K103" s="12">
        <f t="shared" ca="1" si="27"/>
        <v>17946.927550381009</v>
      </c>
      <c r="L103" s="12">
        <f t="shared" ca="1" si="28"/>
        <v>40</v>
      </c>
      <c r="M103" s="12">
        <f t="shared" ca="1" si="29"/>
        <v>448.9154030460769</v>
      </c>
      <c r="N103" s="16" t="b">
        <f t="shared" ca="1" si="30"/>
        <v>0</v>
      </c>
      <c r="O103">
        <f t="shared" ca="1" si="31"/>
        <v>20489.411253675447</v>
      </c>
      <c r="P103">
        <f t="shared" ca="1" si="32"/>
        <v>46</v>
      </c>
      <c r="Q103">
        <f t="shared" ca="1" si="33"/>
        <v>448.67665230548619</v>
      </c>
      <c r="R103" t="b">
        <f t="shared" ca="1" si="23"/>
        <v>0</v>
      </c>
      <c r="S103">
        <f t="shared" ca="1" si="38"/>
        <v>-1</v>
      </c>
      <c r="T103">
        <f t="shared" ca="1" si="34"/>
        <v>-1</v>
      </c>
    </row>
    <row r="104" spans="1:20" x14ac:dyDescent="0.25">
      <c r="A104" s="71">
        <f t="shared" si="39"/>
        <v>8.4999999999999858</v>
      </c>
      <c r="B104" s="65">
        <f t="shared" si="35"/>
        <v>392.26187107790867</v>
      </c>
      <c r="C104" s="58">
        <f t="shared" ca="1" si="24"/>
        <v>444.14987664295683</v>
      </c>
      <c r="D104" s="58">
        <f t="shared" ca="1" si="36"/>
        <v>-5.8501233570431941</v>
      </c>
      <c r="E104" s="55">
        <f t="shared" ca="1" si="40"/>
        <v>9</v>
      </c>
      <c r="F104" s="72">
        <f t="shared" ca="1" si="37"/>
        <v>0</v>
      </c>
      <c r="G104" s="42">
        <f t="shared" si="25"/>
        <v>104</v>
      </c>
      <c r="H104">
        <f ca="1">IF((G104-$L$7)&gt;$G$19, ABS((SUM(INDIRECT("C"&amp;G104-$L$7):INDIRECT("C"&amp;G104)) - SUM(INDIRECT("C"&amp;G104):INDIRECT("C"&amp;G104+$L$7)))/$J$7),0)</f>
        <v>13.206764360814532</v>
      </c>
      <c r="I104">
        <f ca="1">AVERAGE(INDIRECT("H"&amp;$G104-$L$8):INDIRECT("H"&amp;$G104+$L$8))</f>
        <v>13.206764360814532</v>
      </c>
      <c r="J104">
        <f t="shared" ca="1" si="26"/>
        <v>-1</v>
      </c>
      <c r="K104" s="12">
        <f t="shared" ca="1" si="27"/>
        <v>18391.077427023967</v>
      </c>
      <c r="L104" s="12">
        <f t="shared" ca="1" si="28"/>
        <v>41</v>
      </c>
      <c r="M104" s="12">
        <f t="shared" ca="1" si="29"/>
        <v>448.9154030460769</v>
      </c>
      <c r="N104" s="16" t="b">
        <f t="shared" ca="1" si="30"/>
        <v>0</v>
      </c>
      <c r="O104">
        <f t="shared" ca="1" si="31"/>
        <v>20933.561130318405</v>
      </c>
      <c r="P104">
        <f t="shared" ca="1" si="32"/>
        <v>47</v>
      </c>
      <c r="Q104">
        <f t="shared" ca="1" si="33"/>
        <v>448.67665230548619</v>
      </c>
      <c r="R104" t="b">
        <f t="shared" ca="1" si="23"/>
        <v>0</v>
      </c>
      <c r="S104">
        <f t="shared" ca="1" si="38"/>
        <v>-1</v>
      </c>
      <c r="T104">
        <f t="shared" ca="1" si="34"/>
        <v>-1</v>
      </c>
    </row>
    <row r="105" spans="1:20" x14ac:dyDescent="0.25">
      <c r="A105" s="71">
        <f t="shared" si="39"/>
        <v>8.5999999999999854</v>
      </c>
      <c r="B105" s="65">
        <f t="shared" si="35"/>
        <v>390.30545683399021</v>
      </c>
      <c r="C105" s="58">
        <f t="shared" ca="1" si="24"/>
        <v>432.30407698036095</v>
      </c>
      <c r="D105" s="58">
        <f t="shared" ca="1" si="36"/>
        <v>-17.695923019639064</v>
      </c>
      <c r="E105" s="55">
        <f t="shared" ca="1" si="40"/>
        <v>9</v>
      </c>
      <c r="F105" s="72">
        <f t="shared" ca="1" si="37"/>
        <v>0</v>
      </c>
      <c r="G105" s="42">
        <f t="shared" si="25"/>
        <v>105</v>
      </c>
      <c r="H105">
        <f ca="1">IF((G105-$L$7)&gt;$G$19, ABS((SUM(INDIRECT("C"&amp;G105-$L$7):INDIRECT("C"&amp;G105)) - SUM(INDIRECT("C"&amp;G105):INDIRECT("C"&amp;G105+$L$7)))/$J$7),0)</f>
        <v>5.3639447383841343</v>
      </c>
      <c r="I105">
        <f ca="1">AVERAGE(INDIRECT("H"&amp;$G105-$L$8):INDIRECT("H"&amp;$G105+$L$8))</f>
        <v>5.3639447383841343</v>
      </c>
      <c r="J105">
        <f t="shared" ca="1" si="26"/>
        <v>-1</v>
      </c>
      <c r="K105" s="12">
        <f t="shared" ca="1" si="27"/>
        <v>18823.381504004326</v>
      </c>
      <c r="L105" s="12">
        <f t="shared" ca="1" si="28"/>
        <v>42</v>
      </c>
      <c r="M105" s="12">
        <f t="shared" ca="1" si="29"/>
        <v>448.9154030460769</v>
      </c>
      <c r="N105" s="16" t="b">
        <f t="shared" ca="1" si="30"/>
        <v>0</v>
      </c>
      <c r="O105">
        <f t="shared" ca="1" si="31"/>
        <v>21365.865207298764</v>
      </c>
      <c r="P105">
        <f t="shared" ca="1" si="32"/>
        <v>48</v>
      </c>
      <c r="Q105">
        <f t="shared" ca="1" si="33"/>
        <v>448.67665230548619</v>
      </c>
      <c r="R105" t="b">
        <f t="shared" ca="1" si="23"/>
        <v>0</v>
      </c>
      <c r="S105">
        <f t="shared" ca="1" si="38"/>
        <v>-1</v>
      </c>
      <c r="T105">
        <f t="shared" ca="1" si="34"/>
        <v>-1</v>
      </c>
    </row>
    <row r="106" spans="1:20" x14ac:dyDescent="0.25">
      <c r="A106" s="71">
        <f t="shared" si="39"/>
        <v>8.6999999999999851</v>
      </c>
      <c r="B106" s="65">
        <f t="shared" si="35"/>
        <v>388.35880024682103</v>
      </c>
      <c r="C106" s="58">
        <f t="shared" ca="1" si="24"/>
        <v>431.35746439809589</v>
      </c>
      <c r="D106" s="58">
        <f t="shared" ca="1" si="36"/>
        <v>-18.642535601904122</v>
      </c>
      <c r="E106" s="55">
        <f t="shared" ca="1" si="40"/>
        <v>9</v>
      </c>
      <c r="F106" s="72">
        <f t="shared" ca="1" si="37"/>
        <v>0</v>
      </c>
      <c r="G106" s="42">
        <f t="shared" si="25"/>
        <v>106</v>
      </c>
      <c r="H106">
        <f ca="1">IF((G106-$L$7)&gt;$G$19, ABS((SUM(INDIRECT("C"&amp;G106-$L$7):INDIRECT("C"&amp;G106)) - SUM(INDIRECT("C"&amp;G106):INDIRECT("C"&amp;G106+$L$7)))/$J$7),0)</f>
        <v>9.2372277122543096</v>
      </c>
      <c r="I106">
        <f ca="1">AVERAGE(INDIRECT("H"&amp;$G106-$L$8):INDIRECT("H"&amp;$G106+$L$8))</f>
        <v>9.2372277122543096</v>
      </c>
      <c r="J106">
        <f t="shared" ca="1" si="26"/>
        <v>-1</v>
      </c>
      <c r="K106" s="12">
        <f t="shared" ca="1" si="27"/>
        <v>19254.738968402424</v>
      </c>
      <c r="L106" s="12">
        <f t="shared" ca="1" si="28"/>
        <v>43</v>
      </c>
      <c r="M106" s="12">
        <f t="shared" ca="1" si="29"/>
        <v>448.9154030460769</v>
      </c>
      <c r="N106" s="16" t="b">
        <f t="shared" ca="1" si="30"/>
        <v>0</v>
      </c>
      <c r="O106">
        <f t="shared" ca="1" si="31"/>
        <v>21797.222671696862</v>
      </c>
      <c r="P106">
        <f t="shared" ca="1" si="32"/>
        <v>49</v>
      </c>
      <c r="Q106">
        <f t="shared" ca="1" si="33"/>
        <v>448.67665230548619</v>
      </c>
      <c r="R106" t="b">
        <f t="shared" ca="1" si="23"/>
        <v>0</v>
      </c>
      <c r="S106">
        <f t="shared" ca="1" si="38"/>
        <v>-1</v>
      </c>
      <c r="T106">
        <f t="shared" ca="1" si="34"/>
        <v>-1</v>
      </c>
    </row>
    <row r="107" spans="1:20" x14ac:dyDescent="0.25">
      <c r="A107" s="71">
        <f t="shared" si="39"/>
        <v>8.7999999999999847</v>
      </c>
      <c r="B107" s="65">
        <f t="shared" si="35"/>
        <v>386.42185264988512</v>
      </c>
      <c r="C107" s="58">
        <f t="shared" ca="1" si="24"/>
        <v>461.45325029802035</v>
      </c>
      <c r="D107" s="58">
        <f t="shared" ca="1" si="36"/>
        <v>11.453250298020365</v>
      </c>
      <c r="E107" s="55">
        <f t="shared" ca="1" si="40"/>
        <v>9</v>
      </c>
      <c r="F107" s="72">
        <f t="shared" ca="1" si="37"/>
        <v>0</v>
      </c>
      <c r="G107" s="42">
        <f t="shared" si="25"/>
        <v>107</v>
      </c>
      <c r="H107">
        <f ca="1">IF((G107-$L$7)&gt;$G$19, ABS((SUM(INDIRECT("C"&amp;G107-$L$7):INDIRECT("C"&amp;G107)) - SUM(INDIRECT("C"&amp;G107):INDIRECT("C"&amp;G107+$L$7)))/$J$7),0)</f>
        <v>10.179319598856864</v>
      </c>
      <c r="I107">
        <f ca="1">AVERAGE(INDIRECT("H"&amp;$G107-$L$8):INDIRECT("H"&amp;$G107+$L$8))</f>
        <v>10.179319598856864</v>
      </c>
      <c r="J107">
        <f t="shared" ca="1" si="26"/>
        <v>-1</v>
      </c>
      <c r="K107" s="12">
        <f t="shared" ca="1" si="27"/>
        <v>19716.192218700446</v>
      </c>
      <c r="L107" s="12">
        <f t="shared" ca="1" si="28"/>
        <v>44</v>
      </c>
      <c r="M107" s="12">
        <f t="shared" ca="1" si="29"/>
        <v>448.9154030460769</v>
      </c>
      <c r="N107" s="16" t="b">
        <f t="shared" ca="1" si="30"/>
        <v>0</v>
      </c>
      <c r="O107">
        <f t="shared" ca="1" si="31"/>
        <v>22258.675921994884</v>
      </c>
      <c r="P107">
        <f t="shared" ca="1" si="32"/>
        <v>50</v>
      </c>
      <c r="Q107">
        <f t="shared" ca="1" si="33"/>
        <v>448.67665230548619</v>
      </c>
      <c r="R107" t="b">
        <f t="shared" ca="1" si="23"/>
        <v>0</v>
      </c>
      <c r="S107">
        <f t="shared" ca="1" si="38"/>
        <v>-1</v>
      </c>
      <c r="T107">
        <f t="shared" ca="1" si="34"/>
        <v>-1</v>
      </c>
    </row>
    <row r="108" spans="1:20" x14ac:dyDescent="0.25">
      <c r="A108" s="71">
        <f t="shared" si="39"/>
        <v>8.8999999999999844</v>
      </c>
      <c r="B108" s="65">
        <f t="shared" si="35"/>
        <v>384.49456561939155</v>
      </c>
      <c r="C108" s="58">
        <f t="shared" ca="1" si="24"/>
        <v>451.94961417431483</v>
      </c>
      <c r="D108" s="58">
        <f t="shared" ca="1" si="36"/>
        <v>1.9496141743148256</v>
      </c>
      <c r="E108" s="55">
        <f t="shared" ca="1" si="40"/>
        <v>9</v>
      </c>
      <c r="F108" s="72">
        <f t="shared" ca="1" si="37"/>
        <v>0</v>
      </c>
      <c r="G108" s="42">
        <f t="shared" si="25"/>
        <v>108</v>
      </c>
      <c r="H108">
        <f ca="1">IF((G108-$L$7)&gt;$G$19, ABS((SUM(INDIRECT("C"&amp;G108-$L$7):INDIRECT("C"&amp;G108)) - SUM(INDIRECT("C"&amp;G108):INDIRECT("C"&amp;G108+$L$7)))/$J$7),0)</f>
        <v>3.9463419359568661</v>
      </c>
      <c r="I108">
        <f ca="1">AVERAGE(INDIRECT("H"&amp;$G108-$L$8):INDIRECT("H"&amp;$G108+$L$8))</f>
        <v>3.9463419359568661</v>
      </c>
      <c r="J108">
        <f t="shared" ca="1" si="26"/>
        <v>-1</v>
      </c>
      <c r="K108" s="12">
        <f t="shared" ca="1" si="27"/>
        <v>20168.14183287476</v>
      </c>
      <c r="L108" s="12">
        <f t="shared" ca="1" si="28"/>
        <v>45</v>
      </c>
      <c r="M108" s="12">
        <f t="shared" ca="1" si="29"/>
        <v>448.9154030460769</v>
      </c>
      <c r="N108" s="16" t="b">
        <f t="shared" ca="1" si="30"/>
        <v>0</v>
      </c>
      <c r="O108">
        <f t="shared" ca="1" si="31"/>
        <v>22710.625536169198</v>
      </c>
      <c r="P108">
        <f t="shared" ca="1" si="32"/>
        <v>51</v>
      </c>
      <c r="Q108">
        <f t="shared" ca="1" si="33"/>
        <v>448.67665230548619</v>
      </c>
      <c r="R108" t="b">
        <f t="shared" ca="1" si="23"/>
        <v>0</v>
      </c>
      <c r="S108">
        <f t="shared" ca="1" si="38"/>
        <v>-1</v>
      </c>
      <c r="T108">
        <f t="shared" ca="1" si="34"/>
        <v>-1</v>
      </c>
    </row>
    <row r="109" spans="1:20" x14ac:dyDescent="0.25">
      <c r="A109" s="71">
        <f t="shared" si="39"/>
        <v>8.999999999999984</v>
      </c>
      <c r="B109" s="65">
        <f t="shared" si="35"/>
        <v>382.57689097306428</v>
      </c>
      <c r="C109" s="58">
        <f t="shared" ca="1" si="24"/>
        <v>452.42920559956929</v>
      </c>
      <c r="D109" s="58">
        <f t="shared" ca="1" si="36"/>
        <v>2.4292055995692916</v>
      </c>
      <c r="E109" s="55">
        <f t="shared" ca="1" si="40"/>
        <v>9</v>
      </c>
      <c r="F109" s="72">
        <f t="shared" ca="1" si="37"/>
        <v>0</v>
      </c>
      <c r="G109" s="42">
        <f t="shared" si="25"/>
        <v>109</v>
      </c>
      <c r="H109">
        <f ca="1">IF((G109-$L$7)&gt;$G$19, ABS((SUM(INDIRECT("C"&amp;G109-$L$7):INDIRECT("C"&amp;G109)) - SUM(INDIRECT("C"&amp;G109):INDIRECT("C"&amp;G109+$L$7)))/$J$7),0)</f>
        <v>4.7546455620242796</v>
      </c>
      <c r="I109">
        <f ca="1">AVERAGE(INDIRECT("H"&amp;$G109-$L$8):INDIRECT("H"&amp;$G109+$L$8))</f>
        <v>4.7546455620242796</v>
      </c>
      <c r="J109">
        <f t="shared" ca="1" si="26"/>
        <v>-1</v>
      </c>
      <c r="K109" s="12">
        <f t="shared" ca="1" si="27"/>
        <v>20620.571038474329</v>
      </c>
      <c r="L109" s="12">
        <f t="shared" ca="1" si="28"/>
        <v>46</v>
      </c>
      <c r="M109" s="12">
        <f t="shared" ca="1" si="29"/>
        <v>448.9154030460769</v>
      </c>
      <c r="N109" s="16" t="b">
        <f t="shared" ca="1" si="30"/>
        <v>0</v>
      </c>
      <c r="O109">
        <f t="shared" ca="1" si="31"/>
        <v>23163.054741768767</v>
      </c>
      <c r="P109">
        <f t="shared" ca="1" si="32"/>
        <v>52</v>
      </c>
      <c r="Q109">
        <f t="shared" ca="1" si="33"/>
        <v>448.67665230548619</v>
      </c>
      <c r="R109" t="b">
        <f t="shared" ca="1" si="23"/>
        <v>0</v>
      </c>
      <c r="S109">
        <f t="shared" ca="1" si="38"/>
        <v>-1</v>
      </c>
      <c r="T109">
        <f t="shared" ca="1" si="34"/>
        <v>-1</v>
      </c>
    </row>
    <row r="110" spans="1:20" x14ac:dyDescent="0.25">
      <c r="A110" s="71">
        <f t="shared" si="39"/>
        <v>9.0999999999999837</v>
      </c>
      <c r="B110" s="65">
        <f t="shared" si="35"/>
        <v>380.66878076893721</v>
      </c>
      <c r="C110" s="58">
        <f t="shared" ca="1" si="24"/>
        <v>456.16687684037441</v>
      </c>
      <c r="D110" s="58">
        <f t="shared" ca="1" si="36"/>
        <v>6.1668768403744112</v>
      </c>
      <c r="E110" s="55">
        <f t="shared" ca="1" si="40"/>
        <v>9</v>
      </c>
      <c r="F110" s="72">
        <f t="shared" ca="1" si="37"/>
        <v>0</v>
      </c>
      <c r="G110" s="42">
        <f t="shared" si="25"/>
        <v>110</v>
      </c>
      <c r="H110">
        <f ca="1">IF((G110-$L$7)&gt;$G$19, ABS((SUM(INDIRECT("C"&amp;G110-$L$7):INDIRECT("C"&amp;G110)) - SUM(INDIRECT("C"&amp;G110):INDIRECT("C"&amp;G110+$L$7)))/$J$7),0)</f>
        <v>4.8502473059080558</v>
      </c>
      <c r="I110">
        <f ca="1">AVERAGE(INDIRECT("H"&amp;$G110-$L$8):INDIRECT("H"&amp;$G110+$L$8))</f>
        <v>4.8502473059080558</v>
      </c>
      <c r="J110">
        <f t="shared" ca="1" si="26"/>
        <v>-1</v>
      </c>
      <c r="K110" s="12">
        <f t="shared" ca="1" si="27"/>
        <v>21076.737915314705</v>
      </c>
      <c r="L110" s="12">
        <f t="shared" ca="1" si="28"/>
        <v>47</v>
      </c>
      <c r="M110" s="12">
        <f t="shared" ca="1" si="29"/>
        <v>448.9154030460769</v>
      </c>
      <c r="N110" s="16" t="b">
        <f t="shared" ca="1" si="30"/>
        <v>0</v>
      </c>
      <c r="O110">
        <f t="shared" ca="1" si="31"/>
        <v>23619.221618609143</v>
      </c>
      <c r="P110">
        <f t="shared" ca="1" si="32"/>
        <v>53</v>
      </c>
      <c r="Q110">
        <f t="shared" ca="1" si="33"/>
        <v>448.67665230548619</v>
      </c>
      <c r="R110" t="b">
        <f t="shared" ca="1" si="23"/>
        <v>0</v>
      </c>
      <c r="S110">
        <f t="shared" ca="1" si="38"/>
        <v>-1</v>
      </c>
      <c r="T110">
        <f t="shared" ca="1" si="34"/>
        <v>-1</v>
      </c>
    </row>
    <row r="111" spans="1:20" x14ac:dyDescent="0.25">
      <c r="A111" s="71">
        <f t="shared" si="39"/>
        <v>9.1999999999999833</v>
      </c>
      <c r="B111" s="65">
        <f t="shared" si="35"/>
        <v>378.77018730415591</v>
      </c>
      <c r="C111" s="58">
        <f t="shared" ca="1" si="24"/>
        <v>438.21740538386382</v>
      </c>
      <c r="D111" s="58">
        <f t="shared" ca="1" si="36"/>
        <v>-11.782594616136199</v>
      </c>
      <c r="E111" s="55">
        <f t="shared" ca="1" si="40"/>
        <v>9</v>
      </c>
      <c r="F111" s="72">
        <f t="shared" ca="1" si="37"/>
        <v>0</v>
      </c>
      <c r="G111" s="42">
        <f t="shared" si="25"/>
        <v>111</v>
      </c>
      <c r="H111">
        <f ca="1">IF((G111-$L$7)&gt;$G$19, ABS((SUM(INDIRECT("C"&amp;G111-$L$7):INDIRECT("C"&amp;G111)) - SUM(INDIRECT("C"&amp;G111):INDIRECT("C"&amp;G111+$L$7)))/$J$7),0)</f>
        <v>6.9930298484219406</v>
      </c>
      <c r="I111">
        <f ca="1">AVERAGE(INDIRECT("H"&amp;$G111-$L$8):INDIRECT("H"&amp;$G111+$L$8))</f>
        <v>6.9930298484219406</v>
      </c>
      <c r="J111">
        <f t="shared" ca="1" si="26"/>
        <v>-1</v>
      </c>
      <c r="K111" s="12">
        <f t="shared" ca="1" si="27"/>
        <v>21514.955320698569</v>
      </c>
      <c r="L111" s="12">
        <f t="shared" ca="1" si="28"/>
        <v>48</v>
      </c>
      <c r="M111" s="12">
        <f t="shared" ca="1" si="29"/>
        <v>448.9154030460769</v>
      </c>
      <c r="N111" s="16" t="b">
        <f t="shared" ca="1" si="30"/>
        <v>0</v>
      </c>
      <c r="O111">
        <f t="shared" ca="1" si="31"/>
        <v>24057.439023993007</v>
      </c>
      <c r="P111">
        <f t="shared" ca="1" si="32"/>
        <v>54</v>
      </c>
      <c r="Q111">
        <f t="shared" ca="1" si="33"/>
        <v>448.67665230548619</v>
      </c>
      <c r="R111" t="b">
        <f t="shared" ca="1" si="23"/>
        <v>0</v>
      </c>
      <c r="S111">
        <f t="shared" ca="1" si="38"/>
        <v>-1</v>
      </c>
      <c r="T111">
        <f t="shared" ca="1" si="34"/>
        <v>-1</v>
      </c>
    </row>
    <row r="112" spans="1:20" x14ac:dyDescent="0.25">
      <c r="A112" s="71">
        <f t="shared" si="39"/>
        <v>9.2999999999999829</v>
      </c>
      <c r="B112" s="65">
        <f t="shared" si="35"/>
        <v>376.88106311378482</v>
      </c>
      <c r="C112" s="58">
        <f t="shared" ca="1" si="24"/>
        <v>446.76042516638813</v>
      </c>
      <c r="D112" s="58">
        <f t="shared" ca="1" si="36"/>
        <v>-3.2395748336118815</v>
      </c>
      <c r="E112" s="55">
        <f t="shared" ca="1" si="40"/>
        <v>9</v>
      </c>
      <c r="F112" s="72">
        <f t="shared" ca="1" si="37"/>
        <v>0</v>
      </c>
      <c r="G112" s="42">
        <f t="shared" si="25"/>
        <v>112</v>
      </c>
      <c r="H112">
        <f ca="1">IF((G112-$L$7)&gt;$G$19, ABS((SUM(INDIRECT("C"&amp;G112-$L$7):INDIRECT("C"&amp;G112)) - SUM(INDIRECT("C"&amp;G112):INDIRECT("C"&amp;G112+$L$7)))/$J$7),0)</f>
        <v>3.0880198257704592</v>
      </c>
      <c r="I112">
        <f ca="1">AVERAGE(INDIRECT("H"&amp;$G112-$L$8):INDIRECT("H"&amp;$G112+$L$8))</f>
        <v>3.0880198257704592</v>
      </c>
      <c r="J112">
        <f t="shared" ca="1" si="26"/>
        <v>-1</v>
      </c>
      <c r="K112" s="12">
        <f t="shared" ca="1" si="27"/>
        <v>21961.715745864956</v>
      </c>
      <c r="L112" s="12">
        <f t="shared" ca="1" si="28"/>
        <v>49</v>
      </c>
      <c r="M112" s="12">
        <f t="shared" ca="1" si="29"/>
        <v>448.9154030460769</v>
      </c>
      <c r="N112" s="16" t="b">
        <f t="shared" ca="1" si="30"/>
        <v>0</v>
      </c>
      <c r="O112">
        <f t="shared" ca="1" si="31"/>
        <v>24504.199449159394</v>
      </c>
      <c r="P112">
        <f t="shared" ca="1" si="32"/>
        <v>55</v>
      </c>
      <c r="Q112">
        <f t="shared" ca="1" si="33"/>
        <v>448.67665230548619</v>
      </c>
      <c r="R112" t="b">
        <f t="shared" ca="1" si="23"/>
        <v>0</v>
      </c>
      <c r="S112">
        <f t="shared" ca="1" si="38"/>
        <v>-1</v>
      </c>
      <c r="T112">
        <f t="shared" ca="1" si="34"/>
        <v>-1</v>
      </c>
    </row>
    <row r="113" spans="1:20" x14ac:dyDescent="0.25">
      <c r="A113" s="71">
        <f t="shared" si="39"/>
        <v>9.3999999999999826</v>
      </c>
      <c r="B113" s="65">
        <f t="shared" si="35"/>
        <v>375.00136096962081</v>
      </c>
      <c r="C113" s="58">
        <f t="shared" ca="1" si="24"/>
        <v>433.86353787986775</v>
      </c>
      <c r="D113" s="58">
        <f t="shared" ca="1" si="36"/>
        <v>-16.13646212013224</v>
      </c>
      <c r="E113" s="55">
        <f t="shared" ca="1" si="40"/>
        <v>9</v>
      </c>
      <c r="F113" s="72">
        <f t="shared" ca="1" si="37"/>
        <v>0</v>
      </c>
      <c r="G113" s="42">
        <f t="shared" si="25"/>
        <v>113</v>
      </c>
      <c r="H113">
        <f ca="1">IF((G113-$L$7)&gt;$G$19, ABS((SUM(INDIRECT("C"&amp;G113-$L$7):INDIRECT("C"&amp;G113)) - SUM(INDIRECT("C"&amp;G113):INDIRECT("C"&amp;G113+$L$7)))/$J$7),0)</f>
        <v>3.1005114603281072</v>
      </c>
      <c r="I113">
        <f ca="1">AVERAGE(INDIRECT("H"&amp;$G113-$L$8):INDIRECT("H"&amp;$G113+$L$8))</f>
        <v>3.1005114603281072</v>
      </c>
      <c r="J113">
        <f t="shared" ca="1" si="26"/>
        <v>-1</v>
      </c>
      <c r="K113" s="12">
        <f t="shared" ca="1" si="27"/>
        <v>22395.579283744824</v>
      </c>
      <c r="L113" s="12">
        <f t="shared" ca="1" si="28"/>
        <v>50</v>
      </c>
      <c r="M113" s="12">
        <f t="shared" ca="1" si="29"/>
        <v>448.9154030460769</v>
      </c>
      <c r="N113" s="16" t="b">
        <f t="shared" ca="1" si="30"/>
        <v>0</v>
      </c>
      <c r="O113">
        <f t="shared" ca="1" si="31"/>
        <v>24938.062987039262</v>
      </c>
      <c r="P113">
        <f t="shared" ca="1" si="32"/>
        <v>56</v>
      </c>
      <c r="Q113">
        <f t="shared" ca="1" si="33"/>
        <v>448.67665230548619</v>
      </c>
      <c r="R113" t="b">
        <f t="shared" ca="1" si="23"/>
        <v>0</v>
      </c>
      <c r="S113">
        <f t="shared" ca="1" si="38"/>
        <v>-1</v>
      </c>
      <c r="T113">
        <f t="shared" ca="1" si="34"/>
        <v>-1</v>
      </c>
    </row>
    <row r="114" spans="1:20" x14ac:dyDescent="0.25">
      <c r="A114" s="71">
        <f t="shared" si="39"/>
        <v>9.4999999999999822</v>
      </c>
      <c r="B114" s="65">
        <f t="shared" si="35"/>
        <v>373.13103387901236</v>
      </c>
      <c r="C114" s="58">
        <f t="shared" ca="1" si="24"/>
        <v>472.87282364745221</v>
      </c>
      <c r="D114" s="58">
        <f t="shared" ca="1" si="36"/>
        <v>22.872823647452229</v>
      </c>
      <c r="E114" s="55">
        <f t="shared" ca="1" si="40"/>
        <v>9</v>
      </c>
      <c r="F114" s="72">
        <f t="shared" ca="1" si="37"/>
        <v>0</v>
      </c>
      <c r="G114" s="42">
        <f t="shared" si="25"/>
        <v>114</v>
      </c>
      <c r="H114">
        <f ca="1">IF((G114-$L$7)&gt;$G$19, ABS((SUM(INDIRECT("C"&amp;G114-$L$7):INDIRECT("C"&amp;G114)) - SUM(INDIRECT("C"&amp;G114):INDIRECT("C"&amp;G114+$L$7)))/$J$7),0)</f>
        <v>2.2118120213144721</v>
      </c>
      <c r="I114">
        <f ca="1">AVERAGE(INDIRECT("H"&amp;$G114-$L$8):INDIRECT("H"&amp;$G114+$L$8))</f>
        <v>2.2118120213144721</v>
      </c>
      <c r="J114">
        <f t="shared" ca="1" si="26"/>
        <v>-1</v>
      </c>
      <c r="K114" s="12">
        <f t="shared" ca="1" si="27"/>
        <v>22868.452107392277</v>
      </c>
      <c r="L114" s="12">
        <f t="shared" ca="1" si="28"/>
        <v>51</v>
      </c>
      <c r="M114" s="12">
        <f t="shared" ca="1" si="29"/>
        <v>448.9154030460769</v>
      </c>
      <c r="N114" s="16" t="b">
        <f t="shared" ca="1" si="30"/>
        <v>0</v>
      </c>
      <c r="O114">
        <f t="shared" ca="1" si="31"/>
        <v>25410.935810686715</v>
      </c>
      <c r="P114">
        <f t="shared" ca="1" si="32"/>
        <v>57</v>
      </c>
      <c r="Q114">
        <f t="shared" ca="1" si="33"/>
        <v>448.67665230548619</v>
      </c>
      <c r="R114" t="b">
        <f t="shared" ca="1" si="23"/>
        <v>0</v>
      </c>
      <c r="S114">
        <f t="shared" ca="1" si="38"/>
        <v>-1</v>
      </c>
      <c r="T114">
        <f t="shared" ca="1" si="34"/>
        <v>-1</v>
      </c>
    </row>
    <row r="115" spans="1:20" x14ac:dyDescent="0.25">
      <c r="A115" s="71">
        <f t="shared" si="39"/>
        <v>9.5999999999999819</v>
      </c>
      <c r="B115" s="65">
        <f t="shared" si="35"/>
        <v>371.27003508368483</v>
      </c>
      <c r="C115" s="58">
        <f t="shared" ca="1" si="24"/>
        <v>424.50705274411217</v>
      </c>
      <c r="D115" s="58">
        <f t="shared" ca="1" si="36"/>
        <v>-25.492947255887849</v>
      </c>
      <c r="E115" s="55">
        <f t="shared" ca="1" si="40"/>
        <v>9</v>
      </c>
      <c r="F115" s="72">
        <f t="shared" ca="1" si="37"/>
        <v>0</v>
      </c>
      <c r="G115" s="42">
        <f t="shared" si="25"/>
        <v>115</v>
      </c>
      <c r="H115">
        <f ca="1">IF((G115-$L$7)&gt;$G$19, ABS((SUM(INDIRECT("C"&amp;G115-$L$7):INDIRECT("C"&amp;G115)) - SUM(INDIRECT("C"&amp;G115):INDIRECT("C"&amp;G115+$L$7)))/$J$7),0)</f>
        <v>11.122577651549648</v>
      </c>
      <c r="I115">
        <f ca="1">AVERAGE(INDIRECT("H"&amp;$G115-$L$8):INDIRECT("H"&amp;$G115+$L$8))</f>
        <v>11.122577651549648</v>
      </c>
      <c r="J115">
        <f t="shared" ca="1" si="26"/>
        <v>-1</v>
      </c>
      <c r="K115" s="12">
        <f t="shared" ca="1" si="27"/>
        <v>23292.95916013639</v>
      </c>
      <c r="L115" s="12">
        <f t="shared" ca="1" si="28"/>
        <v>52</v>
      </c>
      <c r="M115" s="12">
        <f t="shared" ca="1" si="29"/>
        <v>448.9154030460769</v>
      </c>
      <c r="N115" s="16" t="b">
        <f t="shared" ca="1" si="30"/>
        <v>0</v>
      </c>
      <c r="O115">
        <f t="shared" ca="1" si="31"/>
        <v>25835.442863430828</v>
      </c>
      <c r="P115">
        <f t="shared" ca="1" si="32"/>
        <v>58</v>
      </c>
      <c r="Q115">
        <f t="shared" ca="1" si="33"/>
        <v>448.67665230548619</v>
      </c>
      <c r="R115" t="b">
        <f t="shared" ca="1" si="23"/>
        <v>0</v>
      </c>
      <c r="S115">
        <f t="shared" ca="1" si="38"/>
        <v>-1</v>
      </c>
      <c r="T115">
        <f t="shared" ca="1" si="34"/>
        <v>-1</v>
      </c>
    </row>
    <row r="116" spans="1:20" x14ac:dyDescent="0.25">
      <c r="A116" s="71">
        <f t="shared" si="39"/>
        <v>9.6999999999999815</v>
      </c>
      <c r="B116" s="65">
        <f t="shared" si="35"/>
        <v>369.4183180585714</v>
      </c>
      <c r="C116" s="58">
        <f t="shared" ca="1" si="24"/>
        <v>464.96415838740165</v>
      </c>
      <c r="D116" s="58">
        <f t="shared" ca="1" si="36"/>
        <v>14.964158387401653</v>
      </c>
      <c r="E116" s="55">
        <f t="shared" ca="1" si="40"/>
        <v>9</v>
      </c>
      <c r="F116" s="72">
        <f t="shared" ca="1" si="37"/>
        <v>0</v>
      </c>
      <c r="G116" s="42">
        <f t="shared" si="25"/>
        <v>116</v>
      </c>
      <c r="H116">
        <f ca="1">IF((G116-$L$7)&gt;$G$19, ABS((SUM(INDIRECT("C"&amp;G116-$L$7):INDIRECT("C"&amp;G116)) - SUM(INDIRECT("C"&amp;G116):INDIRECT("C"&amp;G116+$L$7)))/$J$7),0)</f>
        <v>11.518734821329588</v>
      </c>
      <c r="I116">
        <f ca="1">AVERAGE(INDIRECT("H"&amp;$G116-$L$8):INDIRECT("H"&amp;$G116+$L$8))</f>
        <v>11.518734821329588</v>
      </c>
      <c r="J116">
        <f t="shared" ca="1" si="26"/>
        <v>-1</v>
      </c>
      <c r="K116" s="12">
        <f t="shared" ca="1" si="27"/>
        <v>23757.92331852379</v>
      </c>
      <c r="L116" s="12">
        <f t="shared" ca="1" si="28"/>
        <v>53</v>
      </c>
      <c r="M116" s="12">
        <f t="shared" ca="1" si="29"/>
        <v>448.9154030460769</v>
      </c>
      <c r="N116" s="16" t="b">
        <f t="shared" ca="1" si="30"/>
        <v>0</v>
      </c>
      <c r="O116">
        <f t="shared" ca="1" si="31"/>
        <v>26300.407021818228</v>
      </c>
      <c r="P116">
        <f t="shared" ca="1" si="32"/>
        <v>59</v>
      </c>
      <c r="Q116">
        <f t="shared" ca="1" si="33"/>
        <v>448.67665230548619</v>
      </c>
      <c r="R116" t="b">
        <f t="shared" ca="1" si="23"/>
        <v>0</v>
      </c>
      <c r="S116">
        <f t="shared" ca="1" si="38"/>
        <v>-1</v>
      </c>
      <c r="T116">
        <f t="shared" ca="1" si="34"/>
        <v>-1</v>
      </c>
    </row>
    <row r="117" spans="1:20" x14ac:dyDescent="0.25">
      <c r="A117" s="71">
        <f t="shared" si="39"/>
        <v>9.7999999999999812</v>
      </c>
      <c r="B117" s="65">
        <f t="shared" si="35"/>
        <v>367.57583651064999</v>
      </c>
      <c r="C117" s="58">
        <f t="shared" ca="1" si="24"/>
        <v>486.26251374611695</v>
      </c>
      <c r="D117" s="58">
        <f t="shared" ca="1" si="36"/>
        <v>36.26251374611698</v>
      </c>
      <c r="E117" s="55">
        <f t="shared" ca="1" si="40"/>
        <v>9</v>
      </c>
      <c r="F117" s="72">
        <f t="shared" ca="1" si="37"/>
        <v>0</v>
      </c>
      <c r="G117" s="42">
        <f t="shared" si="25"/>
        <v>117</v>
      </c>
      <c r="H117">
        <f ca="1">IF((G117-$L$7)&gt;$G$19, ABS((SUM(INDIRECT("C"&amp;G117-$L$7):INDIRECT("C"&amp;G117)) - SUM(INDIRECT("C"&amp;G117):INDIRECT("C"&amp;G117+$L$7)))/$J$7),0)</f>
        <v>1.4013817947218854</v>
      </c>
      <c r="I117">
        <f ca="1">AVERAGE(INDIRECT("H"&amp;$G117-$L$8):INDIRECT("H"&amp;$G117+$L$8))</f>
        <v>1.4013817947218854</v>
      </c>
      <c r="J117">
        <f t="shared" ca="1" si="26"/>
        <v>-1</v>
      </c>
      <c r="K117" s="12">
        <f t="shared" ca="1" si="27"/>
        <v>24244.185832269908</v>
      </c>
      <c r="L117" s="12">
        <f t="shared" ca="1" si="28"/>
        <v>54</v>
      </c>
      <c r="M117" s="12">
        <f t="shared" ca="1" si="29"/>
        <v>448.9154030460769</v>
      </c>
      <c r="N117" s="16" t="b">
        <f t="shared" ca="1" si="30"/>
        <v>0</v>
      </c>
      <c r="O117">
        <f t="shared" ca="1" si="31"/>
        <v>26786.669535564346</v>
      </c>
      <c r="P117">
        <f t="shared" ca="1" si="32"/>
        <v>60</v>
      </c>
      <c r="Q117">
        <f t="shared" ca="1" si="33"/>
        <v>448.67665230548619</v>
      </c>
      <c r="R117" t="b">
        <f t="shared" ca="1" si="23"/>
        <v>0</v>
      </c>
      <c r="S117">
        <f t="shared" ca="1" si="38"/>
        <v>-1</v>
      </c>
      <c r="T117">
        <f t="shared" ca="1" si="34"/>
        <v>-1</v>
      </c>
    </row>
    <row r="118" spans="1:20" x14ac:dyDescent="0.25">
      <c r="A118" s="71">
        <f t="shared" si="39"/>
        <v>9.8999999999999808</v>
      </c>
      <c r="B118" s="65">
        <f t="shared" si="35"/>
        <v>365.74254437778598</v>
      </c>
      <c r="C118" s="58">
        <f t="shared" ca="1" si="24"/>
        <v>457.19230193076584</v>
      </c>
      <c r="D118" s="58">
        <f t="shared" ca="1" si="36"/>
        <v>7.1923019307658622</v>
      </c>
      <c r="E118" s="55">
        <f t="shared" ca="1" si="40"/>
        <v>9</v>
      </c>
      <c r="F118" s="72">
        <f t="shared" ca="1" si="37"/>
        <v>0</v>
      </c>
      <c r="G118" s="42">
        <f t="shared" si="25"/>
        <v>118</v>
      </c>
      <c r="H118">
        <f ca="1">IF((G118-$L$7)&gt;$G$19, ABS((SUM(INDIRECT("C"&amp;G118-$L$7):INDIRECT("C"&amp;G118)) - SUM(INDIRECT("C"&amp;G118):INDIRECT("C"&amp;G118+$L$7)))/$J$7),0)</f>
        <v>20.087692010778483</v>
      </c>
      <c r="I118">
        <f ca="1">AVERAGE(INDIRECT("H"&amp;$G118-$L$8):INDIRECT("H"&amp;$G118+$L$8))</f>
        <v>20.087692010778483</v>
      </c>
      <c r="J118">
        <f t="shared" ca="1" si="26"/>
        <v>-1</v>
      </c>
      <c r="K118" s="12">
        <f t="shared" ca="1" si="27"/>
        <v>24701.378134200673</v>
      </c>
      <c r="L118" s="12">
        <f t="shared" ca="1" si="28"/>
        <v>55</v>
      </c>
      <c r="M118" s="12">
        <f t="shared" ca="1" si="29"/>
        <v>448.9154030460769</v>
      </c>
      <c r="N118" s="16" t="b">
        <f t="shared" ca="1" si="30"/>
        <v>0</v>
      </c>
      <c r="O118">
        <f t="shared" ca="1" si="31"/>
        <v>27243.861837495111</v>
      </c>
      <c r="P118">
        <f t="shared" ca="1" si="32"/>
        <v>61</v>
      </c>
      <c r="Q118">
        <f t="shared" ca="1" si="33"/>
        <v>448.67665230548619</v>
      </c>
      <c r="R118" t="b">
        <f t="shared" ca="1" si="23"/>
        <v>0</v>
      </c>
      <c r="S118">
        <f t="shared" ca="1" si="38"/>
        <v>-1</v>
      </c>
      <c r="T118">
        <f t="shared" ca="1" si="34"/>
        <v>-1</v>
      </c>
    </row>
    <row r="119" spans="1:20" x14ac:dyDescent="0.25">
      <c r="A119" s="71">
        <f t="shared" si="39"/>
        <v>9.9999999999999805</v>
      </c>
      <c r="B119" s="65">
        <f t="shared" si="35"/>
        <v>363.91839582758041</v>
      </c>
      <c r="C119" s="58">
        <f t="shared" ca="1" si="24"/>
        <v>437.88443637963547</v>
      </c>
      <c r="D119" s="58">
        <f t="shared" ca="1" si="36"/>
        <v>-12.115563620364499</v>
      </c>
      <c r="E119" s="55">
        <f t="shared" ca="1" si="40"/>
        <v>9</v>
      </c>
      <c r="F119" s="72">
        <f t="shared" ca="1" si="37"/>
        <v>0</v>
      </c>
      <c r="G119" s="42">
        <f t="shared" si="25"/>
        <v>119</v>
      </c>
      <c r="H119">
        <f ca="1">IF((G119-$L$7)&gt;$G$19, ABS((SUM(INDIRECT("C"&amp;G119-$L$7):INDIRECT("C"&amp;G119)) - SUM(INDIRECT("C"&amp;G119):INDIRECT("C"&amp;G119+$L$7)))/$J$7),0)</f>
        <v>30.022623246005423</v>
      </c>
      <c r="I119">
        <f ca="1">AVERAGE(INDIRECT("H"&amp;$G119-$L$8):INDIRECT("H"&amp;$G119+$L$8))</f>
        <v>30.022623246005423</v>
      </c>
      <c r="J119">
        <f t="shared" ca="1" si="26"/>
        <v>30.022623246005423</v>
      </c>
      <c r="K119" s="12">
        <f t="shared" ca="1" si="27"/>
        <v>0</v>
      </c>
      <c r="L119" s="12">
        <f t="shared" ca="1" si="28"/>
        <v>0</v>
      </c>
      <c r="M119" s="12">
        <f t="shared" ca="1" si="29"/>
        <v>448.9154030460769</v>
      </c>
      <c r="N119" s="16" t="b">
        <f t="shared" ca="1" si="30"/>
        <v>0</v>
      </c>
      <c r="O119">
        <f t="shared" ca="1" si="31"/>
        <v>27681.746273874745</v>
      </c>
      <c r="P119">
        <f t="shared" ca="1" si="32"/>
        <v>62</v>
      </c>
      <c r="Q119">
        <f t="shared" ca="1" si="33"/>
        <v>448.67665230548619</v>
      </c>
      <c r="R119" t="b">
        <f t="shared" ca="1" si="23"/>
        <v>0</v>
      </c>
      <c r="S119">
        <f t="shared" ca="1" si="38"/>
        <v>-1</v>
      </c>
      <c r="T119">
        <f t="shared" ca="1" si="34"/>
        <v>-1</v>
      </c>
    </row>
    <row r="120" spans="1:20" x14ac:dyDescent="0.25">
      <c r="A120" s="71">
        <f t="shared" si="39"/>
        <v>10.09999999999998</v>
      </c>
      <c r="B120" s="65">
        <f t="shared" si="35"/>
        <v>362.10334525622471</v>
      </c>
      <c r="C120" s="58">
        <f t="shared" ca="1" si="24"/>
        <v>432.9914677107692</v>
      </c>
      <c r="D120" s="58">
        <f t="shared" ca="1" si="36"/>
        <v>-17.008532289230789</v>
      </c>
      <c r="E120" s="55">
        <f t="shared" ca="1" si="40"/>
        <v>9</v>
      </c>
      <c r="F120" s="72">
        <f t="shared" ca="1" si="37"/>
        <v>0</v>
      </c>
      <c r="G120" s="42">
        <f t="shared" si="25"/>
        <v>120</v>
      </c>
      <c r="H120">
        <f ca="1">IF((G120-$L$7)&gt;$G$19, ABS((SUM(INDIRECT("C"&amp;G120-$L$7):INDIRECT("C"&amp;G120)) - SUM(INDIRECT("C"&amp;G120):INDIRECT("C"&amp;G120+$L$7)))/$J$7),0)</f>
        <v>19.804762091695295</v>
      </c>
      <c r="I120">
        <f ca="1">AVERAGE(INDIRECT("H"&amp;$G120-$L$8):INDIRECT("H"&amp;$G120+$L$8))</f>
        <v>19.804762091695295</v>
      </c>
      <c r="J120">
        <f t="shared" ca="1" si="26"/>
        <v>-1</v>
      </c>
      <c r="K120" s="12">
        <f t="shared" ca="1" si="27"/>
        <v>432.9914677107692</v>
      </c>
      <c r="L120" s="12">
        <f t="shared" ca="1" si="28"/>
        <v>1</v>
      </c>
      <c r="M120" s="12">
        <f t="shared" ca="1" si="29"/>
        <v>444.92837840652157</v>
      </c>
      <c r="N120" s="16" t="b">
        <f t="shared" ca="1" si="30"/>
        <v>0</v>
      </c>
      <c r="O120">
        <f t="shared" ca="1" si="31"/>
        <v>28114.737741585515</v>
      </c>
      <c r="P120">
        <f t="shared" ca="1" si="32"/>
        <v>63</v>
      </c>
      <c r="Q120">
        <f t="shared" ca="1" si="33"/>
        <v>448.67665230548619</v>
      </c>
      <c r="R120" t="b">
        <f t="shared" ca="1" si="23"/>
        <v>0</v>
      </c>
      <c r="S120">
        <f t="shared" ca="1" si="38"/>
        <v>-1</v>
      </c>
      <c r="T120">
        <f t="shared" ca="1" si="34"/>
        <v>-1</v>
      </c>
    </row>
    <row r="121" spans="1:20" x14ac:dyDescent="0.25">
      <c r="A121" s="71">
        <f t="shared" si="39"/>
        <v>10.19999999999998</v>
      </c>
      <c r="B121" s="65">
        <f t="shared" si="35"/>
        <v>360.29734728735991</v>
      </c>
      <c r="C121" s="58">
        <f t="shared" ca="1" si="24"/>
        <v>390.37285498209184</v>
      </c>
      <c r="D121" s="58">
        <f t="shared" ca="1" si="36"/>
        <v>-59.627145017908177</v>
      </c>
      <c r="E121" s="55">
        <f t="shared" ca="1" si="40"/>
        <v>9</v>
      </c>
      <c r="F121" s="72">
        <f t="shared" ca="1" si="37"/>
        <v>0</v>
      </c>
      <c r="G121" s="42">
        <f t="shared" si="25"/>
        <v>121</v>
      </c>
      <c r="H121">
        <f ca="1">IF((G121-$L$7)&gt;$G$19, ABS((SUM(INDIRECT("C"&amp;G121-$L$7):INDIRECT("C"&amp;G121)) - SUM(INDIRECT("C"&amp;G121):INDIRECT("C"&amp;G121+$L$7)))/$J$7),0)</f>
        <v>10.511986228788487</v>
      </c>
      <c r="I121">
        <f ca="1">AVERAGE(INDIRECT("H"&amp;$G121-$L$8):INDIRECT("H"&amp;$G121+$L$8))</f>
        <v>10.511986228788487</v>
      </c>
      <c r="J121">
        <f t="shared" ca="1" si="26"/>
        <v>-1</v>
      </c>
      <c r="K121" s="12">
        <f t="shared" ca="1" si="27"/>
        <v>823.36432269286104</v>
      </c>
      <c r="L121" s="12">
        <f t="shared" ca="1" si="28"/>
        <v>2</v>
      </c>
      <c r="M121" s="12">
        <f t="shared" ca="1" si="29"/>
        <v>444.92837840652157</v>
      </c>
      <c r="N121" s="16" t="b">
        <f t="shared" ca="1" si="30"/>
        <v>0</v>
      </c>
      <c r="O121">
        <f t="shared" ca="1" si="31"/>
        <v>28505.110596567607</v>
      </c>
      <c r="P121">
        <f t="shared" ca="1" si="32"/>
        <v>64</v>
      </c>
      <c r="Q121">
        <f t="shared" ca="1" si="33"/>
        <v>448.67665230548619</v>
      </c>
      <c r="R121" t="b">
        <f t="shared" ca="1" si="23"/>
        <v>0</v>
      </c>
      <c r="S121">
        <f t="shared" ca="1" si="38"/>
        <v>-1</v>
      </c>
      <c r="T121">
        <f t="shared" ca="1" si="34"/>
        <v>-1</v>
      </c>
    </row>
    <row r="122" spans="1:20" x14ac:dyDescent="0.25">
      <c r="A122" s="71">
        <f t="shared" si="39"/>
        <v>10.299999999999979</v>
      </c>
      <c r="B122" s="65">
        <f t="shared" si="35"/>
        <v>358.50035677094286</v>
      </c>
      <c r="C122" s="58">
        <f t="shared" ca="1" si="24"/>
        <v>425.48483496152829</v>
      </c>
      <c r="D122" s="58">
        <f t="shared" ca="1" si="36"/>
        <v>-24.515165038471732</v>
      </c>
      <c r="E122" s="55">
        <f t="shared" ca="1" si="40"/>
        <v>9</v>
      </c>
      <c r="F122" s="72">
        <f t="shared" ca="1" si="37"/>
        <v>0</v>
      </c>
      <c r="G122" s="42">
        <f t="shared" si="25"/>
        <v>122</v>
      </c>
      <c r="H122">
        <f ca="1">IF((G122-$L$7)&gt;$G$19, ABS((SUM(INDIRECT("C"&amp;G122-$L$7):INDIRECT("C"&amp;G122)) - SUM(INDIRECT("C"&amp;G122):INDIRECT("C"&amp;G122+$L$7)))/$J$7),0)</f>
        <v>23.413221579130095</v>
      </c>
      <c r="I122">
        <f ca="1">AVERAGE(INDIRECT("H"&amp;$G122-$L$8):INDIRECT("H"&amp;$G122+$L$8))</f>
        <v>23.413221579130095</v>
      </c>
      <c r="J122">
        <f t="shared" ca="1" si="26"/>
        <v>-1</v>
      </c>
      <c r="K122" s="12">
        <f t="shared" ca="1" si="27"/>
        <v>1248.8491576543893</v>
      </c>
      <c r="L122" s="12">
        <f t="shared" ca="1" si="28"/>
        <v>3</v>
      </c>
      <c r="M122" s="12">
        <f t="shared" ca="1" si="29"/>
        <v>444.92837840652157</v>
      </c>
      <c r="N122" s="16" t="b">
        <f t="shared" ca="1" si="30"/>
        <v>0</v>
      </c>
      <c r="O122">
        <f t="shared" ca="1" si="31"/>
        <v>28930.595431529135</v>
      </c>
      <c r="P122">
        <f t="shared" ca="1" si="32"/>
        <v>65</v>
      </c>
      <c r="Q122">
        <f t="shared" ca="1" si="33"/>
        <v>448.67665230548619</v>
      </c>
      <c r="R122" t="b">
        <f t="shared" ca="1" si="23"/>
        <v>0</v>
      </c>
      <c r="S122">
        <f t="shared" ca="1" si="38"/>
        <v>-1</v>
      </c>
      <c r="T122">
        <f t="shared" ca="1" si="34"/>
        <v>-1</v>
      </c>
    </row>
    <row r="123" spans="1:20" x14ac:dyDescent="0.25">
      <c r="A123" s="71">
        <f t="shared" si="39"/>
        <v>10.399999999999979</v>
      </c>
      <c r="B123" s="65">
        <f t="shared" si="35"/>
        <v>356.71232878211697</v>
      </c>
      <c r="C123" s="58">
        <f t="shared" ca="1" si="24"/>
        <v>487.43901404403044</v>
      </c>
      <c r="D123" s="58">
        <f t="shared" ca="1" si="36"/>
        <v>37.439014044030451</v>
      </c>
      <c r="E123" s="55">
        <f t="shared" ca="1" si="40"/>
        <v>9</v>
      </c>
      <c r="F123" s="72">
        <f t="shared" ca="1" si="37"/>
        <v>0</v>
      </c>
      <c r="G123" s="42">
        <f t="shared" si="25"/>
        <v>123</v>
      </c>
      <c r="H123">
        <f ca="1">IF((G123-$L$7)&gt;$G$19, ABS((SUM(INDIRECT("C"&amp;G123-$L$7):INDIRECT("C"&amp;G123)) - SUM(INDIRECT("C"&amp;G123):INDIRECT("C"&amp;G123+$L$7)))/$J$7),0)</f>
        <v>17.186423827088731</v>
      </c>
      <c r="I123">
        <f ca="1">AVERAGE(INDIRECT("H"&amp;$G123-$L$8):INDIRECT("H"&amp;$G123+$L$8))</f>
        <v>17.186423827088731</v>
      </c>
      <c r="J123">
        <f t="shared" ca="1" si="26"/>
        <v>-1</v>
      </c>
      <c r="K123" s="12">
        <f t="shared" ca="1" si="27"/>
        <v>1736.2881716984198</v>
      </c>
      <c r="L123" s="12">
        <f t="shared" ca="1" si="28"/>
        <v>4</v>
      </c>
      <c r="M123" s="12">
        <f t="shared" ca="1" si="29"/>
        <v>444.92837840652157</v>
      </c>
      <c r="N123" s="16" t="b">
        <f t="shared" ca="1" si="30"/>
        <v>0</v>
      </c>
      <c r="O123">
        <f t="shared" ca="1" si="31"/>
        <v>29418.034445573165</v>
      </c>
      <c r="P123">
        <f t="shared" ca="1" si="32"/>
        <v>66</v>
      </c>
      <c r="Q123">
        <f t="shared" ca="1" si="33"/>
        <v>448.67665230548619</v>
      </c>
      <c r="R123" t="b">
        <f t="shared" ca="1" si="23"/>
        <v>0</v>
      </c>
      <c r="S123">
        <f t="shared" ca="1" si="38"/>
        <v>-1</v>
      </c>
      <c r="T123">
        <f t="shared" ca="1" si="34"/>
        <v>-1</v>
      </c>
    </row>
    <row r="124" spans="1:20" x14ac:dyDescent="0.25">
      <c r="A124" s="71">
        <f t="shared" si="39"/>
        <v>10.499999999999979</v>
      </c>
      <c r="B124" s="65">
        <f t="shared" si="35"/>
        <v>354.93321862008946</v>
      </c>
      <c r="C124" s="58">
        <f t="shared" ca="1" si="24"/>
        <v>429.57819496535092</v>
      </c>
      <c r="D124" s="58">
        <f t="shared" ca="1" si="36"/>
        <v>-20.421805034649104</v>
      </c>
      <c r="E124" s="55">
        <f t="shared" ca="1" si="40"/>
        <v>9</v>
      </c>
      <c r="F124" s="72">
        <f t="shared" ca="1" si="37"/>
        <v>0</v>
      </c>
      <c r="G124" s="42">
        <f t="shared" si="25"/>
        <v>124</v>
      </c>
      <c r="H124">
        <f ca="1">IF((G124-$L$7)&gt;$G$19, ABS((SUM(INDIRECT("C"&amp;G124-$L$7):INDIRECT("C"&amp;G124)) - SUM(INDIRECT("C"&amp;G124):INDIRECT("C"&amp;G124+$L$7)))/$J$7),0)</f>
        <v>1.5529106087884088</v>
      </c>
      <c r="I124">
        <f ca="1">AVERAGE(INDIRECT("H"&amp;$G124-$L$8):INDIRECT("H"&amp;$G124+$L$8))</f>
        <v>1.5529106087884088</v>
      </c>
      <c r="J124">
        <f t="shared" ca="1" si="26"/>
        <v>-1</v>
      </c>
      <c r="K124" s="12">
        <f t="shared" ca="1" si="27"/>
        <v>2165.8663666637708</v>
      </c>
      <c r="L124" s="12">
        <f t="shared" ca="1" si="28"/>
        <v>5</v>
      </c>
      <c r="M124" s="12">
        <f t="shared" ca="1" si="29"/>
        <v>444.92837840652157</v>
      </c>
      <c r="N124" s="16" t="b">
        <f t="shared" ca="1" si="30"/>
        <v>0</v>
      </c>
      <c r="O124">
        <f t="shared" ca="1" si="31"/>
        <v>29847.612640538515</v>
      </c>
      <c r="P124">
        <f t="shared" ca="1" si="32"/>
        <v>67</v>
      </c>
      <c r="Q124">
        <f t="shared" ca="1" si="33"/>
        <v>448.67665230548619</v>
      </c>
      <c r="R124" t="b">
        <f t="shared" ca="1" si="23"/>
        <v>0</v>
      </c>
      <c r="S124">
        <f t="shared" ca="1" si="38"/>
        <v>-1</v>
      </c>
      <c r="T124">
        <f t="shared" ca="1" si="34"/>
        <v>-1</v>
      </c>
    </row>
    <row r="125" spans="1:20" x14ac:dyDescent="0.25">
      <c r="A125" s="71">
        <f t="shared" si="39"/>
        <v>10.599999999999978</v>
      </c>
      <c r="B125" s="65">
        <f t="shared" si="35"/>
        <v>353.16298180701352</v>
      </c>
      <c r="C125" s="58">
        <f t="shared" ca="1" si="24"/>
        <v>455.02519028662425</v>
      </c>
      <c r="D125" s="58">
        <f t="shared" ca="1" si="36"/>
        <v>5.0251902866242295</v>
      </c>
      <c r="E125" s="55">
        <f t="shared" ca="1" si="40"/>
        <v>9</v>
      </c>
      <c r="F125" s="72">
        <f t="shared" ca="1" si="37"/>
        <v>0</v>
      </c>
      <c r="G125" s="42">
        <f t="shared" si="25"/>
        <v>125</v>
      </c>
      <c r="H125">
        <f ca="1">IF((G125-$L$7)&gt;$G$19, ABS((SUM(INDIRECT("C"&amp;G125-$L$7):INDIRECT("C"&amp;G125)) - SUM(INDIRECT("C"&amp;G125):INDIRECT("C"&amp;G125+$L$7)))/$J$7),0)</f>
        <v>1.9818359950509148</v>
      </c>
      <c r="I125">
        <f ca="1">AVERAGE(INDIRECT("H"&amp;$G125-$L$8):INDIRECT("H"&amp;$G125+$L$8))</f>
        <v>1.9818359950509148</v>
      </c>
      <c r="J125">
        <f t="shared" ca="1" si="26"/>
        <v>-1</v>
      </c>
      <c r="K125" s="12">
        <f t="shared" ca="1" si="27"/>
        <v>2620.8915569503952</v>
      </c>
      <c r="L125" s="12">
        <f t="shared" ca="1" si="28"/>
        <v>6</v>
      </c>
      <c r="M125" s="12">
        <f t="shared" ca="1" si="29"/>
        <v>444.92837840652157</v>
      </c>
      <c r="N125" s="16" t="b">
        <f t="shared" ca="1" si="30"/>
        <v>0</v>
      </c>
      <c r="O125">
        <f t="shared" ca="1" si="31"/>
        <v>30302.637830825141</v>
      </c>
      <c r="P125">
        <f t="shared" ca="1" si="32"/>
        <v>68</v>
      </c>
      <c r="Q125">
        <f t="shared" ca="1" si="33"/>
        <v>448.67665230548619</v>
      </c>
      <c r="R125" t="b">
        <f t="shared" ca="1" si="23"/>
        <v>0</v>
      </c>
      <c r="S125">
        <f t="shared" ca="1" si="38"/>
        <v>-1</v>
      </c>
      <c r="T125">
        <f t="shared" ca="1" si="34"/>
        <v>-1</v>
      </c>
    </row>
    <row r="126" spans="1:20" x14ac:dyDescent="0.25">
      <c r="A126" s="71">
        <f t="shared" si="39"/>
        <v>10.699999999999978</v>
      </c>
      <c r="B126" s="65">
        <f t="shared" si="35"/>
        <v>351.40157408687662</v>
      </c>
      <c r="C126" s="58">
        <f t="shared" ca="1" si="24"/>
        <v>451.68701628378079</v>
      </c>
      <c r="D126" s="58">
        <f t="shared" ca="1" si="36"/>
        <v>1.6870162837808136</v>
      </c>
      <c r="E126" s="55">
        <f t="shared" ca="1" si="40"/>
        <v>9</v>
      </c>
      <c r="F126" s="72">
        <f t="shared" ca="1" si="37"/>
        <v>0</v>
      </c>
      <c r="G126" s="42">
        <f t="shared" si="25"/>
        <v>126</v>
      </c>
      <c r="H126">
        <f ca="1">IF((G126-$L$7)&gt;$G$19, ABS((SUM(INDIRECT("C"&amp;G126-$L$7):INDIRECT("C"&amp;G126)) - SUM(INDIRECT("C"&amp;G126):INDIRECT("C"&amp;G126+$L$7)))/$J$7),0)</f>
        <v>9.4437822693755038</v>
      </c>
      <c r="I126">
        <f ca="1">AVERAGE(INDIRECT("H"&amp;$G126-$L$8):INDIRECT("H"&amp;$G126+$L$8))</f>
        <v>9.4437822693755038</v>
      </c>
      <c r="J126">
        <f t="shared" ca="1" si="26"/>
        <v>-1</v>
      </c>
      <c r="K126" s="12">
        <f t="shared" ca="1" si="27"/>
        <v>3072.578573234176</v>
      </c>
      <c r="L126" s="12">
        <f t="shared" ca="1" si="28"/>
        <v>7</v>
      </c>
      <c r="M126" s="12">
        <f t="shared" ca="1" si="29"/>
        <v>444.92837840652157</v>
      </c>
      <c r="N126" s="16" t="b">
        <f t="shared" ca="1" si="30"/>
        <v>0</v>
      </c>
      <c r="O126">
        <f t="shared" ca="1" si="31"/>
        <v>30754.324847108921</v>
      </c>
      <c r="P126">
        <f t="shared" ca="1" si="32"/>
        <v>69</v>
      </c>
      <c r="Q126">
        <f t="shared" ca="1" si="33"/>
        <v>448.67665230548619</v>
      </c>
      <c r="R126" t="b">
        <f t="shared" ca="1" si="23"/>
        <v>0</v>
      </c>
      <c r="S126">
        <f t="shared" ca="1" si="38"/>
        <v>-1</v>
      </c>
      <c r="T126">
        <f t="shared" ca="1" si="34"/>
        <v>-1</v>
      </c>
    </row>
    <row r="127" spans="1:20" x14ac:dyDescent="0.25">
      <c r="A127" s="71">
        <f t="shared" si="39"/>
        <v>10.799999999999978</v>
      </c>
      <c r="B127" s="65">
        <f t="shared" si="35"/>
        <v>349.64895142439417</v>
      </c>
      <c r="C127" s="58">
        <f t="shared" ca="1" si="24"/>
        <v>473.25753670580406</v>
      </c>
      <c r="D127" s="58">
        <f t="shared" ca="1" si="36"/>
        <v>23.257536705804046</v>
      </c>
      <c r="E127" s="55">
        <f t="shared" ca="1" si="40"/>
        <v>9</v>
      </c>
      <c r="F127" s="72">
        <f t="shared" ca="1" si="37"/>
        <v>0</v>
      </c>
      <c r="G127" s="42">
        <f t="shared" si="25"/>
        <v>127</v>
      </c>
      <c r="H127">
        <f ca="1">IF((G127-$L$7)&gt;$G$19, ABS((SUM(INDIRECT("C"&amp;G127-$L$7):INDIRECT("C"&amp;G127)) - SUM(INDIRECT("C"&amp;G127):INDIRECT("C"&amp;G127+$L$7)))/$J$7),0)</f>
        <v>4.7849988175175895</v>
      </c>
      <c r="I127">
        <f ca="1">AVERAGE(INDIRECT("H"&amp;$G127-$L$8):INDIRECT("H"&amp;$G127+$L$8))</f>
        <v>4.7849988175175895</v>
      </c>
      <c r="J127">
        <f t="shared" ca="1" si="26"/>
        <v>-1</v>
      </c>
      <c r="K127" s="12">
        <f t="shared" ca="1" si="27"/>
        <v>3545.8361099399799</v>
      </c>
      <c r="L127" s="12">
        <f t="shared" ca="1" si="28"/>
        <v>8</v>
      </c>
      <c r="M127" s="12">
        <f t="shared" ca="1" si="29"/>
        <v>444.92837840652157</v>
      </c>
      <c r="N127" s="16" t="b">
        <f t="shared" ca="1" si="30"/>
        <v>0</v>
      </c>
      <c r="O127">
        <f t="shared" ca="1" si="31"/>
        <v>31227.582383814726</v>
      </c>
      <c r="P127">
        <f t="shared" ca="1" si="32"/>
        <v>70</v>
      </c>
      <c r="Q127">
        <f t="shared" ca="1" si="33"/>
        <v>448.67665230548619</v>
      </c>
      <c r="R127" t="b">
        <f t="shared" ca="1" si="23"/>
        <v>0</v>
      </c>
      <c r="S127">
        <f t="shared" ca="1" si="38"/>
        <v>-1</v>
      </c>
      <c r="T127">
        <f t="shared" ca="1" si="34"/>
        <v>-1</v>
      </c>
    </row>
    <row r="128" spans="1:20" x14ac:dyDescent="0.25">
      <c r="A128" s="71">
        <f t="shared" si="39"/>
        <v>10.899999999999977</v>
      </c>
      <c r="B128" s="65">
        <f t="shared" si="35"/>
        <v>347.90507000390824</v>
      </c>
      <c r="C128" s="58">
        <f t="shared" ca="1" si="24"/>
        <v>449.12097762367307</v>
      </c>
      <c r="D128" s="58">
        <f t="shared" ca="1" si="36"/>
        <v>-0.87902237632693014</v>
      </c>
      <c r="E128" s="55">
        <f t="shared" ca="1" si="40"/>
        <v>9</v>
      </c>
      <c r="F128" s="72">
        <f t="shared" ca="1" si="37"/>
        <v>0</v>
      </c>
      <c r="G128" s="42">
        <f t="shared" si="25"/>
        <v>128</v>
      </c>
      <c r="H128">
        <f ca="1">IF((G128-$L$7)&gt;$G$19, ABS((SUM(INDIRECT("C"&amp;G128-$L$7):INDIRECT("C"&amp;G128)) - SUM(INDIRECT("C"&amp;G128):INDIRECT("C"&amp;G128+$L$7)))/$J$7),0)</f>
        <v>2.0553544258063994</v>
      </c>
      <c r="I128">
        <f ca="1">AVERAGE(INDIRECT("H"&amp;$G128-$L$8):INDIRECT("H"&amp;$G128+$L$8))</f>
        <v>2.0553544258063994</v>
      </c>
      <c r="J128">
        <f t="shared" ca="1" si="26"/>
        <v>-1</v>
      </c>
      <c r="K128" s="12">
        <f t="shared" ca="1" si="27"/>
        <v>3994.9570875636527</v>
      </c>
      <c r="L128" s="12">
        <f t="shared" ca="1" si="28"/>
        <v>9</v>
      </c>
      <c r="M128" s="12">
        <f t="shared" ca="1" si="29"/>
        <v>444.92837840652157</v>
      </c>
      <c r="N128" s="16" t="b">
        <f t="shared" ca="1" si="30"/>
        <v>0</v>
      </c>
      <c r="O128">
        <f t="shared" ca="1" si="31"/>
        <v>31676.703361438398</v>
      </c>
      <c r="P128">
        <f t="shared" ca="1" si="32"/>
        <v>71</v>
      </c>
      <c r="Q128">
        <f t="shared" ca="1" si="33"/>
        <v>448.67665230548619</v>
      </c>
      <c r="R128" t="b">
        <f t="shared" ca="1" si="23"/>
        <v>0</v>
      </c>
      <c r="S128">
        <f t="shared" ca="1" si="38"/>
        <v>-1</v>
      </c>
      <c r="T128">
        <f t="shared" ca="1" si="34"/>
        <v>-1</v>
      </c>
    </row>
    <row r="129" spans="1:20" x14ac:dyDescent="0.25">
      <c r="A129" s="71">
        <f t="shared" si="39"/>
        <v>10.999999999999977</v>
      </c>
      <c r="B129" s="65">
        <f t="shared" si="35"/>
        <v>346.16988622829246</v>
      </c>
      <c r="C129" s="58">
        <f t="shared" ca="1" si="24"/>
        <v>476.73122421680227</v>
      </c>
      <c r="D129" s="58">
        <f t="shared" ca="1" si="36"/>
        <v>26.731224216802257</v>
      </c>
      <c r="E129" s="55">
        <f t="shared" ca="1" si="40"/>
        <v>9</v>
      </c>
      <c r="F129" s="72">
        <f t="shared" ca="1" si="37"/>
        <v>0</v>
      </c>
      <c r="G129" s="42">
        <f t="shared" si="25"/>
        <v>129</v>
      </c>
      <c r="H129">
        <f ca="1">IF((G129-$L$7)&gt;$G$19, ABS((SUM(INDIRECT("C"&amp;G129-$L$7):INDIRECT("C"&amp;G129)) - SUM(INDIRECT("C"&amp;G129):INDIRECT("C"&amp;G129+$L$7)))/$J$7),0)</f>
        <v>8.7663620073741981</v>
      </c>
      <c r="I129">
        <f ca="1">AVERAGE(INDIRECT("H"&amp;$G129-$L$8):INDIRECT("H"&amp;$G129+$L$8))</f>
        <v>8.7663620073741981</v>
      </c>
      <c r="J129">
        <f t="shared" ca="1" si="26"/>
        <v>-1</v>
      </c>
      <c r="K129" s="12">
        <f t="shared" ca="1" si="27"/>
        <v>4471.6883117804555</v>
      </c>
      <c r="L129" s="12">
        <f t="shared" ca="1" si="28"/>
        <v>10</v>
      </c>
      <c r="M129" s="12">
        <f t="shared" ca="1" si="29"/>
        <v>444.92837840652157</v>
      </c>
      <c r="N129" s="16" t="b">
        <f t="shared" ca="1" si="30"/>
        <v>0</v>
      </c>
      <c r="O129">
        <f t="shared" ca="1" si="31"/>
        <v>32153.434585655199</v>
      </c>
      <c r="P129">
        <f t="shared" ca="1" si="32"/>
        <v>72</v>
      </c>
      <c r="Q129">
        <f t="shared" ca="1" si="33"/>
        <v>448.67665230548619</v>
      </c>
      <c r="R129" t="b">
        <f t="shared" ca="1" si="23"/>
        <v>0</v>
      </c>
      <c r="S129">
        <f t="shared" ca="1" si="38"/>
        <v>-1</v>
      </c>
      <c r="T129">
        <f t="shared" ca="1" si="34"/>
        <v>-1</v>
      </c>
    </row>
    <row r="130" spans="1:20" x14ac:dyDescent="0.25">
      <c r="A130" s="71">
        <f t="shared" si="39"/>
        <v>11.099999999999977</v>
      </c>
      <c r="B130" s="65">
        <f t="shared" si="35"/>
        <v>344.44335671786206</v>
      </c>
      <c r="C130" s="58">
        <f t="shared" ca="1" si="24"/>
        <v>439.9919110695572</v>
      </c>
      <c r="D130" s="58">
        <f t="shared" ca="1" si="36"/>
        <v>-10.008088930442781</v>
      </c>
      <c r="E130" s="55">
        <f t="shared" ca="1" si="40"/>
        <v>9</v>
      </c>
      <c r="F130" s="72">
        <f t="shared" ca="1" si="37"/>
        <v>0</v>
      </c>
      <c r="G130" s="42">
        <f t="shared" si="25"/>
        <v>130</v>
      </c>
      <c r="H130">
        <f ca="1">IF((G130-$L$7)&gt;$G$19, ABS((SUM(INDIRECT("C"&amp;G130-$L$7):INDIRECT("C"&amp;G130)) - SUM(INDIRECT("C"&amp;G130):INDIRECT("C"&amp;G130+$L$7)))/$J$7),0)</f>
        <v>11.896569189406648</v>
      </c>
      <c r="I130">
        <f ca="1">AVERAGE(INDIRECT("H"&amp;$G130-$L$8):INDIRECT("H"&amp;$G130+$L$8))</f>
        <v>11.896569189406648</v>
      </c>
      <c r="J130">
        <f t="shared" ca="1" si="26"/>
        <v>-1</v>
      </c>
      <c r="K130" s="12">
        <f t="shared" ca="1" si="27"/>
        <v>4911.6802228500128</v>
      </c>
      <c r="L130" s="12">
        <f t="shared" ca="1" si="28"/>
        <v>11</v>
      </c>
      <c r="M130" s="12">
        <f t="shared" ca="1" si="29"/>
        <v>444.92837840652157</v>
      </c>
      <c r="N130" s="16" t="b">
        <f t="shared" ca="1" si="30"/>
        <v>0</v>
      </c>
      <c r="O130">
        <f t="shared" ca="1" si="31"/>
        <v>32593.426496724755</v>
      </c>
      <c r="P130">
        <f t="shared" ca="1" si="32"/>
        <v>73</v>
      </c>
      <c r="Q130">
        <f t="shared" ca="1" si="33"/>
        <v>448.67665230548619</v>
      </c>
      <c r="R130" t="b">
        <f t="shared" ca="1" si="23"/>
        <v>0</v>
      </c>
      <c r="S130">
        <f t="shared" ca="1" si="38"/>
        <v>-1</v>
      </c>
      <c r="T130">
        <f t="shared" ca="1" si="34"/>
        <v>-1</v>
      </c>
    </row>
    <row r="131" spans="1:20" x14ac:dyDescent="0.25">
      <c r="A131" s="71">
        <f t="shared" si="39"/>
        <v>11.199999999999976</v>
      </c>
      <c r="B131" s="65">
        <f t="shared" si="35"/>
        <v>342.7254383092893</v>
      </c>
      <c r="C131" s="58">
        <f t="shared" ca="1" si="24"/>
        <v>447.32115523042324</v>
      </c>
      <c r="D131" s="58">
        <f t="shared" ca="1" si="36"/>
        <v>-2.6788447695767386</v>
      </c>
      <c r="E131" s="55">
        <f t="shared" ca="1" si="40"/>
        <v>9</v>
      </c>
      <c r="F131" s="72">
        <f t="shared" ca="1" si="37"/>
        <v>0</v>
      </c>
      <c r="G131" s="42">
        <f t="shared" si="25"/>
        <v>131</v>
      </c>
      <c r="H131">
        <f ca="1">IF((G131-$L$7)&gt;$G$19, ABS((SUM(INDIRECT("C"&amp;G131-$L$7):INDIRECT("C"&amp;G131)) - SUM(INDIRECT("C"&amp;G131):INDIRECT("C"&amp;G131+$L$7)))/$J$7),0)</f>
        <v>11.681803918873186</v>
      </c>
      <c r="I131">
        <f ca="1">AVERAGE(INDIRECT("H"&amp;$G131-$L$8):INDIRECT("H"&amp;$G131+$L$8))</f>
        <v>11.681803918873186</v>
      </c>
      <c r="J131">
        <f t="shared" ca="1" si="26"/>
        <v>-1</v>
      </c>
      <c r="K131" s="12">
        <f t="shared" ca="1" si="27"/>
        <v>5359.0013780804356</v>
      </c>
      <c r="L131" s="12">
        <f t="shared" ca="1" si="28"/>
        <v>12</v>
      </c>
      <c r="M131" s="12">
        <f t="shared" ca="1" si="29"/>
        <v>444.92837840652157</v>
      </c>
      <c r="N131" s="16" t="b">
        <f t="shared" ca="1" si="30"/>
        <v>0</v>
      </c>
      <c r="O131">
        <f t="shared" ca="1" si="31"/>
        <v>33040.747651955178</v>
      </c>
      <c r="P131">
        <f t="shared" ca="1" si="32"/>
        <v>74</v>
      </c>
      <c r="Q131">
        <f t="shared" ca="1" si="33"/>
        <v>448.67665230548619</v>
      </c>
      <c r="R131" t="b">
        <f t="shared" ca="1" si="23"/>
        <v>0</v>
      </c>
      <c r="S131">
        <f t="shared" ca="1" si="38"/>
        <v>-1</v>
      </c>
      <c r="T131">
        <f t="shared" ca="1" si="34"/>
        <v>-1</v>
      </c>
    </row>
    <row r="132" spans="1:20" x14ac:dyDescent="0.25">
      <c r="A132" s="71">
        <f t="shared" si="39"/>
        <v>11.299999999999976</v>
      </c>
      <c r="B132" s="65">
        <f t="shared" si="35"/>
        <v>341.01608805452463</v>
      </c>
      <c r="C132" s="58">
        <f t="shared" ca="1" si="24"/>
        <v>430.94476985242551</v>
      </c>
      <c r="D132" s="58">
        <f t="shared" ca="1" si="36"/>
        <v>-19.055230147574498</v>
      </c>
      <c r="E132" s="55">
        <f t="shared" ca="1" si="40"/>
        <v>9</v>
      </c>
      <c r="F132" s="72">
        <f t="shared" ca="1" si="37"/>
        <v>0</v>
      </c>
      <c r="G132" s="42">
        <f t="shared" si="25"/>
        <v>132</v>
      </c>
      <c r="H132">
        <f ca="1">IF((G132-$L$7)&gt;$G$19, ABS((SUM(INDIRECT("C"&amp;G132-$L$7):INDIRECT("C"&amp;G132)) - SUM(INDIRECT("C"&amp;G132):INDIRECT("C"&amp;G132+$L$7)))/$J$7),0)</f>
        <v>9.2668266615984862</v>
      </c>
      <c r="I132">
        <f ca="1">AVERAGE(INDIRECT("H"&amp;$G132-$L$8):INDIRECT("H"&amp;$G132+$L$8))</f>
        <v>9.2668266615984862</v>
      </c>
      <c r="J132">
        <f t="shared" ca="1" si="26"/>
        <v>-1</v>
      </c>
      <c r="K132" s="12">
        <f t="shared" ca="1" si="27"/>
        <v>5789.9461479328611</v>
      </c>
      <c r="L132" s="12">
        <f t="shared" ca="1" si="28"/>
        <v>13</v>
      </c>
      <c r="M132" s="12">
        <f t="shared" ca="1" si="29"/>
        <v>444.92837840652157</v>
      </c>
      <c r="N132" s="16" t="b">
        <f t="shared" ca="1" si="30"/>
        <v>0</v>
      </c>
      <c r="O132">
        <f t="shared" ca="1" si="31"/>
        <v>33471.692421807602</v>
      </c>
      <c r="P132">
        <f t="shared" ca="1" si="32"/>
        <v>75</v>
      </c>
      <c r="Q132">
        <f t="shared" ca="1" si="33"/>
        <v>448.67665230548619</v>
      </c>
      <c r="R132" t="b">
        <f t="shared" ca="1" si="23"/>
        <v>0</v>
      </c>
      <c r="S132">
        <f t="shared" ca="1" si="38"/>
        <v>-1</v>
      </c>
      <c r="T132">
        <f t="shared" ca="1" si="34"/>
        <v>-1</v>
      </c>
    </row>
    <row r="133" spans="1:20" x14ac:dyDescent="0.25">
      <c r="A133" s="71">
        <f t="shared" si="39"/>
        <v>11.399999999999975</v>
      </c>
      <c r="B133" s="65">
        <f t="shared" si="35"/>
        <v>339.31526321972262</v>
      </c>
      <c r="C133" s="58">
        <f t="shared" ca="1" si="24"/>
        <v>439.05114975844128</v>
      </c>
      <c r="D133" s="58">
        <f t="shared" ca="1" si="36"/>
        <v>-10.948850241558739</v>
      </c>
      <c r="E133" s="55">
        <f t="shared" ca="1" si="40"/>
        <v>9</v>
      </c>
      <c r="F133" s="72">
        <f t="shared" ca="1" si="37"/>
        <v>0</v>
      </c>
      <c r="G133" s="42">
        <f t="shared" si="25"/>
        <v>133</v>
      </c>
      <c r="H133">
        <f ca="1">IF((G133-$L$7)&gt;$G$19, ABS((SUM(INDIRECT("C"&amp;G133-$L$7):INDIRECT("C"&amp;G133)) - SUM(INDIRECT("C"&amp;G133):INDIRECT("C"&amp;G133+$L$7)))/$J$7),0)</f>
        <v>22.118146537964776</v>
      </c>
      <c r="I133">
        <f ca="1">AVERAGE(INDIRECT("H"&amp;$G133-$L$8):INDIRECT("H"&amp;$G133+$L$8))</f>
        <v>22.118146537964776</v>
      </c>
      <c r="J133">
        <f t="shared" ca="1" si="26"/>
        <v>22.118146537964776</v>
      </c>
      <c r="K133" s="12">
        <f t="shared" ca="1" si="27"/>
        <v>0</v>
      </c>
      <c r="L133" s="12">
        <f t="shared" ca="1" si="28"/>
        <v>0</v>
      </c>
      <c r="M133" s="12">
        <f t="shared" ca="1" si="29"/>
        <v>444.92837840652157</v>
      </c>
      <c r="N133" s="16" t="b">
        <f t="shared" ca="1" si="30"/>
        <v>0</v>
      </c>
      <c r="O133">
        <f t="shared" ca="1" si="31"/>
        <v>33910.743571566047</v>
      </c>
      <c r="P133">
        <f t="shared" ca="1" si="32"/>
        <v>76</v>
      </c>
      <c r="Q133">
        <f t="shared" ca="1" si="33"/>
        <v>448.67665230548619</v>
      </c>
      <c r="R133" t="b">
        <f t="shared" ca="1" si="23"/>
        <v>0</v>
      </c>
      <c r="S133">
        <f t="shared" ca="1" si="38"/>
        <v>-1</v>
      </c>
      <c r="T133">
        <f t="shared" ca="1" si="34"/>
        <v>-1</v>
      </c>
    </row>
    <row r="134" spans="1:20" x14ac:dyDescent="0.25">
      <c r="A134" s="71">
        <f t="shared" si="39"/>
        <v>11.499999999999975</v>
      </c>
      <c r="B134" s="65">
        <f t="shared" si="35"/>
        <v>337.6229212841738</v>
      </c>
      <c r="C134" s="58">
        <f t="shared" ca="1" si="24"/>
        <v>485.32922318793294</v>
      </c>
      <c r="D134" s="58">
        <f t="shared" ca="1" si="36"/>
        <v>35.329223187932911</v>
      </c>
      <c r="E134" s="55">
        <f t="shared" ca="1" si="40"/>
        <v>9</v>
      </c>
      <c r="F134" s="72">
        <f t="shared" ca="1" si="37"/>
        <v>0</v>
      </c>
      <c r="G134" s="42">
        <f t="shared" si="25"/>
        <v>134</v>
      </c>
      <c r="H134">
        <f ca="1">IF((G134-$L$7)&gt;$G$19, ABS((SUM(INDIRECT("C"&amp;G134-$L$7):INDIRECT("C"&amp;G134)) - SUM(INDIRECT("C"&amp;G134):INDIRECT("C"&amp;G134+$L$7)))/$J$7),0)</f>
        <v>13.220155375978777</v>
      </c>
      <c r="I134">
        <f ca="1">AVERAGE(INDIRECT("H"&amp;$G134-$L$8):INDIRECT("H"&amp;$G134+$L$8))</f>
        <v>13.220155375978777</v>
      </c>
      <c r="J134">
        <f t="shared" ca="1" si="26"/>
        <v>-1</v>
      </c>
      <c r="K134" s="12">
        <f t="shared" ca="1" si="27"/>
        <v>485.32922318793294</v>
      </c>
      <c r="L134" s="12">
        <f t="shared" ca="1" si="28"/>
        <v>1</v>
      </c>
      <c r="M134" s="12">
        <f t="shared" ca="1" si="29"/>
        <v>448.57875235349201</v>
      </c>
      <c r="N134" s="16" t="b">
        <f t="shared" ca="1" si="30"/>
        <v>0</v>
      </c>
      <c r="O134">
        <f t="shared" ca="1" si="31"/>
        <v>34396.072794753978</v>
      </c>
      <c r="P134">
        <f t="shared" ca="1" si="32"/>
        <v>77</v>
      </c>
      <c r="Q134">
        <f t="shared" ca="1" si="33"/>
        <v>448.67665230548619</v>
      </c>
      <c r="R134" t="b">
        <f t="shared" ca="1" si="23"/>
        <v>0</v>
      </c>
      <c r="S134">
        <f t="shared" ca="1" si="38"/>
        <v>-1</v>
      </c>
      <c r="T134">
        <f t="shared" ca="1" si="34"/>
        <v>-1</v>
      </c>
    </row>
    <row r="135" spans="1:20" x14ac:dyDescent="0.25">
      <c r="A135" s="71">
        <f t="shared" si="39"/>
        <v>11.599999999999975</v>
      </c>
      <c r="B135" s="65">
        <f t="shared" si="35"/>
        <v>335.93901993924163</v>
      </c>
      <c r="C135" s="58">
        <f t="shared" ca="1" si="24"/>
        <v>481.40928804677492</v>
      </c>
      <c r="D135" s="58">
        <f t="shared" ca="1" si="36"/>
        <v>31.40928804677494</v>
      </c>
      <c r="E135" s="55">
        <f t="shared" ca="1" si="40"/>
        <v>9</v>
      </c>
      <c r="F135" s="72">
        <f t="shared" ca="1" si="37"/>
        <v>0</v>
      </c>
      <c r="G135" s="42">
        <f t="shared" si="25"/>
        <v>135</v>
      </c>
      <c r="H135">
        <f ca="1">IF((G135-$L$7)&gt;$G$19, ABS((SUM(INDIRECT("C"&amp;G135-$L$7):INDIRECT("C"&amp;G135)) - SUM(INDIRECT("C"&amp;G135):INDIRECT("C"&amp;G135+$L$7)))/$J$7),0)</f>
        <v>17.216829466373269</v>
      </c>
      <c r="I135">
        <f ca="1">AVERAGE(INDIRECT("H"&amp;$G135-$L$8):INDIRECT("H"&amp;$G135+$L$8))</f>
        <v>17.216829466373269</v>
      </c>
      <c r="J135">
        <f t="shared" ca="1" si="26"/>
        <v>-1</v>
      </c>
      <c r="K135" s="12">
        <f t="shared" ca="1" si="27"/>
        <v>966.73851123470786</v>
      </c>
      <c r="L135" s="12">
        <f t="shared" ca="1" si="28"/>
        <v>2</v>
      </c>
      <c r="M135" s="12">
        <f t="shared" ca="1" si="29"/>
        <v>448.57875235349201</v>
      </c>
      <c r="N135" s="16" t="b">
        <f t="shared" ca="1" si="30"/>
        <v>0</v>
      </c>
      <c r="O135">
        <f t="shared" ca="1" si="31"/>
        <v>34877.482082800751</v>
      </c>
      <c r="P135">
        <f t="shared" ca="1" si="32"/>
        <v>78</v>
      </c>
      <c r="Q135">
        <f t="shared" ca="1" si="33"/>
        <v>448.67665230548619</v>
      </c>
      <c r="R135" t="b">
        <f t="shared" ca="1" si="23"/>
        <v>0</v>
      </c>
      <c r="S135">
        <f t="shared" ca="1" si="38"/>
        <v>-1</v>
      </c>
      <c r="T135">
        <f t="shared" ca="1" si="34"/>
        <v>-1</v>
      </c>
    </row>
    <row r="136" spans="1:20" x14ac:dyDescent="0.25">
      <c r="A136" s="71">
        <f t="shared" si="39"/>
        <v>11.699999999999974</v>
      </c>
      <c r="B136" s="65">
        <f t="shared" si="35"/>
        <v>334.26351708730476</v>
      </c>
      <c r="C136" s="58">
        <f t="shared" ca="1" si="24"/>
        <v>441.46725306800704</v>
      </c>
      <c r="D136" s="58">
        <f t="shared" ca="1" si="36"/>
        <v>-8.5327469319929854</v>
      </c>
      <c r="E136" s="55">
        <f t="shared" ca="1" si="40"/>
        <v>9</v>
      </c>
      <c r="F136" s="72">
        <f t="shared" ca="1" si="37"/>
        <v>0</v>
      </c>
      <c r="G136" s="42">
        <f t="shared" si="25"/>
        <v>136</v>
      </c>
      <c r="H136">
        <f ca="1">IF((G136-$L$7)&gt;$G$19, ABS((SUM(INDIRECT("C"&amp;G136-$L$7):INDIRECT("C"&amp;G136)) - SUM(INDIRECT("C"&amp;G136):INDIRECT("C"&amp;G136+$L$7)))/$J$7),0)</f>
        <v>33.012628442490723</v>
      </c>
      <c r="I136">
        <f ca="1">AVERAGE(INDIRECT("H"&amp;$G136-$L$8):INDIRECT("H"&amp;$G136+$L$8))</f>
        <v>33.012628442490723</v>
      </c>
      <c r="J136">
        <f t="shared" ca="1" si="26"/>
        <v>-1</v>
      </c>
      <c r="K136" s="12">
        <f t="shared" ca="1" si="27"/>
        <v>1408.2057643027149</v>
      </c>
      <c r="L136" s="12">
        <f t="shared" ca="1" si="28"/>
        <v>3</v>
      </c>
      <c r="M136" s="12">
        <f t="shared" ca="1" si="29"/>
        <v>448.57875235349201</v>
      </c>
      <c r="N136" s="16" t="b">
        <f t="shared" ca="1" si="30"/>
        <v>0</v>
      </c>
      <c r="O136">
        <f t="shared" ca="1" si="31"/>
        <v>35318.949335868754</v>
      </c>
      <c r="P136">
        <f t="shared" ca="1" si="32"/>
        <v>79</v>
      </c>
      <c r="Q136">
        <f t="shared" ca="1" si="33"/>
        <v>448.67665230548619</v>
      </c>
      <c r="R136" t="b">
        <f t="shared" ca="1" si="23"/>
        <v>0</v>
      </c>
      <c r="S136">
        <f t="shared" ca="1" si="38"/>
        <v>-1</v>
      </c>
      <c r="T136">
        <f t="shared" ca="1" si="34"/>
        <v>-1</v>
      </c>
    </row>
    <row r="137" spans="1:20" x14ac:dyDescent="0.25">
      <c r="A137" s="71">
        <f t="shared" si="39"/>
        <v>11.799999999999974</v>
      </c>
      <c r="B137" s="65">
        <f t="shared" si="35"/>
        <v>332.59637084070465</v>
      </c>
      <c r="C137" s="58">
        <f t="shared" ca="1" si="24"/>
        <v>414.04580201287405</v>
      </c>
      <c r="D137" s="58">
        <f t="shared" ca="1" si="36"/>
        <v>-35.954197987125973</v>
      </c>
      <c r="E137" s="55">
        <f t="shared" ca="1" si="40"/>
        <v>9</v>
      </c>
      <c r="F137" s="72">
        <f t="shared" ca="1" si="37"/>
        <v>0</v>
      </c>
      <c r="G137" s="42">
        <f t="shared" si="25"/>
        <v>137</v>
      </c>
      <c r="H137">
        <f ca="1">IF((G137-$L$7)&gt;$G$19, ABS((SUM(INDIRECT("C"&amp;G137-$L$7):INDIRECT("C"&amp;G137)) - SUM(INDIRECT("C"&amp;G137):INDIRECT("C"&amp;G137+$L$7)))/$J$7),0)</f>
        <v>4.4654146311486329</v>
      </c>
      <c r="I137">
        <f ca="1">AVERAGE(INDIRECT("H"&amp;$G137-$L$8):INDIRECT("H"&amp;$G137+$L$8))</f>
        <v>4.4654146311486329</v>
      </c>
      <c r="J137">
        <f t="shared" ca="1" si="26"/>
        <v>-1</v>
      </c>
      <c r="K137" s="12">
        <f t="shared" ca="1" si="27"/>
        <v>1822.2515663155889</v>
      </c>
      <c r="L137" s="12">
        <f t="shared" ca="1" si="28"/>
        <v>4</v>
      </c>
      <c r="M137" s="12">
        <f t="shared" ca="1" si="29"/>
        <v>448.57875235349201</v>
      </c>
      <c r="N137" s="16" t="b">
        <f t="shared" ca="1" si="30"/>
        <v>0</v>
      </c>
      <c r="O137">
        <f t="shared" ca="1" si="31"/>
        <v>35732.995137881626</v>
      </c>
      <c r="P137">
        <f t="shared" ca="1" si="32"/>
        <v>80</v>
      </c>
      <c r="Q137">
        <f t="shared" ca="1" si="33"/>
        <v>448.67665230548619</v>
      </c>
      <c r="R137" t="b">
        <f t="shared" ca="1" si="23"/>
        <v>0</v>
      </c>
      <c r="S137">
        <f t="shared" ca="1" si="38"/>
        <v>-1</v>
      </c>
      <c r="T137">
        <f t="shared" ca="1" si="34"/>
        <v>-1</v>
      </c>
    </row>
    <row r="138" spans="1:20" x14ac:dyDescent="0.25">
      <c r="A138" s="71">
        <f t="shared" si="39"/>
        <v>11.899999999999974</v>
      </c>
      <c r="B138" s="65">
        <f t="shared" si="35"/>
        <v>330.93753952069829</v>
      </c>
      <c r="C138" s="58">
        <f t="shared" ca="1" si="24"/>
        <v>420.64219545187103</v>
      </c>
      <c r="D138" s="58">
        <f t="shared" ca="1" si="36"/>
        <v>-29.357804548128982</v>
      </c>
      <c r="E138" s="55">
        <f t="shared" ca="1" si="40"/>
        <v>9</v>
      </c>
      <c r="F138" s="72">
        <f t="shared" ca="1" si="37"/>
        <v>0</v>
      </c>
      <c r="G138" s="42">
        <f t="shared" si="25"/>
        <v>138</v>
      </c>
      <c r="H138">
        <f ca="1">IF((G138-$L$7)&gt;$G$19, ABS((SUM(INDIRECT("C"&amp;G138-$L$7):INDIRECT("C"&amp;G138)) - SUM(INDIRECT("C"&amp;G138):INDIRECT("C"&amp;G138+$L$7)))/$J$7),0)</f>
        <v>49.595261495802674</v>
      </c>
      <c r="I138">
        <f ca="1">AVERAGE(INDIRECT("H"&amp;$G138-$L$8):INDIRECT("H"&amp;$G138+$L$8))</f>
        <v>49.595261495802674</v>
      </c>
      <c r="J138">
        <f t="shared" ca="1" si="26"/>
        <v>49.595261495802674</v>
      </c>
      <c r="K138" s="12">
        <f t="shared" ca="1" si="27"/>
        <v>0</v>
      </c>
      <c r="L138" s="12">
        <f t="shared" ca="1" si="28"/>
        <v>0</v>
      </c>
      <c r="M138" s="12">
        <f t="shared" ca="1" si="29"/>
        <v>448.57875235349201</v>
      </c>
      <c r="N138" s="16" t="b">
        <f t="shared" ca="1" si="30"/>
        <v>0</v>
      </c>
      <c r="O138">
        <f t="shared" ca="1" si="31"/>
        <v>36153.6373333335</v>
      </c>
      <c r="P138">
        <f t="shared" ca="1" si="32"/>
        <v>81</v>
      </c>
      <c r="Q138">
        <f t="shared" ca="1" si="33"/>
        <v>448.67665230548619</v>
      </c>
      <c r="R138" t="b">
        <f t="shared" ca="1" si="23"/>
        <v>0</v>
      </c>
      <c r="S138">
        <f t="shared" ca="1" si="38"/>
        <v>-1</v>
      </c>
      <c r="T138">
        <f t="shared" ca="1" si="34"/>
        <v>-1</v>
      </c>
    </row>
    <row r="139" spans="1:20" x14ac:dyDescent="0.25">
      <c r="A139" s="71">
        <f t="shared" si="39"/>
        <v>11.999999999999973</v>
      </c>
      <c r="B139" s="65">
        <f t="shared" si="35"/>
        <v>329.28698165641629</v>
      </c>
      <c r="C139" s="58">
        <f t="shared" ca="1" si="24"/>
        <v>520.09600418750551</v>
      </c>
      <c r="D139" s="58">
        <f t="shared" ca="1" si="36"/>
        <v>70.096004187505542</v>
      </c>
      <c r="E139" s="55">
        <f t="shared" ca="1" si="40"/>
        <v>9</v>
      </c>
      <c r="F139" s="72">
        <f t="shared" ca="1" si="37"/>
        <v>0</v>
      </c>
      <c r="G139" s="42">
        <f t="shared" si="25"/>
        <v>139</v>
      </c>
      <c r="H139">
        <f ca="1">IF((G139-$L$7)&gt;$G$19, ABS((SUM(INDIRECT("C"&amp;G139-$L$7):INDIRECT("C"&amp;G139)) - SUM(INDIRECT("C"&amp;G139):INDIRECT("C"&amp;G139+$L$7)))/$J$7),0)</f>
        <v>34.253064275280167</v>
      </c>
      <c r="I139">
        <f ca="1">AVERAGE(INDIRECT("H"&amp;$G139-$L$8):INDIRECT("H"&amp;$G139+$L$8))</f>
        <v>34.253064275280167</v>
      </c>
      <c r="J139">
        <f t="shared" ca="1" si="26"/>
        <v>-1</v>
      </c>
      <c r="K139" s="12">
        <f t="shared" ca="1" si="27"/>
        <v>520.09600418750551</v>
      </c>
      <c r="L139" s="12">
        <f t="shared" ca="1" si="28"/>
        <v>1</v>
      </c>
      <c r="M139" s="12">
        <f t="shared" ca="1" si="29"/>
        <v>472.32309023184655</v>
      </c>
      <c r="N139" s="16" t="b">
        <f t="shared" ca="1" si="30"/>
        <v>0</v>
      </c>
      <c r="O139">
        <f t="shared" ca="1" si="31"/>
        <v>36673.733337521007</v>
      </c>
      <c r="P139">
        <f t="shared" ca="1" si="32"/>
        <v>82</v>
      </c>
      <c r="Q139">
        <f t="shared" ca="1" si="33"/>
        <v>448.67665230548619</v>
      </c>
      <c r="R139" t="b">
        <f t="shared" ca="1" si="23"/>
        <v>0</v>
      </c>
      <c r="S139">
        <f t="shared" ca="1" si="38"/>
        <v>-1</v>
      </c>
      <c r="T139">
        <f t="shared" ca="1" si="34"/>
        <v>-1</v>
      </c>
    </row>
    <row r="140" spans="1:20" x14ac:dyDescent="0.25">
      <c r="A140" s="71">
        <f t="shared" si="39"/>
        <v>12.099999999999973</v>
      </c>
      <c r="B140" s="65">
        <f t="shared" si="35"/>
        <v>327.64465598382611</v>
      </c>
      <c r="C140" s="58">
        <f t="shared" ca="1" si="24"/>
        <v>533.79809687658621</v>
      </c>
      <c r="D140" s="58">
        <f t="shared" ca="1" si="36"/>
        <v>83.7980968765862</v>
      </c>
      <c r="E140" s="55">
        <f t="shared" ca="1" si="40"/>
        <v>9</v>
      </c>
      <c r="F140" s="72">
        <f t="shared" ca="1" si="37"/>
        <v>0</v>
      </c>
      <c r="G140" s="42">
        <f t="shared" si="25"/>
        <v>140</v>
      </c>
      <c r="H140">
        <f ca="1">IF((G140-$L$7)&gt;$G$19, ABS((SUM(INDIRECT("C"&amp;G140-$L$7):INDIRECT("C"&amp;G140)) - SUM(INDIRECT("C"&amp;G140):INDIRECT("C"&amp;G140+$L$7)))/$J$7),0)</f>
        <v>7.8967735203571578</v>
      </c>
      <c r="I140">
        <f ca="1">AVERAGE(INDIRECT("H"&amp;$G140-$L$8):INDIRECT("H"&amp;$G140+$L$8))</f>
        <v>7.8967735203571578</v>
      </c>
      <c r="J140">
        <f t="shared" ca="1" si="26"/>
        <v>-1</v>
      </c>
      <c r="K140" s="12">
        <f t="shared" ca="1" si="27"/>
        <v>1053.8941010640917</v>
      </c>
      <c r="L140" s="12">
        <f t="shared" ca="1" si="28"/>
        <v>2</v>
      </c>
      <c r="M140" s="12">
        <f t="shared" ca="1" si="29"/>
        <v>472.32309023184655</v>
      </c>
      <c r="N140" s="16" t="b">
        <f t="shared" ca="1" si="30"/>
        <v>0</v>
      </c>
      <c r="O140">
        <f t="shared" ca="1" si="31"/>
        <v>37207.531434397592</v>
      </c>
      <c r="P140">
        <f t="shared" ca="1" si="32"/>
        <v>83</v>
      </c>
      <c r="Q140">
        <f t="shared" ca="1" si="33"/>
        <v>448.67665230548619</v>
      </c>
      <c r="R140" t="b">
        <f t="shared" ca="1" si="23"/>
        <v>0</v>
      </c>
      <c r="S140">
        <f t="shared" ca="1" si="38"/>
        <v>-1</v>
      </c>
      <c r="T140">
        <f t="shared" ca="1" si="34"/>
        <v>-1</v>
      </c>
    </row>
    <row r="141" spans="1:20" x14ac:dyDescent="0.25">
      <c r="A141" s="71">
        <f t="shared" si="39"/>
        <v>12.199999999999973</v>
      </c>
      <c r="B141" s="65">
        <f t="shared" si="35"/>
        <v>326.01052144470026</v>
      </c>
      <c r="C141" s="58">
        <f t="shared" ca="1" si="24"/>
        <v>437.90215768927931</v>
      </c>
      <c r="D141" s="58">
        <f t="shared" ca="1" si="36"/>
        <v>-12.097842310720701</v>
      </c>
      <c r="E141" s="55">
        <f t="shared" ca="1" si="40"/>
        <v>9</v>
      </c>
      <c r="F141" s="72">
        <f t="shared" ca="1" si="37"/>
        <v>0</v>
      </c>
      <c r="G141" s="42">
        <f t="shared" si="25"/>
        <v>141</v>
      </c>
      <c r="H141">
        <f ca="1">IF((G141-$L$7)&gt;$G$19, ABS((SUM(INDIRECT("C"&amp;G141-$L$7):INDIRECT("C"&amp;G141)) - SUM(INDIRECT("C"&amp;G141):INDIRECT("C"&amp;G141+$L$7)))/$J$7),0)</f>
        <v>43.152831182979526</v>
      </c>
      <c r="I141">
        <f ca="1">AVERAGE(INDIRECT("H"&amp;$G141-$L$8):INDIRECT("H"&amp;$G141+$L$8))</f>
        <v>43.152831182979526</v>
      </c>
      <c r="J141">
        <f t="shared" ca="1" si="26"/>
        <v>-1</v>
      </c>
      <c r="K141" s="12">
        <f t="shared" ca="1" si="27"/>
        <v>1491.7962587533711</v>
      </c>
      <c r="L141" s="12">
        <f t="shared" ca="1" si="28"/>
        <v>3</v>
      </c>
      <c r="M141" s="12">
        <f t="shared" ca="1" si="29"/>
        <v>472.32309023184655</v>
      </c>
      <c r="N141" s="16" t="b">
        <f t="shared" ca="1" si="30"/>
        <v>0</v>
      </c>
      <c r="O141">
        <f t="shared" ca="1" si="31"/>
        <v>37645.433592086869</v>
      </c>
      <c r="P141">
        <f t="shared" ca="1" si="32"/>
        <v>84</v>
      </c>
      <c r="Q141">
        <f t="shared" ca="1" si="33"/>
        <v>448.67665230548619</v>
      </c>
      <c r="R141" t="b">
        <f t="shared" ca="1" si="23"/>
        <v>0</v>
      </c>
      <c r="S141">
        <f t="shared" ca="1" si="38"/>
        <v>-1</v>
      </c>
      <c r="T141">
        <f t="shared" ca="1" si="34"/>
        <v>-1</v>
      </c>
    </row>
    <row r="142" spans="1:20" x14ac:dyDescent="0.25">
      <c r="A142" s="71">
        <f t="shared" si="39"/>
        <v>12.299999999999972</v>
      </c>
      <c r="B142" s="65">
        <f t="shared" si="35"/>
        <v>324.38453718559037</v>
      </c>
      <c r="C142" s="58">
        <f t="shared" ca="1" si="24"/>
        <v>471.24894786866844</v>
      </c>
      <c r="D142" s="58">
        <f t="shared" ca="1" si="36"/>
        <v>21.248947868668424</v>
      </c>
      <c r="E142" s="55">
        <f t="shared" ca="1" si="40"/>
        <v>9</v>
      </c>
      <c r="F142" s="72">
        <f t="shared" ca="1" si="37"/>
        <v>0</v>
      </c>
      <c r="G142" s="42">
        <f t="shared" si="25"/>
        <v>142</v>
      </c>
      <c r="H142">
        <f ca="1">IF((G142-$L$7)&gt;$G$19, ABS((SUM(INDIRECT("C"&amp;G142-$L$7):INDIRECT("C"&amp;G142)) - SUM(INDIRECT("C"&amp;G142):INDIRECT("C"&amp;G142+$L$7)))/$J$7),0)</f>
        <v>20.074128905330099</v>
      </c>
      <c r="I142">
        <f ca="1">AVERAGE(INDIRECT("H"&amp;$G142-$L$8):INDIRECT("H"&amp;$G142+$L$8))</f>
        <v>20.074128905330099</v>
      </c>
      <c r="J142">
        <f t="shared" ca="1" si="26"/>
        <v>-1</v>
      </c>
      <c r="K142" s="12">
        <f t="shared" ca="1" si="27"/>
        <v>1963.0452066220396</v>
      </c>
      <c r="L142" s="12">
        <f t="shared" ca="1" si="28"/>
        <v>4</v>
      </c>
      <c r="M142" s="12">
        <f t="shared" ca="1" si="29"/>
        <v>472.32309023184655</v>
      </c>
      <c r="N142" s="16" t="b">
        <f t="shared" ca="1" si="30"/>
        <v>0</v>
      </c>
      <c r="O142">
        <f t="shared" ca="1" si="31"/>
        <v>38116.682539955538</v>
      </c>
      <c r="P142">
        <f t="shared" ca="1" si="32"/>
        <v>85</v>
      </c>
      <c r="Q142">
        <f t="shared" ca="1" si="33"/>
        <v>448.67665230548619</v>
      </c>
      <c r="R142" t="b">
        <f t="shared" ca="1" si="23"/>
        <v>0</v>
      </c>
      <c r="S142">
        <f t="shared" ca="1" si="38"/>
        <v>-1</v>
      </c>
      <c r="T142">
        <f t="shared" ca="1" si="34"/>
        <v>-1</v>
      </c>
    </row>
    <row r="143" spans="1:20" x14ac:dyDescent="0.25">
      <c r="A143" s="71">
        <f t="shared" si="39"/>
        <v>12.399999999999972</v>
      </c>
      <c r="B143" s="65">
        <f t="shared" si="35"/>
        <v>322.76666255680516</v>
      </c>
      <c r="C143" s="58">
        <f t="shared" ca="1" si="24"/>
        <v>410.03382846350519</v>
      </c>
      <c r="D143" s="58">
        <f t="shared" ca="1" si="36"/>
        <v>-39.966171536494784</v>
      </c>
      <c r="E143" s="55">
        <f t="shared" ca="1" si="40"/>
        <v>9</v>
      </c>
      <c r="F143" s="72">
        <f t="shared" ca="1" si="37"/>
        <v>0</v>
      </c>
      <c r="G143" s="42">
        <f t="shared" si="25"/>
        <v>143</v>
      </c>
      <c r="H143">
        <f ca="1">IF((G143-$L$7)&gt;$G$19, ABS((SUM(INDIRECT("C"&amp;G143-$L$7):INDIRECT("C"&amp;G143)) - SUM(INDIRECT("C"&amp;G143):INDIRECT("C"&amp;G143+$L$7)))/$J$7),0)</f>
        <v>13.445578420291099</v>
      </c>
      <c r="I143">
        <f ca="1">AVERAGE(INDIRECT("H"&amp;$G143-$L$8):INDIRECT("H"&amp;$G143+$L$8))</f>
        <v>13.445578420291099</v>
      </c>
      <c r="J143">
        <f t="shared" ca="1" si="26"/>
        <v>-1</v>
      </c>
      <c r="K143" s="12">
        <f t="shared" ca="1" si="27"/>
        <v>2373.079035085545</v>
      </c>
      <c r="L143" s="12">
        <f t="shared" ca="1" si="28"/>
        <v>5</v>
      </c>
      <c r="M143" s="12">
        <f t="shared" ca="1" si="29"/>
        <v>472.32309023184655</v>
      </c>
      <c r="N143" s="16" t="b">
        <f t="shared" ca="1" si="30"/>
        <v>0</v>
      </c>
      <c r="O143">
        <f t="shared" ca="1" si="31"/>
        <v>38526.716368419045</v>
      </c>
      <c r="P143">
        <f t="shared" ca="1" si="32"/>
        <v>86</v>
      </c>
      <c r="Q143">
        <f t="shared" ca="1" si="33"/>
        <v>448.67665230548619</v>
      </c>
      <c r="R143" t="b">
        <f t="shared" ca="1" si="23"/>
        <v>0</v>
      </c>
      <c r="S143">
        <f t="shared" ca="1" si="38"/>
        <v>-1</v>
      </c>
      <c r="T143">
        <f t="shared" ca="1" si="34"/>
        <v>-1</v>
      </c>
    </row>
    <row r="144" spans="1:20" x14ac:dyDescent="0.25">
      <c r="A144" s="71">
        <f t="shared" si="39"/>
        <v>12.499999999999972</v>
      </c>
      <c r="B144" s="65">
        <f t="shared" si="35"/>
        <v>321.15685711139457</v>
      </c>
      <c r="C144" s="58">
        <f t="shared" ca="1" si="24"/>
        <v>481.36991048104005</v>
      </c>
      <c r="D144" s="58">
        <f t="shared" ca="1" si="36"/>
        <v>31.369910481040055</v>
      </c>
      <c r="E144" s="55">
        <f t="shared" ca="1" si="40"/>
        <v>9</v>
      </c>
      <c r="F144" s="72">
        <f t="shared" ca="1" si="37"/>
        <v>0</v>
      </c>
      <c r="G144" s="42">
        <f t="shared" si="25"/>
        <v>144</v>
      </c>
      <c r="H144">
        <f ca="1">IF((G144-$L$7)&gt;$G$19, ABS((SUM(INDIRECT("C"&amp;G144-$L$7):INDIRECT("C"&amp;G144)) - SUM(INDIRECT("C"&amp;G144):INDIRECT("C"&amp;G144+$L$7)))/$J$7),0)</f>
        <v>10.71324998900343</v>
      </c>
      <c r="I144">
        <f ca="1">AVERAGE(INDIRECT("H"&amp;$G144-$L$8):INDIRECT("H"&amp;$G144+$L$8))</f>
        <v>10.71324998900343</v>
      </c>
      <c r="J144">
        <f t="shared" ca="1" si="26"/>
        <v>-1</v>
      </c>
      <c r="K144" s="12">
        <f t="shared" ca="1" si="27"/>
        <v>2854.4489455665853</v>
      </c>
      <c r="L144" s="12">
        <f t="shared" ca="1" si="28"/>
        <v>6</v>
      </c>
      <c r="M144" s="12">
        <f t="shared" ca="1" si="29"/>
        <v>472.32309023184655</v>
      </c>
      <c r="N144" s="16" t="b">
        <f t="shared" ca="1" si="30"/>
        <v>0</v>
      </c>
      <c r="O144">
        <f t="shared" ca="1" si="31"/>
        <v>39008.086278900082</v>
      </c>
      <c r="P144">
        <f t="shared" ca="1" si="32"/>
        <v>87</v>
      </c>
      <c r="Q144">
        <f t="shared" ca="1" si="33"/>
        <v>448.67665230548619</v>
      </c>
      <c r="R144" t="b">
        <f t="shared" ca="1" si="23"/>
        <v>0</v>
      </c>
      <c r="S144">
        <f t="shared" ca="1" si="38"/>
        <v>-1</v>
      </c>
      <c r="T144">
        <f t="shared" ca="1" si="34"/>
        <v>-1</v>
      </c>
    </row>
    <row r="145" spans="1:20" x14ac:dyDescent="0.25">
      <c r="A145" s="71">
        <f t="shared" si="39"/>
        <v>12.599999999999971</v>
      </c>
      <c r="B145" s="65">
        <f t="shared" si="35"/>
        <v>319.55508060413877</v>
      </c>
      <c r="C145" s="58">
        <f t="shared" ca="1" si="24"/>
        <v>481.56350875807226</v>
      </c>
      <c r="D145" s="58">
        <f t="shared" ca="1" si="36"/>
        <v>31.563508758072278</v>
      </c>
      <c r="E145" s="55">
        <f t="shared" ca="1" si="40"/>
        <v>9</v>
      </c>
      <c r="F145" s="72">
        <f t="shared" ca="1" si="37"/>
        <v>0</v>
      </c>
      <c r="G145" s="42">
        <f t="shared" si="25"/>
        <v>145</v>
      </c>
      <c r="H145">
        <f ca="1">IF((G145-$L$7)&gt;$G$19, ABS((SUM(INDIRECT("C"&amp;G145-$L$7):INDIRECT("C"&amp;G145)) - SUM(INDIRECT("C"&amp;G145):INDIRECT("C"&amp;G145+$L$7)))/$J$7),0)</f>
        <v>12.37882017587674</v>
      </c>
      <c r="I145">
        <f ca="1">AVERAGE(INDIRECT("H"&amp;$G145-$L$8):INDIRECT("H"&amp;$G145+$L$8))</f>
        <v>12.37882017587674</v>
      </c>
      <c r="J145">
        <f t="shared" ca="1" si="26"/>
        <v>-1</v>
      </c>
      <c r="K145" s="12">
        <f t="shared" ca="1" si="27"/>
        <v>3336.0124543246575</v>
      </c>
      <c r="L145" s="12">
        <f t="shared" ca="1" si="28"/>
        <v>7</v>
      </c>
      <c r="M145" s="12">
        <f t="shared" ca="1" si="29"/>
        <v>472.32309023184655</v>
      </c>
      <c r="N145" s="16" t="b">
        <f t="shared" ca="1" si="30"/>
        <v>0</v>
      </c>
      <c r="O145">
        <f t="shared" ca="1" si="31"/>
        <v>39489.649787658156</v>
      </c>
      <c r="P145">
        <f t="shared" ca="1" si="32"/>
        <v>88</v>
      </c>
      <c r="Q145">
        <f t="shared" ca="1" si="33"/>
        <v>448.67665230548619</v>
      </c>
      <c r="R145" t="b">
        <f t="shared" ca="1" si="23"/>
        <v>0</v>
      </c>
      <c r="S145">
        <f t="shared" ca="1" si="38"/>
        <v>-1</v>
      </c>
      <c r="T145">
        <f t="shared" ca="1" si="34"/>
        <v>-1</v>
      </c>
    </row>
    <row r="146" spans="1:20" x14ac:dyDescent="0.25">
      <c r="A146" s="71">
        <f t="shared" si="39"/>
        <v>12.699999999999971</v>
      </c>
      <c r="B146" s="65">
        <f t="shared" si="35"/>
        <v>317.96129299054149</v>
      </c>
      <c r="C146" s="58">
        <f t="shared" ca="1" si="24"/>
        <v>442.57226753011508</v>
      </c>
      <c r="D146" s="58">
        <f t="shared" ca="1" si="36"/>
        <v>-7.4277324698849325</v>
      </c>
      <c r="E146" s="55">
        <f t="shared" ca="1" si="40"/>
        <v>9</v>
      </c>
      <c r="F146" s="72">
        <f t="shared" ca="1" si="37"/>
        <v>0</v>
      </c>
      <c r="G146" s="42">
        <f t="shared" si="25"/>
        <v>146</v>
      </c>
      <c r="H146">
        <f ca="1">IF((G146-$L$7)&gt;$G$19, ABS((SUM(INDIRECT("C"&amp;G146-$L$7):INDIRECT("C"&amp;G146)) - SUM(INDIRECT("C"&amp;G146):INDIRECT("C"&amp;G146+$L$7)))/$J$7),0)</f>
        <v>31.593757959743016</v>
      </c>
      <c r="I146">
        <f ca="1">AVERAGE(INDIRECT("H"&amp;$G146-$L$8):INDIRECT("H"&amp;$G146+$L$8))</f>
        <v>31.593757959743016</v>
      </c>
      <c r="J146">
        <f t="shared" ca="1" si="26"/>
        <v>31.593757959743016</v>
      </c>
      <c r="K146" s="12">
        <f t="shared" ca="1" si="27"/>
        <v>0</v>
      </c>
      <c r="L146" s="12">
        <f t="shared" ca="1" si="28"/>
        <v>0</v>
      </c>
      <c r="M146" s="12">
        <f t="shared" ca="1" si="29"/>
        <v>472.32309023184655</v>
      </c>
      <c r="N146" s="16" t="b">
        <f t="shared" ca="1" si="30"/>
        <v>1</v>
      </c>
      <c r="O146">
        <f t="shared" ca="1" si="31"/>
        <v>0</v>
      </c>
      <c r="P146">
        <f t="shared" ca="1" si="32"/>
        <v>0</v>
      </c>
      <c r="Q146">
        <f t="shared" ca="1" si="33"/>
        <v>448.67665230548619</v>
      </c>
      <c r="R146" t="b">
        <f t="shared" ref="R146:R209" ca="1" si="41">IF(Q146&lt;&gt;Q147,TRUE,FALSE)</f>
        <v>1</v>
      </c>
      <c r="S146">
        <f t="shared" ca="1" si="38"/>
        <v>448.67665230548619</v>
      </c>
      <c r="T146">
        <f t="shared" ca="1" si="34"/>
        <v>8.7999999999999687</v>
      </c>
    </row>
    <row r="147" spans="1:20" x14ac:dyDescent="0.25">
      <c r="A147" s="71">
        <f t="shared" si="39"/>
        <v>12.799999999999971</v>
      </c>
      <c r="B147" s="65">
        <f t="shared" si="35"/>
        <v>316.37545442582962</v>
      </c>
      <c r="C147" s="58">
        <f t="shared" ref="C147:C210" ca="1" si="42">E147*$B$9 + D147</f>
        <v>399.31619071092308</v>
      </c>
      <c r="D147" s="58">
        <f t="shared" ca="1" si="36"/>
        <v>-50.683809289076933</v>
      </c>
      <c r="E147" s="55">
        <f t="shared" ca="1" si="40"/>
        <v>9</v>
      </c>
      <c r="F147" s="72">
        <f t="shared" ca="1" si="37"/>
        <v>0</v>
      </c>
      <c r="G147" s="42">
        <f t="shared" ref="G147:G210" si="43">ROW(A147)</f>
        <v>147</v>
      </c>
      <c r="H147">
        <f ca="1">IF((G147-$L$7)&gt;$G$19, ABS((SUM(INDIRECT("C"&amp;G147-$L$7):INDIRECT("C"&amp;G147)) - SUM(INDIRECT("C"&amp;G147):INDIRECT("C"&amp;G147+$L$7)))/$J$7),0)</f>
        <v>18.836424451546918</v>
      </c>
      <c r="I147">
        <f ca="1">AVERAGE(INDIRECT("H"&amp;$G147-$L$8):INDIRECT("H"&amp;$G147+$L$8))</f>
        <v>18.836424451546918</v>
      </c>
      <c r="J147">
        <f t="shared" ref="J147:J210" ca="1" si="44">IF(AND(I147&gt;$J$9, I147&gt;I146, I147&gt;I148, SUM(J144:J145)&lt;=0), I147, -1)</f>
        <v>-1</v>
      </c>
      <c r="K147" s="12">
        <f t="shared" ref="K147:K210" ca="1" si="45">IF($J147&lt;0,K146+$C147,0)</f>
        <v>399.31619071092308</v>
      </c>
      <c r="L147" s="12">
        <f t="shared" ref="L147:L210" ca="1" si="46">IF($J147&lt;0,L146+1,0)</f>
        <v>1</v>
      </c>
      <c r="M147" s="12">
        <f t="shared" ref="M147:M210" ca="1" si="47">IF($L147=0,($K146+$C147)/($L146+1),$M148)</f>
        <v>407.79355466348323</v>
      </c>
      <c r="N147" s="16" t="b">
        <f t="shared" ref="N147:N210" ca="1" si="48">IF(($M147-M148)&gt;$J$10,TRUE,FALSE)</f>
        <v>0</v>
      </c>
      <c r="O147">
        <f t="shared" ref="O147:O210" ca="1" si="49">IF($N147,0,O146+$C147)</f>
        <v>399.31619071092308</v>
      </c>
      <c r="P147">
        <f t="shared" ref="P147:P210" ca="1" si="50">IF($N147,0,P146+1)</f>
        <v>1</v>
      </c>
      <c r="Q147">
        <f t="shared" ref="Q147:Q210" ca="1" si="51">IF($O147=0,($O146+$C147)/($P146+1),$Q148)</f>
        <v>407.79355466348323</v>
      </c>
      <c r="R147" t="b">
        <f t="shared" ca="1" si="41"/>
        <v>0</v>
      </c>
      <c r="S147">
        <f t="shared" ca="1" si="38"/>
        <v>-1</v>
      </c>
      <c r="T147">
        <f t="shared" ref="T147:T210" ca="1" si="52">IF(R147,P146*(A147-A146),-1)</f>
        <v>-1</v>
      </c>
    </row>
    <row r="148" spans="1:20" x14ac:dyDescent="0.25">
      <c r="A148" s="71">
        <f t="shared" si="39"/>
        <v>12.89999999999997</v>
      </c>
      <c r="B148" s="65">
        <f t="shared" ref="B148:B211" si="53">($B$9*$B$10)*EXP(-A148*$B$11)</f>
        <v>314.79752526395612</v>
      </c>
      <c r="C148" s="58">
        <f t="shared" ca="1" si="42"/>
        <v>437.24219668921728</v>
      </c>
      <c r="D148" s="58">
        <f t="shared" ref="D148:D211" ca="1" si="54">(SQRT(E148*$B$9)+$B$8) * SQRT(-2*LN(RAND())) * COS(2*PI()*RAND())</f>
        <v>-12.757803310782725</v>
      </c>
      <c r="E148" s="55">
        <f t="shared" ca="1" si="40"/>
        <v>9</v>
      </c>
      <c r="F148" s="72">
        <f t="shared" ref="F148:F211" ca="1" si="55">IF(E148*($B$12*$B$11) &gt; RAND(),1,0)</f>
        <v>1</v>
      </c>
      <c r="G148" s="42">
        <f t="shared" si="43"/>
        <v>148</v>
      </c>
      <c r="H148">
        <f ca="1">IF((G148-$L$7)&gt;$G$19, ABS((SUM(INDIRECT("C"&amp;G148-$L$7):INDIRECT("C"&amp;G148)) - SUM(INDIRECT("C"&amp;G148):INDIRECT("C"&amp;G148+$L$7)))/$J$7),0)</f>
        <v>11.818156746811383</v>
      </c>
      <c r="I148">
        <f ca="1">AVERAGE(INDIRECT("H"&amp;$G148-$L$8):INDIRECT("H"&amp;$G148+$L$8))</f>
        <v>11.818156746811383</v>
      </c>
      <c r="J148">
        <f t="shared" ca="1" si="44"/>
        <v>-1</v>
      </c>
      <c r="K148" s="12">
        <f t="shared" ca="1" si="45"/>
        <v>836.55838740014042</v>
      </c>
      <c r="L148" s="12">
        <f t="shared" ca="1" si="46"/>
        <v>2</v>
      </c>
      <c r="M148" s="12">
        <f t="shared" ca="1" si="47"/>
        <v>407.79355466348323</v>
      </c>
      <c r="N148" s="16" t="b">
        <f t="shared" ca="1" si="48"/>
        <v>0</v>
      </c>
      <c r="O148">
        <f t="shared" ca="1" si="49"/>
        <v>836.55838740014042</v>
      </c>
      <c r="P148">
        <f t="shared" ca="1" si="50"/>
        <v>2</v>
      </c>
      <c r="Q148">
        <f t="shared" ca="1" si="51"/>
        <v>407.79355466348323</v>
      </c>
      <c r="R148" t="b">
        <f t="shared" ca="1" si="41"/>
        <v>0</v>
      </c>
      <c r="S148">
        <f t="shared" ref="S148:S211" ca="1" si="56">IF(R148,Q148,-1)</f>
        <v>-1</v>
      </c>
      <c r="T148">
        <f t="shared" ca="1" si="52"/>
        <v>-1</v>
      </c>
    </row>
    <row r="149" spans="1:20" x14ac:dyDescent="0.25">
      <c r="A149" s="71">
        <f t="shared" ref="A149:A212" si="57">A148+$B$12</f>
        <v>12.99999999999997</v>
      </c>
      <c r="B149" s="65">
        <f t="shared" si="53"/>
        <v>313.22746605661007</v>
      </c>
      <c r="C149" s="58">
        <f t="shared" ca="1" si="42"/>
        <v>411.54788179278228</v>
      </c>
      <c r="D149" s="58">
        <f t="shared" ca="1" si="54"/>
        <v>11.547881792782272</v>
      </c>
      <c r="E149" s="55">
        <f t="shared" ref="E149:E212" ca="1" si="58">E148-F148</f>
        <v>8</v>
      </c>
      <c r="F149" s="72">
        <f t="shared" ca="1" si="55"/>
        <v>0</v>
      </c>
      <c r="G149" s="42">
        <f t="shared" si="43"/>
        <v>149</v>
      </c>
      <c r="H149">
        <f ca="1">IF((G149-$L$7)&gt;$G$19, ABS((SUM(INDIRECT("C"&amp;G149-$L$7):INDIRECT("C"&amp;G149)) - SUM(INDIRECT("C"&amp;G149):INDIRECT("C"&amp;G149+$L$7)))/$J$7),0)</f>
        <v>22.883121843947151</v>
      </c>
      <c r="I149">
        <f ca="1">AVERAGE(INDIRECT("H"&amp;$G149-$L$8):INDIRECT("H"&amp;$G149+$L$8))</f>
        <v>22.883121843947151</v>
      </c>
      <c r="J149">
        <f t="shared" ca="1" si="44"/>
        <v>-1</v>
      </c>
      <c r="K149" s="12">
        <f t="shared" ca="1" si="45"/>
        <v>1248.1062691929228</v>
      </c>
      <c r="L149" s="12">
        <f t="shared" ca="1" si="46"/>
        <v>3</v>
      </c>
      <c r="M149" s="12">
        <f t="shared" ca="1" si="47"/>
        <v>407.79355466348323</v>
      </c>
      <c r="N149" s="16" t="b">
        <f t="shared" ca="1" si="48"/>
        <v>0</v>
      </c>
      <c r="O149">
        <f t="shared" ca="1" si="49"/>
        <v>1248.1062691929228</v>
      </c>
      <c r="P149">
        <f t="shared" ca="1" si="50"/>
        <v>3</v>
      </c>
      <c r="Q149">
        <f t="shared" ca="1" si="51"/>
        <v>407.79355466348323</v>
      </c>
      <c r="R149" t="b">
        <f t="shared" ca="1" si="41"/>
        <v>0</v>
      </c>
      <c r="S149">
        <f t="shared" ca="1" si="56"/>
        <v>-1</v>
      </c>
      <c r="T149">
        <f t="shared" ca="1" si="52"/>
        <v>-1</v>
      </c>
    </row>
    <row r="150" spans="1:20" x14ac:dyDescent="0.25">
      <c r="A150" s="71">
        <f t="shared" si="57"/>
        <v>13.099999999999969</v>
      </c>
      <c r="B150" s="65">
        <f t="shared" si="53"/>
        <v>311.66523755222937</v>
      </c>
      <c r="C150" s="58">
        <f t="shared" ca="1" si="42"/>
        <v>383.06794946101013</v>
      </c>
      <c r="D150" s="58">
        <f t="shared" ca="1" si="54"/>
        <v>-16.932050538989849</v>
      </c>
      <c r="E150" s="55">
        <f t="shared" ca="1" si="58"/>
        <v>8</v>
      </c>
      <c r="F150" s="72">
        <f t="shared" ca="1" si="55"/>
        <v>0</v>
      </c>
      <c r="G150" s="42">
        <f t="shared" si="43"/>
        <v>150</v>
      </c>
      <c r="H150">
        <f ca="1">IF((G150-$L$7)&gt;$G$19, ABS((SUM(INDIRECT("C"&amp;G150-$L$7):INDIRECT("C"&amp;G150)) - SUM(INDIRECT("C"&amp;G150):INDIRECT("C"&amp;G150+$L$7)))/$J$7),0)</f>
        <v>27.687981621195263</v>
      </c>
      <c r="I150">
        <f ca="1">AVERAGE(INDIRECT("H"&amp;$G150-$L$8):INDIRECT("H"&amp;$G150+$L$8))</f>
        <v>27.687981621195263</v>
      </c>
      <c r="J150">
        <f t="shared" ca="1" si="44"/>
        <v>27.687981621195263</v>
      </c>
      <c r="K150" s="12">
        <f t="shared" ca="1" si="45"/>
        <v>0</v>
      </c>
      <c r="L150" s="12">
        <f t="shared" ca="1" si="46"/>
        <v>0</v>
      </c>
      <c r="M150" s="12">
        <f t="shared" ca="1" si="47"/>
        <v>407.79355466348323</v>
      </c>
      <c r="N150" s="16" t="b">
        <f t="shared" ca="1" si="48"/>
        <v>1</v>
      </c>
      <c r="O150">
        <f t="shared" ca="1" si="49"/>
        <v>0</v>
      </c>
      <c r="P150">
        <f t="shared" ca="1" si="50"/>
        <v>0</v>
      </c>
      <c r="Q150">
        <f t="shared" ca="1" si="51"/>
        <v>407.79355466348323</v>
      </c>
      <c r="R150" t="b">
        <f t="shared" ca="1" si="41"/>
        <v>1</v>
      </c>
      <c r="S150">
        <f t="shared" ca="1" si="56"/>
        <v>407.79355466348323</v>
      </c>
      <c r="T150">
        <f t="shared" ca="1" si="52"/>
        <v>0.29999999999999893</v>
      </c>
    </row>
    <row r="151" spans="1:20" x14ac:dyDescent="0.25">
      <c r="A151" s="71">
        <f t="shared" si="57"/>
        <v>13.199999999999969</v>
      </c>
      <c r="B151" s="65">
        <f t="shared" si="53"/>
        <v>310.11080069502003</v>
      </c>
      <c r="C151" s="58">
        <f t="shared" ca="1" si="42"/>
        <v>361.95795056334191</v>
      </c>
      <c r="D151" s="58">
        <f t="shared" ca="1" si="54"/>
        <v>-38.042049436658075</v>
      </c>
      <c r="E151" s="55">
        <f t="shared" ca="1" si="58"/>
        <v>8</v>
      </c>
      <c r="F151" s="72">
        <f t="shared" ca="1" si="55"/>
        <v>0</v>
      </c>
      <c r="G151" s="42">
        <f t="shared" si="43"/>
        <v>151</v>
      </c>
      <c r="H151">
        <f ca="1">IF((G151-$L$7)&gt;$G$19, ABS((SUM(INDIRECT("C"&amp;G151-$L$7):INDIRECT("C"&amp;G151)) - SUM(INDIRECT("C"&amp;G151):INDIRECT("C"&amp;G151+$L$7)))/$J$7),0)</f>
        <v>1.3865825960849065</v>
      </c>
      <c r="I151">
        <f ca="1">AVERAGE(INDIRECT("H"&amp;$G151-$L$8):INDIRECT("H"&amp;$G151+$L$8))</f>
        <v>1.3865825960849065</v>
      </c>
      <c r="J151">
        <f t="shared" ca="1" si="44"/>
        <v>-1</v>
      </c>
      <c r="K151" s="12">
        <f t="shared" ca="1" si="45"/>
        <v>361.95795056334191</v>
      </c>
      <c r="L151" s="12">
        <f t="shared" ca="1" si="46"/>
        <v>1</v>
      </c>
      <c r="M151" s="12">
        <f t="shared" ca="1" si="47"/>
        <v>367.1220162075839</v>
      </c>
      <c r="N151" s="16" t="b">
        <f t="shared" ca="1" si="48"/>
        <v>0</v>
      </c>
      <c r="O151">
        <f t="shared" ca="1" si="49"/>
        <v>361.95795056334191</v>
      </c>
      <c r="P151">
        <f t="shared" ca="1" si="50"/>
        <v>1</v>
      </c>
      <c r="Q151">
        <f t="shared" ca="1" si="51"/>
        <v>367.1220162075839</v>
      </c>
      <c r="R151" t="b">
        <f t="shared" ca="1" si="41"/>
        <v>0</v>
      </c>
      <c r="S151">
        <f t="shared" ca="1" si="56"/>
        <v>-1</v>
      </c>
      <c r="T151">
        <f t="shared" ca="1" si="52"/>
        <v>-1</v>
      </c>
    </row>
    <row r="152" spans="1:20" x14ac:dyDescent="0.25">
      <c r="A152" s="71">
        <f t="shared" si="57"/>
        <v>13.299999999999969</v>
      </c>
      <c r="B152" s="65">
        <f t="shared" si="53"/>
        <v>308.5641166239796</v>
      </c>
      <c r="C152" s="58">
        <f t="shared" ca="1" si="42"/>
        <v>376.08020143387677</v>
      </c>
      <c r="D152" s="58">
        <f t="shared" ca="1" si="54"/>
        <v>-23.919798566123227</v>
      </c>
      <c r="E152" s="55">
        <f t="shared" ca="1" si="58"/>
        <v>8</v>
      </c>
      <c r="F152" s="72">
        <f t="shared" ca="1" si="55"/>
        <v>0</v>
      </c>
      <c r="G152" s="42">
        <f t="shared" si="43"/>
        <v>152</v>
      </c>
      <c r="H152">
        <f ca="1">IF((G152-$L$7)&gt;$G$19, ABS((SUM(INDIRECT("C"&amp;G152-$L$7):INDIRECT("C"&amp;G152)) - SUM(INDIRECT("C"&amp;G152):INDIRECT("C"&amp;G152+$L$7)))/$J$7),0)</f>
        <v>6.778721007367551</v>
      </c>
      <c r="I152">
        <f ca="1">AVERAGE(INDIRECT("H"&amp;$G152-$L$8):INDIRECT("H"&amp;$G152+$L$8))</f>
        <v>6.778721007367551</v>
      </c>
      <c r="J152">
        <f t="shared" ca="1" si="44"/>
        <v>-1</v>
      </c>
      <c r="K152" s="12">
        <f t="shared" ca="1" si="45"/>
        <v>738.03815199721862</v>
      </c>
      <c r="L152" s="12">
        <f t="shared" ca="1" si="46"/>
        <v>2</v>
      </c>
      <c r="M152" s="12">
        <f t="shared" ca="1" si="47"/>
        <v>367.1220162075839</v>
      </c>
      <c r="N152" s="16" t="b">
        <f t="shared" ca="1" si="48"/>
        <v>0</v>
      </c>
      <c r="O152">
        <f t="shared" ca="1" si="49"/>
        <v>738.03815199721862</v>
      </c>
      <c r="P152">
        <f t="shared" ca="1" si="50"/>
        <v>2</v>
      </c>
      <c r="Q152">
        <f t="shared" ca="1" si="51"/>
        <v>367.1220162075839</v>
      </c>
      <c r="R152" t="b">
        <f t="shared" ca="1" si="41"/>
        <v>0</v>
      </c>
      <c r="S152">
        <f t="shared" ca="1" si="56"/>
        <v>-1</v>
      </c>
      <c r="T152">
        <f t="shared" ca="1" si="52"/>
        <v>-1</v>
      </c>
    </row>
    <row r="153" spans="1:20" x14ac:dyDescent="0.25">
      <c r="A153" s="71">
        <f t="shared" si="57"/>
        <v>13.399999999999968</v>
      </c>
      <c r="B153" s="65">
        <f t="shared" si="53"/>
        <v>307.02514667192594</v>
      </c>
      <c r="C153" s="58">
        <f t="shared" ca="1" si="42"/>
        <v>412.98929943557596</v>
      </c>
      <c r="D153" s="58">
        <f t="shared" ca="1" si="54"/>
        <v>12.989299435575967</v>
      </c>
      <c r="E153" s="55">
        <f t="shared" ca="1" si="58"/>
        <v>8</v>
      </c>
      <c r="F153" s="72">
        <f t="shared" ca="1" si="55"/>
        <v>1</v>
      </c>
      <c r="G153" s="42">
        <f t="shared" si="43"/>
        <v>153</v>
      </c>
      <c r="H153">
        <f ca="1">IF((G153-$L$7)&gt;$G$19, ABS((SUM(INDIRECT("C"&amp;G153-$L$7):INDIRECT("C"&amp;G153)) - SUM(INDIRECT("C"&amp;G153):INDIRECT("C"&amp;G153+$L$7)))/$J$7),0)</f>
        <v>8.7012093809116209</v>
      </c>
      <c r="I153">
        <f ca="1">AVERAGE(INDIRECT("H"&amp;$G153-$L$8):INDIRECT("H"&amp;$G153+$L$8))</f>
        <v>8.7012093809116209</v>
      </c>
      <c r="J153">
        <f t="shared" ca="1" si="44"/>
        <v>-1</v>
      </c>
      <c r="K153" s="12">
        <f t="shared" ca="1" si="45"/>
        <v>1151.0274514327946</v>
      </c>
      <c r="L153" s="12">
        <f t="shared" ca="1" si="46"/>
        <v>3</v>
      </c>
      <c r="M153" s="12">
        <f t="shared" ca="1" si="47"/>
        <v>367.1220162075839</v>
      </c>
      <c r="N153" s="16" t="b">
        <f t="shared" ca="1" si="48"/>
        <v>0</v>
      </c>
      <c r="O153">
        <f t="shared" ca="1" si="49"/>
        <v>1151.0274514327946</v>
      </c>
      <c r="P153">
        <f t="shared" ca="1" si="50"/>
        <v>3</v>
      </c>
      <c r="Q153">
        <f t="shared" ca="1" si="51"/>
        <v>367.1220162075839</v>
      </c>
      <c r="R153" t="b">
        <f t="shared" ca="1" si="41"/>
        <v>0</v>
      </c>
      <c r="S153">
        <f t="shared" ca="1" si="56"/>
        <v>-1</v>
      </c>
      <c r="T153">
        <f t="shared" ca="1" si="52"/>
        <v>-1</v>
      </c>
    </row>
    <row r="154" spans="1:20" x14ac:dyDescent="0.25">
      <c r="A154" s="71">
        <f t="shared" si="57"/>
        <v>13.499999999999968</v>
      </c>
      <c r="B154" s="65">
        <f t="shared" si="53"/>
        <v>305.49385236452997</v>
      </c>
      <c r="C154" s="58">
        <f t="shared" ca="1" si="42"/>
        <v>359.15148461824634</v>
      </c>
      <c r="D154" s="58">
        <f t="shared" ca="1" si="54"/>
        <v>9.1514846182463678</v>
      </c>
      <c r="E154" s="55">
        <f t="shared" ca="1" si="58"/>
        <v>7</v>
      </c>
      <c r="F154" s="72">
        <f t="shared" ca="1" si="55"/>
        <v>0</v>
      </c>
      <c r="G154" s="42">
        <f t="shared" si="43"/>
        <v>154</v>
      </c>
      <c r="H154">
        <f ca="1">IF((G154-$L$7)&gt;$G$19, ABS((SUM(INDIRECT("C"&amp;G154-$L$7):INDIRECT("C"&amp;G154)) - SUM(INDIRECT("C"&amp;G154):INDIRECT("C"&amp;G154+$L$7)))/$J$7),0)</f>
        <v>21.771097083967902</v>
      </c>
      <c r="I154">
        <f ca="1">AVERAGE(INDIRECT("H"&amp;$G154-$L$8):INDIRECT("H"&amp;$G154+$L$8))</f>
        <v>21.771097083967902</v>
      </c>
      <c r="J154">
        <f t="shared" ca="1" si="44"/>
        <v>-1</v>
      </c>
      <c r="K154" s="12">
        <f t="shared" ca="1" si="45"/>
        <v>1510.1789360510409</v>
      </c>
      <c r="L154" s="12">
        <f t="shared" ca="1" si="46"/>
        <v>4</v>
      </c>
      <c r="M154" s="12">
        <f t="shared" ca="1" si="47"/>
        <v>367.1220162075839</v>
      </c>
      <c r="N154" s="16" t="b">
        <f t="shared" ca="1" si="48"/>
        <v>0</v>
      </c>
      <c r="O154">
        <f t="shared" ca="1" si="49"/>
        <v>1510.1789360510409</v>
      </c>
      <c r="P154">
        <f t="shared" ca="1" si="50"/>
        <v>4</v>
      </c>
      <c r="Q154">
        <f t="shared" ca="1" si="51"/>
        <v>367.1220162075839</v>
      </c>
      <c r="R154" t="b">
        <f t="shared" ca="1" si="41"/>
        <v>0</v>
      </c>
      <c r="S154">
        <f t="shared" ca="1" si="56"/>
        <v>-1</v>
      </c>
      <c r="T154">
        <f t="shared" ca="1" si="52"/>
        <v>-1</v>
      </c>
    </row>
    <row r="155" spans="1:20" x14ac:dyDescent="0.25">
      <c r="A155" s="71">
        <f t="shared" si="57"/>
        <v>13.599999999999968</v>
      </c>
      <c r="B155" s="65">
        <f t="shared" si="53"/>
        <v>303.97019541935424</v>
      </c>
      <c r="C155" s="58">
        <f t="shared" ca="1" si="42"/>
        <v>344.08182985532591</v>
      </c>
      <c r="D155" s="58">
        <f t="shared" ca="1" si="54"/>
        <v>-5.9181701446740727</v>
      </c>
      <c r="E155" s="55">
        <f t="shared" ca="1" si="58"/>
        <v>7</v>
      </c>
      <c r="F155" s="72">
        <f t="shared" ca="1" si="55"/>
        <v>0</v>
      </c>
      <c r="G155" s="42">
        <f t="shared" si="43"/>
        <v>155</v>
      </c>
      <c r="H155">
        <f ca="1">IF((G155-$L$7)&gt;$G$19, ABS((SUM(INDIRECT("C"&amp;G155-$L$7):INDIRECT("C"&amp;G155)) - SUM(INDIRECT("C"&amp;G155):INDIRECT("C"&amp;G155+$L$7)))/$J$7),0)</f>
        <v>11.119944718103682</v>
      </c>
      <c r="I155">
        <f ca="1">AVERAGE(INDIRECT("H"&amp;$G155-$L$8):INDIRECT("H"&amp;$G155+$L$8))</f>
        <v>11.119944718103682</v>
      </c>
      <c r="J155">
        <f t="shared" ca="1" si="44"/>
        <v>-1</v>
      </c>
      <c r="K155" s="12">
        <f t="shared" ca="1" si="45"/>
        <v>1854.2607659063667</v>
      </c>
      <c r="L155" s="12">
        <f t="shared" ca="1" si="46"/>
        <v>5</v>
      </c>
      <c r="M155" s="12">
        <f t="shared" ca="1" si="47"/>
        <v>367.1220162075839</v>
      </c>
      <c r="N155" s="16" t="b">
        <f t="shared" ca="1" si="48"/>
        <v>0</v>
      </c>
      <c r="O155">
        <f t="shared" ca="1" si="49"/>
        <v>1854.2607659063667</v>
      </c>
      <c r="P155">
        <f t="shared" ca="1" si="50"/>
        <v>5</v>
      </c>
      <c r="Q155">
        <f t="shared" ca="1" si="51"/>
        <v>367.1220162075839</v>
      </c>
      <c r="R155" t="b">
        <f t="shared" ca="1" si="41"/>
        <v>0</v>
      </c>
      <c r="S155">
        <f t="shared" ca="1" si="56"/>
        <v>-1</v>
      </c>
      <c r="T155">
        <f t="shared" ca="1" si="52"/>
        <v>-1</v>
      </c>
    </row>
    <row r="156" spans="1:20" x14ac:dyDescent="0.25">
      <c r="A156" s="71">
        <f t="shared" si="57"/>
        <v>13.699999999999967</v>
      </c>
      <c r="B156" s="65">
        <f t="shared" si="53"/>
        <v>302.45413774489577</v>
      </c>
      <c r="C156" s="58">
        <f t="shared" ca="1" si="42"/>
        <v>357.90328267825504</v>
      </c>
      <c r="D156" s="58">
        <f t="shared" ca="1" si="54"/>
        <v>7.9032826782550538</v>
      </c>
      <c r="E156" s="55">
        <f t="shared" ca="1" si="58"/>
        <v>7</v>
      </c>
      <c r="F156" s="72">
        <f t="shared" ca="1" si="55"/>
        <v>0</v>
      </c>
      <c r="G156" s="42">
        <f t="shared" si="43"/>
        <v>156</v>
      </c>
      <c r="H156">
        <f ca="1">IF((G156-$L$7)&gt;$G$19, ABS((SUM(INDIRECT("C"&amp;G156-$L$7):INDIRECT("C"&amp;G156)) - SUM(INDIRECT("C"&amp;G156):INDIRECT("C"&amp;G156+$L$7)))/$J$7),0)</f>
        <v>5.3946916506192224</v>
      </c>
      <c r="I156">
        <f ca="1">AVERAGE(INDIRECT("H"&amp;$G156-$L$8):INDIRECT("H"&amp;$G156+$L$8))</f>
        <v>5.3946916506192224</v>
      </c>
      <c r="J156">
        <f t="shared" ca="1" si="44"/>
        <v>-1</v>
      </c>
      <c r="K156" s="12">
        <f t="shared" ca="1" si="45"/>
        <v>2212.1640485846219</v>
      </c>
      <c r="L156" s="12">
        <f t="shared" ca="1" si="46"/>
        <v>6</v>
      </c>
      <c r="M156" s="12">
        <f t="shared" ca="1" si="47"/>
        <v>367.1220162075839</v>
      </c>
      <c r="N156" s="16" t="b">
        <f t="shared" ca="1" si="48"/>
        <v>0</v>
      </c>
      <c r="O156">
        <f t="shared" ca="1" si="49"/>
        <v>2212.1640485846219</v>
      </c>
      <c r="P156">
        <f t="shared" ca="1" si="50"/>
        <v>6</v>
      </c>
      <c r="Q156">
        <f t="shared" ca="1" si="51"/>
        <v>367.1220162075839</v>
      </c>
      <c r="R156" t="b">
        <f t="shared" ca="1" si="41"/>
        <v>0</v>
      </c>
      <c r="S156">
        <f t="shared" ca="1" si="56"/>
        <v>-1</v>
      </c>
      <c r="T156">
        <f t="shared" ca="1" si="52"/>
        <v>-1</v>
      </c>
    </row>
    <row r="157" spans="1:20" x14ac:dyDescent="0.25">
      <c r="A157" s="71">
        <f t="shared" si="57"/>
        <v>13.799999999999967</v>
      </c>
      <c r="B157" s="65">
        <f t="shared" si="53"/>
        <v>300.94564143963379</v>
      </c>
      <c r="C157" s="58">
        <f t="shared" ca="1" si="42"/>
        <v>369.75772250315237</v>
      </c>
      <c r="D157" s="58">
        <f t="shared" ca="1" si="54"/>
        <v>19.75772250315239</v>
      </c>
      <c r="E157" s="55">
        <f t="shared" ca="1" si="58"/>
        <v>7</v>
      </c>
      <c r="F157" s="72">
        <f t="shared" ca="1" si="55"/>
        <v>0</v>
      </c>
      <c r="G157" s="42">
        <f t="shared" si="43"/>
        <v>157</v>
      </c>
      <c r="H157">
        <f ca="1">IF((G157-$L$7)&gt;$G$19, ABS((SUM(INDIRECT("C"&amp;G157-$L$7):INDIRECT("C"&amp;G157)) - SUM(INDIRECT("C"&amp;G157):INDIRECT("C"&amp;G157+$L$7)))/$J$7),0)</f>
        <v>10.329580168603854</v>
      </c>
      <c r="I157">
        <f ca="1">AVERAGE(INDIRECT("H"&amp;$G157-$L$8):INDIRECT("H"&amp;$G157+$L$8))</f>
        <v>10.329580168603854</v>
      </c>
      <c r="J157">
        <f t="shared" ca="1" si="44"/>
        <v>-1</v>
      </c>
      <c r="K157" s="12">
        <f t="shared" ca="1" si="45"/>
        <v>2581.9217710877742</v>
      </c>
      <c r="L157" s="12">
        <f t="shared" ca="1" si="46"/>
        <v>7</v>
      </c>
      <c r="M157" s="12">
        <f t="shared" ca="1" si="47"/>
        <v>367.1220162075839</v>
      </c>
      <c r="N157" s="16" t="b">
        <f t="shared" ca="1" si="48"/>
        <v>0</v>
      </c>
      <c r="O157">
        <f t="shared" ca="1" si="49"/>
        <v>2581.9217710877742</v>
      </c>
      <c r="P157">
        <f t="shared" ca="1" si="50"/>
        <v>7</v>
      </c>
      <c r="Q157">
        <f t="shared" ca="1" si="51"/>
        <v>367.1220162075839</v>
      </c>
      <c r="R157" t="b">
        <f t="shared" ca="1" si="41"/>
        <v>0</v>
      </c>
      <c r="S157">
        <f t="shared" ca="1" si="56"/>
        <v>-1</v>
      </c>
      <c r="T157">
        <f t="shared" ca="1" si="52"/>
        <v>-1</v>
      </c>
    </row>
    <row r="158" spans="1:20" x14ac:dyDescent="0.25">
      <c r="A158" s="71">
        <f t="shared" si="57"/>
        <v>13.899999999999967</v>
      </c>
      <c r="B158" s="65">
        <f t="shared" si="53"/>
        <v>299.44466879108205</v>
      </c>
      <c r="C158" s="58">
        <f t="shared" ca="1" si="42"/>
        <v>355.05435857289683</v>
      </c>
      <c r="D158" s="58">
        <f t="shared" ca="1" si="54"/>
        <v>5.0543585728968221</v>
      </c>
      <c r="E158" s="55">
        <f t="shared" ca="1" si="58"/>
        <v>7</v>
      </c>
      <c r="F158" s="72">
        <f t="shared" ca="1" si="55"/>
        <v>1</v>
      </c>
      <c r="G158" s="42">
        <f t="shared" si="43"/>
        <v>158</v>
      </c>
      <c r="H158">
        <f ca="1">IF((G158-$L$7)&gt;$G$19, ABS((SUM(INDIRECT("C"&amp;G158-$L$7):INDIRECT("C"&amp;G158)) - SUM(INDIRECT("C"&amp;G158):INDIRECT("C"&amp;G158+$L$7)))/$J$7),0)</f>
        <v>23.037834487720488</v>
      </c>
      <c r="I158">
        <f ca="1">AVERAGE(INDIRECT("H"&amp;$G158-$L$8):INDIRECT("H"&amp;$G158+$L$8))</f>
        <v>23.037834487720488</v>
      </c>
      <c r="J158">
        <f t="shared" ca="1" si="44"/>
        <v>23.037834487720488</v>
      </c>
      <c r="K158" s="12">
        <f t="shared" ca="1" si="45"/>
        <v>0</v>
      </c>
      <c r="L158" s="12">
        <f t="shared" ca="1" si="46"/>
        <v>0</v>
      </c>
      <c r="M158" s="12">
        <f t="shared" ca="1" si="47"/>
        <v>367.1220162075839</v>
      </c>
      <c r="N158" s="16" t="b">
        <f t="shared" ca="1" si="48"/>
        <v>1</v>
      </c>
      <c r="O158">
        <f t="shared" ca="1" si="49"/>
        <v>0</v>
      </c>
      <c r="P158">
        <f t="shared" ca="1" si="50"/>
        <v>0</v>
      </c>
      <c r="Q158">
        <f t="shared" ca="1" si="51"/>
        <v>367.1220162075839</v>
      </c>
      <c r="R158" t="b">
        <f t="shared" ca="1" si="41"/>
        <v>1</v>
      </c>
      <c r="S158">
        <f t="shared" ca="1" si="56"/>
        <v>367.1220162075839</v>
      </c>
      <c r="T158">
        <f t="shared" ca="1" si="52"/>
        <v>0.69999999999999751</v>
      </c>
    </row>
    <row r="159" spans="1:20" x14ac:dyDescent="0.25">
      <c r="A159" s="71">
        <f t="shared" si="57"/>
        <v>13.999999999999966</v>
      </c>
      <c r="B159" s="65">
        <f t="shared" si="53"/>
        <v>297.95118227484619</v>
      </c>
      <c r="C159" s="58">
        <f t="shared" ca="1" si="42"/>
        <v>305.61243328626881</v>
      </c>
      <c r="D159" s="58">
        <f t="shared" ca="1" si="54"/>
        <v>5.6124332862687938</v>
      </c>
      <c r="E159" s="55">
        <f t="shared" ca="1" si="58"/>
        <v>6</v>
      </c>
      <c r="F159" s="72">
        <f t="shared" ca="1" si="55"/>
        <v>0</v>
      </c>
      <c r="G159" s="42">
        <f t="shared" si="43"/>
        <v>159</v>
      </c>
      <c r="H159">
        <f ca="1">IF((G159-$L$7)&gt;$G$19, ABS((SUM(INDIRECT("C"&amp;G159-$L$7):INDIRECT("C"&amp;G159)) - SUM(INDIRECT("C"&amp;G159):INDIRECT("C"&amp;G159+$L$7)))/$J$7),0)</f>
        <v>20.701360880902598</v>
      </c>
      <c r="I159">
        <f ca="1">AVERAGE(INDIRECT("H"&amp;$G159-$L$8):INDIRECT("H"&amp;$G159+$L$8))</f>
        <v>20.701360880902598</v>
      </c>
      <c r="J159">
        <f t="shared" ca="1" si="44"/>
        <v>-1</v>
      </c>
      <c r="K159" s="12">
        <f t="shared" ca="1" si="45"/>
        <v>305.61243328626881</v>
      </c>
      <c r="L159" s="12">
        <f t="shared" ca="1" si="46"/>
        <v>1</v>
      </c>
      <c r="M159" s="12">
        <f t="shared" ca="1" si="47"/>
        <v>298.74722900029326</v>
      </c>
      <c r="N159" s="16" t="b">
        <f t="shared" ca="1" si="48"/>
        <v>0</v>
      </c>
      <c r="O159">
        <f t="shared" ca="1" si="49"/>
        <v>305.61243328626881</v>
      </c>
      <c r="P159">
        <f t="shared" ca="1" si="50"/>
        <v>1</v>
      </c>
      <c r="Q159">
        <f t="shared" ca="1" si="51"/>
        <v>298.74722900029326</v>
      </c>
      <c r="R159" t="b">
        <f t="shared" ca="1" si="41"/>
        <v>0</v>
      </c>
      <c r="S159">
        <f t="shared" ca="1" si="56"/>
        <v>-1</v>
      </c>
      <c r="T159">
        <f t="shared" ca="1" si="52"/>
        <v>-1</v>
      </c>
    </row>
    <row r="160" spans="1:20" x14ac:dyDescent="0.25">
      <c r="A160" s="71">
        <f t="shared" si="57"/>
        <v>14.099999999999966</v>
      </c>
      <c r="B160" s="65">
        <f t="shared" si="53"/>
        <v>296.46514455368549</v>
      </c>
      <c r="C160" s="58">
        <f t="shared" ca="1" si="42"/>
        <v>329.89723394425658</v>
      </c>
      <c r="D160" s="58">
        <f t="shared" ca="1" si="54"/>
        <v>29.897233944256577</v>
      </c>
      <c r="E160" s="55">
        <f t="shared" ca="1" si="58"/>
        <v>6</v>
      </c>
      <c r="F160" s="72">
        <f t="shared" ca="1" si="55"/>
        <v>0</v>
      </c>
      <c r="G160" s="42">
        <f t="shared" si="43"/>
        <v>160</v>
      </c>
      <c r="H160">
        <f ca="1">IF((G160-$L$7)&gt;$G$19, ABS((SUM(INDIRECT("C"&amp;G160-$L$7):INDIRECT("C"&amp;G160)) - SUM(INDIRECT("C"&amp;G160):INDIRECT("C"&amp;G160+$L$7)))/$J$7),0)</f>
        <v>5.4510046596515451</v>
      </c>
      <c r="I160">
        <f ca="1">AVERAGE(INDIRECT("H"&amp;$G160-$L$8):INDIRECT("H"&amp;$G160+$L$8))</f>
        <v>5.4510046596515451</v>
      </c>
      <c r="J160">
        <f t="shared" ca="1" si="44"/>
        <v>-1</v>
      </c>
      <c r="K160" s="12">
        <f t="shared" ca="1" si="45"/>
        <v>635.50966723052534</v>
      </c>
      <c r="L160" s="12">
        <f t="shared" ca="1" si="46"/>
        <v>2</v>
      </c>
      <c r="M160" s="12">
        <f t="shared" ca="1" si="47"/>
        <v>298.74722900029326</v>
      </c>
      <c r="N160" s="16" t="b">
        <f t="shared" ca="1" si="48"/>
        <v>0</v>
      </c>
      <c r="O160">
        <f t="shared" ca="1" si="49"/>
        <v>635.50966723052534</v>
      </c>
      <c r="P160">
        <f t="shared" ca="1" si="50"/>
        <v>2</v>
      </c>
      <c r="Q160">
        <f t="shared" ca="1" si="51"/>
        <v>298.74722900029326</v>
      </c>
      <c r="R160" t="b">
        <f t="shared" ca="1" si="41"/>
        <v>0</v>
      </c>
      <c r="S160">
        <f t="shared" ca="1" si="56"/>
        <v>-1</v>
      </c>
      <c r="T160">
        <f t="shared" ca="1" si="52"/>
        <v>-1</v>
      </c>
    </row>
    <row r="161" spans="1:20" x14ac:dyDescent="0.25">
      <c r="A161" s="71">
        <f t="shared" si="57"/>
        <v>14.199999999999966</v>
      </c>
      <c r="B161" s="65">
        <f t="shared" si="53"/>
        <v>294.98651847657959</v>
      </c>
      <c r="C161" s="58">
        <f t="shared" ca="1" si="42"/>
        <v>312.10940360818222</v>
      </c>
      <c r="D161" s="58">
        <f t="shared" ca="1" si="54"/>
        <v>12.109403608182225</v>
      </c>
      <c r="E161" s="55">
        <f t="shared" ca="1" si="58"/>
        <v>6</v>
      </c>
      <c r="F161" s="72">
        <f t="shared" ca="1" si="55"/>
        <v>0</v>
      </c>
      <c r="G161" s="42">
        <f t="shared" si="43"/>
        <v>161</v>
      </c>
      <c r="H161">
        <f ca="1">IF((G161-$L$7)&gt;$G$19, ABS((SUM(INDIRECT("C"&amp;G161-$L$7):INDIRECT("C"&amp;G161)) - SUM(INDIRECT("C"&amp;G161):INDIRECT("C"&amp;G161+$L$7)))/$J$7),0)</f>
        <v>6.9314539225758267</v>
      </c>
      <c r="I161">
        <f ca="1">AVERAGE(INDIRECT("H"&amp;$G161-$L$8):INDIRECT("H"&amp;$G161+$L$8))</f>
        <v>6.9314539225758267</v>
      </c>
      <c r="J161">
        <f t="shared" ca="1" si="44"/>
        <v>-1</v>
      </c>
      <c r="K161" s="12">
        <f t="shared" ca="1" si="45"/>
        <v>947.61907083870756</v>
      </c>
      <c r="L161" s="12">
        <f t="shared" ca="1" si="46"/>
        <v>3</v>
      </c>
      <c r="M161" s="12">
        <f t="shared" ca="1" si="47"/>
        <v>298.74722900029326</v>
      </c>
      <c r="N161" s="16" t="b">
        <f t="shared" ca="1" si="48"/>
        <v>0</v>
      </c>
      <c r="O161">
        <f t="shared" ca="1" si="49"/>
        <v>947.61907083870756</v>
      </c>
      <c r="P161">
        <f t="shared" ca="1" si="50"/>
        <v>3</v>
      </c>
      <c r="Q161">
        <f t="shared" ca="1" si="51"/>
        <v>298.74722900029326</v>
      </c>
      <c r="R161" t="b">
        <f t="shared" ca="1" si="41"/>
        <v>0</v>
      </c>
      <c r="S161">
        <f t="shared" ca="1" si="56"/>
        <v>-1</v>
      </c>
      <c r="T161">
        <f t="shared" ca="1" si="52"/>
        <v>-1</v>
      </c>
    </row>
    <row r="162" spans="1:20" x14ac:dyDescent="0.25">
      <c r="A162" s="71">
        <f t="shared" si="57"/>
        <v>14.299999999999965</v>
      </c>
      <c r="B162" s="65">
        <f t="shared" si="53"/>
        <v>293.51526707779942</v>
      </c>
      <c r="C162" s="58">
        <f t="shared" ca="1" si="42"/>
        <v>326.75336961237724</v>
      </c>
      <c r="D162" s="58">
        <f t="shared" ca="1" si="54"/>
        <v>26.753369612377231</v>
      </c>
      <c r="E162" s="55">
        <f t="shared" ca="1" si="58"/>
        <v>6</v>
      </c>
      <c r="F162" s="72">
        <f t="shared" ca="1" si="55"/>
        <v>0</v>
      </c>
      <c r="G162" s="42">
        <f t="shared" si="43"/>
        <v>162</v>
      </c>
      <c r="H162">
        <f ca="1">IF((G162-$L$7)&gt;$G$19, ABS((SUM(INDIRECT("C"&amp;G162-$L$7):INDIRECT("C"&amp;G162)) - SUM(INDIRECT("C"&amp;G162):INDIRECT("C"&amp;G162+$L$7)))/$J$7),0)</f>
        <v>14.831448260851715</v>
      </c>
      <c r="I162">
        <f ca="1">AVERAGE(INDIRECT("H"&amp;$G162-$L$8):INDIRECT("H"&amp;$G162+$L$8))</f>
        <v>14.831448260851715</v>
      </c>
      <c r="J162">
        <f t="shared" ca="1" si="44"/>
        <v>-1</v>
      </c>
      <c r="K162" s="12">
        <f t="shared" ca="1" si="45"/>
        <v>1274.3724404510849</v>
      </c>
      <c r="L162" s="12">
        <f t="shared" ca="1" si="46"/>
        <v>4</v>
      </c>
      <c r="M162" s="12">
        <f t="shared" ca="1" si="47"/>
        <v>298.74722900029326</v>
      </c>
      <c r="N162" s="16" t="b">
        <f t="shared" ca="1" si="48"/>
        <v>0</v>
      </c>
      <c r="O162">
        <f t="shared" ca="1" si="49"/>
        <v>1274.3724404510849</v>
      </c>
      <c r="P162">
        <f t="shared" ca="1" si="50"/>
        <v>4</v>
      </c>
      <c r="Q162">
        <f t="shared" ca="1" si="51"/>
        <v>298.74722900029326</v>
      </c>
      <c r="R162" t="b">
        <f t="shared" ca="1" si="41"/>
        <v>0</v>
      </c>
      <c r="S162">
        <f t="shared" ca="1" si="56"/>
        <v>-1</v>
      </c>
      <c r="T162">
        <f t="shared" ca="1" si="52"/>
        <v>-1</v>
      </c>
    </row>
    <row r="163" spans="1:20" x14ac:dyDescent="0.25">
      <c r="A163" s="71">
        <f t="shared" si="57"/>
        <v>14.399999999999965</v>
      </c>
      <c r="B163" s="65">
        <f t="shared" si="53"/>
        <v>292.05135357598346</v>
      </c>
      <c r="C163" s="58">
        <f t="shared" ca="1" si="42"/>
        <v>281.03048192784479</v>
      </c>
      <c r="D163" s="58">
        <f t="shared" ca="1" si="54"/>
        <v>-18.969518072155189</v>
      </c>
      <c r="E163" s="55">
        <f t="shared" ca="1" si="58"/>
        <v>6</v>
      </c>
      <c r="F163" s="72">
        <f t="shared" ca="1" si="55"/>
        <v>0</v>
      </c>
      <c r="G163" s="42">
        <f t="shared" si="43"/>
        <v>163</v>
      </c>
      <c r="H163">
        <f ca="1">IF((G163-$L$7)&gt;$G$19, ABS((SUM(INDIRECT("C"&amp;G163-$L$7):INDIRECT("C"&amp;G163)) - SUM(INDIRECT("C"&amp;G163):INDIRECT("C"&amp;G163+$L$7)))/$J$7),0)</f>
        <v>13.93558664072404</v>
      </c>
      <c r="I163">
        <f ca="1">AVERAGE(INDIRECT("H"&amp;$G163-$L$8):INDIRECT("H"&amp;$G163+$L$8))</f>
        <v>13.93558664072404</v>
      </c>
      <c r="J163">
        <f t="shared" ca="1" si="44"/>
        <v>-1</v>
      </c>
      <c r="K163" s="12">
        <f t="shared" ca="1" si="45"/>
        <v>1555.4029223789298</v>
      </c>
      <c r="L163" s="12">
        <f t="shared" ca="1" si="46"/>
        <v>5</v>
      </c>
      <c r="M163" s="12">
        <f t="shared" ca="1" si="47"/>
        <v>298.74722900029326</v>
      </c>
      <c r="N163" s="16" t="b">
        <f t="shared" ca="1" si="48"/>
        <v>0</v>
      </c>
      <c r="O163">
        <f t="shared" ca="1" si="49"/>
        <v>1555.4029223789298</v>
      </c>
      <c r="P163">
        <f t="shared" ca="1" si="50"/>
        <v>5</v>
      </c>
      <c r="Q163">
        <f t="shared" ca="1" si="51"/>
        <v>298.74722900029326</v>
      </c>
      <c r="R163" t="b">
        <f t="shared" ca="1" si="41"/>
        <v>0</v>
      </c>
      <c r="S163">
        <f t="shared" ca="1" si="56"/>
        <v>-1</v>
      </c>
      <c r="T163">
        <f t="shared" ca="1" si="52"/>
        <v>-1</v>
      </c>
    </row>
    <row r="164" spans="1:20" x14ac:dyDescent="0.25">
      <c r="A164" s="71">
        <f t="shared" si="57"/>
        <v>14.499999999999964</v>
      </c>
      <c r="B164" s="65">
        <f t="shared" si="53"/>
        <v>290.59474137321797</v>
      </c>
      <c r="C164" s="58">
        <f t="shared" ca="1" si="42"/>
        <v>301.65036258118715</v>
      </c>
      <c r="D164" s="58">
        <f t="shared" ca="1" si="54"/>
        <v>1.6503625811871776</v>
      </c>
      <c r="E164" s="55">
        <f t="shared" ca="1" si="58"/>
        <v>6</v>
      </c>
      <c r="F164" s="72">
        <f t="shared" ca="1" si="55"/>
        <v>0</v>
      </c>
      <c r="G164" s="42">
        <f t="shared" si="43"/>
        <v>164</v>
      </c>
      <c r="H164">
        <f ca="1">IF((G164-$L$7)&gt;$G$19, ABS((SUM(INDIRECT("C"&amp;G164-$L$7):INDIRECT("C"&amp;G164)) - SUM(INDIRECT("C"&amp;G164):INDIRECT("C"&amp;G164+$L$7)))/$J$7),0)</f>
        <v>9.5535353923057755</v>
      </c>
      <c r="I164">
        <f ca="1">AVERAGE(INDIRECT("H"&amp;$G164-$L$8):INDIRECT("H"&amp;$G164+$L$8))</f>
        <v>9.5535353923057755</v>
      </c>
      <c r="J164">
        <f t="shared" ca="1" si="44"/>
        <v>-1</v>
      </c>
      <c r="K164" s="12">
        <f t="shared" ca="1" si="45"/>
        <v>1857.053284960117</v>
      </c>
      <c r="L164" s="12">
        <f t="shared" ca="1" si="46"/>
        <v>6</v>
      </c>
      <c r="M164" s="12">
        <f t="shared" ca="1" si="47"/>
        <v>298.74722900029326</v>
      </c>
      <c r="N164" s="16" t="b">
        <f t="shared" ca="1" si="48"/>
        <v>0</v>
      </c>
      <c r="O164">
        <f t="shared" ca="1" si="49"/>
        <v>1857.053284960117</v>
      </c>
      <c r="P164">
        <f t="shared" ca="1" si="50"/>
        <v>6</v>
      </c>
      <c r="Q164">
        <f t="shared" ca="1" si="51"/>
        <v>298.74722900029326</v>
      </c>
      <c r="R164" t="b">
        <f t="shared" ca="1" si="41"/>
        <v>0</v>
      </c>
      <c r="S164">
        <f t="shared" ca="1" si="56"/>
        <v>-1</v>
      </c>
      <c r="T164">
        <f t="shared" ca="1" si="52"/>
        <v>-1</v>
      </c>
    </row>
    <row r="165" spans="1:20" x14ac:dyDescent="0.25">
      <c r="A165" s="71">
        <f t="shared" si="57"/>
        <v>14.599999999999964</v>
      </c>
      <c r="B165" s="65">
        <f t="shared" si="53"/>
        <v>289.14539405412194</v>
      </c>
      <c r="C165" s="58">
        <f t="shared" ca="1" si="42"/>
        <v>281.47006407647621</v>
      </c>
      <c r="D165" s="58">
        <f t="shared" ca="1" si="54"/>
        <v>-18.529935923523816</v>
      </c>
      <c r="E165" s="55">
        <f t="shared" ca="1" si="58"/>
        <v>6</v>
      </c>
      <c r="F165" s="72">
        <f t="shared" ca="1" si="55"/>
        <v>0</v>
      </c>
      <c r="G165" s="42">
        <f t="shared" si="43"/>
        <v>165</v>
      </c>
      <c r="H165">
        <f ca="1">IF((G165-$L$7)&gt;$G$19, ABS((SUM(INDIRECT("C"&amp;G165-$L$7):INDIRECT("C"&amp;G165)) - SUM(INDIRECT("C"&amp;G165):INDIRECT("C"&amp;G165+$L$7)))/$J$7),0)</f>
        <v>0.72435245646647672</v>
      </c>
      <c r="I165">
        <f ca="1">AVERAGE(INDIRECT("H"&amp;$G165-$L$8):INDIRECT("H"&amp;$G165+$L$8))</f>
        <v>0.72435245646647672</v>
      </c>
      <c r="J165">
        <f t="shared" ca="1" si="44"/>
        <v>-1</v>
      </c>
      <c r="K165" s="12">
        <f t="shared" ca="1" si="45"/>
        <v>2138.5233490365931</v>
      </c>
      <c r="L165" s="12">
        <f t="shared" ca="1" si="46"/>
        <v>7</v>
      </c>
      <c r="M165" s="12">
        <f t="shared" ca="1" si="47"/>
        <v>298.74722900029326</v>
      </c>
      <c r="N165" s="16" t="b">
        <f t="shared" ca="1" si="48"/>
        <v>0</v>
      </c>
      <c r="O165">
        <f t="shared" ca="1" si="49"/>
        <v>2138.5233490365931</v>
      </c>
      <c r="P165">
        <f t="shared" ca="1" si="50"/>
        <v>7</v>
      </c>
      <c r="Q165">
        <f t="shared" ca="1" si="51"/>
        <v>298.74722900029326</v>
      </c>
      <c r="R165" t="b">
        <f t="shared" ca="1" si="41"/>
        <v>0</v>
      </c>
      <c r="S165">
        <f t="shared" ca="1" si="56"/>
        <v>-1</v>
      </c>
      <c r="T165">
        <f t="shared" ca="1" si="52"/>
        <v>-1</v>
      </c>
    </row>
    <row r="166" spans="1:20" x14ac:dyDescent="0.25">
      <c r="A166" s="71">
        <f t="shared" si="57"/>
        <v>14.699999999999964</v>
      </c>
      <c r="B166" s="65">
        <f t="shared" si="53"/>
        <v>287.70327538493694</v>
      </c>
      <c r="C166" s="58">
        <f t="shared" ca="1" si="42"/>
        <v>288.09964589452284</v>
      </c>
      <c r="D166" s="58">
        <f t="shared" ca="1" si="54"/>
        <v>-11.900354105477136</v>
      </c>
      <c r="E166" s="55">
        <f t="shared" ca="1" si="58"/>
        <v>6</v>
      </c>
      <c r="F166" s="72">
        <f t="shared" ca="1" si="55"/>
        <v>0</v>
      </c>
      <c r="G166" s="42">
        <f t="shared" si="43"/>
        <v>166</v>
      </c>
      <c r="H166">
        <f ca="1">IF((G166-$L$7)&gt;$G$19, ABS((SUM(INDIRECT("C"&amp;G166-$L$7):INDIRECT("C"&amp;G166)) - SUM(INDIRECT("C"&amp;G166):INDIRECT("C"&amp;G166+$L$7)))/$J$7),0)</f>
        <v>8.4138722215698181E-2</v>
      </c>
      <c r="I166">
        <f ca="1">AVERAGE(INDIRECT("H"&amp;$G166-$L$8):INDIRECT("H"&amp;$G166+$L$8))</f>
        <v>8.4138722215698181E-2</v>
      </c>
      <c r="J166">
        <f t="shared" ca="1" si="44"/>
        <v>-1</v>
      </c>
      <c r="K166" s="12">
        <f t="shared" ca="1" si="45"/>
        <v>2426.622994931116</v>
      </c>
      <c r="L166" s="12">
        <f t="shared" ca="1" si="46"/>
        <v>8</v>
      </c>
      <c r="M166" s="12">
        <f t="shared" ca="1" si="47"/>
        <v>298.74722900029326</v>
      </c>
      <c r="N166" s="16" t="b">
        <f t="shared" ca="1" si="48"/>
        <v>0</v>
      </c>
      <c r="O166">
        <f t="shared" ca="1" si="49"/>
        <v>2426.622994931116</v>
      </c>
      <c r="P166">
        <f t="shared" ca="1" si="50"/>
        <v>8</v>
      </c>
      <c r="Q166">
        <f t="shared" ca="1" si="51"/>
        <v>298.74722900029326</v>
      </c>
      <c r="R166" t="b">
        <f t="shared" ca="1" si="41"/>
        <v>0</v>
      </c>
      <c r="S166">
        <f t="shared" ca="1" si="56"/>
        <v>-1</v>
      </c>
      <c r="T166">
        <f t="shared" ca="1" si="52"/>
        <v>-1</v>
      </c>
    </row>
    <row r="167" spans="1:20" x14ac:dyDescent="0.25">
      <c r="A167" s="71">
        <f t="shared" si="57"/>
        <v>14.799999999999963</v>
      </c>
      <c r="B167" s="65">
        <f t="shared" si="53"/>
        <v>286.26834931262113</v>
      </c>
      <c r="C167" s="58">
        <f t="shared" ca="1" si="42"/>
        <v>297.47860844037496</v>
      </c>
      <c r="D167" s="58">
        <f t="shared" ca="1" si="54"/>
        <v>-2.521391559625036</v>
      </c>
      <c r="E167" s="55">
        <f t="shared" ca="1" si="58"/>
        <v>6</v>
      </c>
      <c r="F167" s="72">
        <f t="shared" ca="1" si="55"/>
        <v>0</v>
      </c>
      <c r="G167" s="42">
        <f t="shared" si="43"/>
        <v>167</v>
      </c>
      <c r="H167">
        <f ca="1">IF((G167-$L$7)&gt;$G$19, ABS((SUM(INDIRECT("C"&amp;G167-$L$7):INDIRECT("C"&amp;G167)) - SUM(INDIRECT("C"&amp;G167):INDIRECT("C"&amp;G167+$L$7)))/$J$7),0)</f>
        <v>2.500330578580332</v>
      </c>
      <c r="I167">
        <f ca="1">AVERAGE(INDIRECT("H"&amp;$G167-$L$8):INDIRECT("H"&amp;$G167+$L$8))</f>
        <v>2.500330578580332</v>
      </c>
      <c r="J167">
        <f t="shared" ca="1" si="44"/>
        <v>-1</v>
      </c>
      <c r="K167" s="12">
        <f t="shared" ca="1" si="45"/>
        <v>2724.1016033714909</v>
      </c>
      <c r="L167" s="12">
        <f t="shared" ca="1" si="46"/>
        <v>9</v>
      </c>
      <c r="M167" s="12">
        <f t="shared" ca="1" si="47"/>
        <v>298.74722900029326</v>
      </c>
      <c r="N167" s="16" t="b">
        <f t="shared" ca="1" si="48"/>
        <v>0</v>
      </c>
      <c r="O167">
        <f t="shared" ca="1" si="49"/>
        <v>2724.1016033714909</v>
      </c>
      <c r="P167">
        <f t="shared" ca="1" si="50"/>
        <v>9</v>
      </c>
      <c r="Q167">
        <f t="shared" ca="1" si="51"/>
        <v>298.74722900029326</v>
      </c>
      <c r="R167" t="b">
        <f t="shared" ca="1" si="41"/>
        <v>0</v>
      </c>
      <c r="S167">
        <f t="shared" ca="1" si="56"/>
        <v>-1</v>
      </c>
      <c r="T167">
        <f t="shared" ca="1" si="52"/>
        <v>-1</v>
      </c>
    </row>
    <row r="168" spans="1:20" x14ac:dyDescent="0.25">
      <c r="A168" s="71">
        <f t="shared" si="57"/>
        <v>14.899999999999963</v>
      </c>
      <c r="B168" s="65">
        <f t="shared" si="53"/>
        <v>284.84057996394796</v>
      </c>
      <c r="C168" s="58">
        <f t="shared" ca="1" si="42"/>
        <v>285.9783731061512</v>
      </c>
      <c r="D168" s="58">
        <f t="shared" ca="1" si="54"/>
        <v>-14.021626893848829</v>
      </c>
      <c r="E168" s="55">
        <f t="shared" ca="1" si="58"/>
        <v>6</v>
      </c>
      <c r="F168" s="72">
        <f t="shared" ca="1" si="55"/>
        <v>0</v>
      </c>
      <c r="G168" s="42">
        <f t="shared" si="43"/>
        <v>168</v>
      </c>
      <c r="H168">
        <f ca="1">IF((G168-$L$7)&gt;$G$19, ABS((SUM(INDIRECT("C"&amp;G168-$L$7):INDIRECT("C"&amp;G168)) - SUM(INDIRECT("C"&amp;G168):INDIRECT("C"&amp;G168+$L$7)))/$J$7),0)</f>
        <v>2.003742547725551</v>
      </c>
      <c r="I168">
        <f ca="1">AVERAGE(INDIRECT("H"&amp;$G168-$L$8):INDIRECT("H"&amp;$G168+$L$8))</f>
        <v>2.003742547725551</v>
      </c>
      <c r="J168">
        <f t="shared" ca="1" si="44"/>
        <v>-1</v>
      </c>
      <c r="K168" s="12">
        <f t="shared" ca="1" si="45"/>
        <v>3010.079976477642</v>
      </c>
      <c r="L168" s="12">
        <f t="shared" ca="1" si="46"/>
        <v>10</v>
      </c>
      <c r="M168" s="12">
        <f t="shared" ca="1" si="47"/>
        <v>298.74722900029326</v>
      </c>
      <c r="N168" s="16" t="b">
        <f t="shared" ca="1" si="48"/>
        <v>0</v>
      </c>
      <c r="O168">
        <f t="shared" ca="1" si="49"/>
        <v>3010.079976477642</v>
      </c>
      <c r="P168">
        <f t="shared" ca="1" si="50"/>
        <v>10</v>
      </c>
      <c r="Q168">
        <f t="shared" ca="1" si="51"/>
        <v>298.74722900029326</v>
      </c>
      <c r="R168" t="b">
        <f t="shared" ca="1" si="41"/>
        <v>0</v>
      </c>
      <c r="S168">
        <f t="shared" ca="1" si="56"/>
        <v>-1</v>
      </c>
      <c r="T168">
        <f t="shared" ca="1" si="52"/>
        <v>-1</v>
      </c>
    </row>
    <row r="169" spans="1:20" x14ac:dyDescent="0.25">
      <c r="A169" s="71">
        <f t="shared" si="57"/>
        <v>14.999999999999963</v>
      </c>
      <c r="B169" s="65">
        <f t="shared" si="53"/>
        <v>283.41993164460933</v>
      </c>
      <c r="C169" s="58">
        <f t="shared" ca="1" si="42"/>
        <v>293.59265917916923</v>
      </c>
      <c r="D169" s="58">
        <f t="shared" ca="1" si="54"/>
        <v>-6.4073408208307709</v>
      </c>
      <c r="E169" s="55">
        <f t="shared" ca="1" si="58"/>
        <v>6</v>
      </c>
      <c r="F169" s="72">
        <f t="shared" ca="1" si="55"/>
        <v>0</v>
      </c>
      <c r="G169" s="42">
        <f t="shared" si="43"/>
        <v>169</v>
      </c>
      <c r="H169">
        <f ca="1">IF((G169-$L$7)&gt;$G$19, ABS((SUM(INDIRECT("C"&amp;G169-$L$7):INDIRECT("C"&amp;G169)) - SUM(INDIRECT("C"&amp;G169):INDIRECT("C"&amp;G169+$L$7)))/$J$7),0)</f>
        <v>13.24665028219755</v>
      </c>
      <c r="I169">
        <f ca="1">AVERAGE(INDIRECT("H"&amp;$G169-$L$8):INDIRECT("H"&amp;$G169+$L$8))</f>
        <v>13.24665028219755</v>
      </c>
      <c r="J169">
        <f t="shared" ca="1" si="44"/>
        <v>-1</v>
      </c>
      <c r="K169" s="12">
        <f t="shared" ca="1" si="45"/>
        <v>3303.6726356568115</v>
      </c>
      <c r="L169" s="12">
        <f t="shared" ca="1" si="46"/>
        <v>11</v>
      </c>
      <c r="M169" s="12">
        <f t="shared" ca="1" si="47"/>
        <v>298.74722900029326</v>
      </c>
      <c r="N169" s="16" t="b">
        <f t="shared" ca="1" si="48"/>
        <v>0</v>
      </c>
      <c r="O169">
        <f t="shared" ca="1" si="49"/>
        <v>3303.6726356568115</v>
      </c>
      <c r="P169">
        <f t="shared" ca="1" si="50"/>
        <v>11</v>
      </c>
      <c r="Q169">
        <f t="shared" ca="1" si="51"/>
        <v>298.74722900029326</v>
      </c>
      <c r="R169" t="b">
        <f t="shared" ca="1" si="41"/>
        <v>0</v>
      </c>
      <c r="S169">
        <f t="shared" ca="1" si="56"/>
        <v>-1</v>
      </c>
      <c r="T169">
        <f t="shared" ca="1" si="52"/>
        <v>-1</v>
      </c>
    </row>
    <row r="170" spans="1:20" x14ac:dyDescent="0.25">
      <c r="A170" s="71">
        <f t="shared" si="57"/>
        <v>15.099999999999962</v>
      </c>
      <c r="B170" s="65">
        <f t="shared" si="53"/>
        <v>282.00636883832328</v>
      </c>
      <c r="C170" s="58">
        <f t="shared" ca="1" si="42"/>
        <v>300.00056534663071</v>
      </c>
      <c r="D170" s="58">
        <f t="shared" ca="1" si="54"/>
        <v>5.6534663070315842E-4</v>
      </c>
      <c r="E170" s="55">
        <f t="shared" ca="1" si="58"/>
        <v>6</v>
      </c>
      <c r="F170" s="72">
        <f t="shared" ca="1" si="55"/>
        <v>0</v>
      </c>
      <c r="G170" s="42">
        <f t="shared" si="43"/>
        <v>170</v>
      </c>
      <c r="H170">
        <f ca="1">IF((G170-$L$7)&gt;$G$19, ABS((SUM(INDIRECT("C"&amp;G170-$L$7):INDIRECT("C"&amp;G170)) - SUM(INDIRECT("C"&amp;G170):INDIRECT("C"&amp;G170+$L$7)))/$J$7),0)</f>
        <v>10.337024549270211</v>
      </c>
      <c r="I170">
        <f ca="1">AVERAGE(INDIRECT("H"&amp;$G170-$L$8):INDIRECT("H"&amp;$G170+$L$8))</f>
        <v>10.337024549270211</v>
      </c>
      <c r="J170">
        <f t="shared" ca="1" si="44"/>
        <v>-1</v>
      </c>
      <c r="K170" s="12">
        <f t="shared" ca="1" si="45"/>
        <v>3603.673201003442</v>
      </c>
      <c r="L170" s="12">
        <f t="shared" ca="1" si="46"/>
        <v>12</v>
      </c>
      <c r="M170" s="12">
        <f t="shared" ca="1" si="47"/>
        <v>298.74722900029326</v>
      </c>
      <c r="N170" s="16" t="b">
        <f t="shared" ca="1" si="48"/>
        <v>0</v>
      </c>
      <c r="O170">
        <f t="shared" ca="1" si="49"/>
        <v>3603.673201003442</v>
      </c>
      <c r="P170">
        <f t="shared" ca="1" si="50"/>
        <v>12</v>
      </c>
      <c r="Q170">
        <f t="shared" ca="1" si="51"/>
        <v>298.74722900029326</v>
      </c>
      <c r="R170" t="b">
        <f t="shared" ca="1" si="41"/>
        <v>0</v>
      </c>
      <c r="S170">
        <f t="shared" ca="1" si="56"/>
        <v>-1</v>
      </c>
      <c r="T170">
        <f t="shared" ca="1" si="52"/>
        <v>-1</v>
      </c>
    </row>
    <row r="171" spans="1:20" x14ac:dyDescent="0.25">
      <c r="A171" s="71">
        <f t="shared" si="57"/>
        <v>15.199999999999962</v>
      </c>
      <c r="B171" s="65">
        <f t="shared" si="53"/>
        <v>280.59985620594608</v>
      </c>
      <c r="C171" s="58">
        <f t="shared" ca="1" si="42"/>
        <v>336.44301732868547</v>
      </c>
      <c r="D171" s="58">
        <f t="shared" ca="1" si="54"/>
        <v>36.443017328685485</v>
      </c>
      <c r="E171" s="55">
        <f t="shared" ca="1" si="58"/>
        <v>6</v>
      </c>
      <c r="F171" s="72">
        <f t="shared" ca="1" si="55"/>
        <v>0</v>
      </c>
      <c r="G171" s="42">
        <f t="shared" si="43"/>
        <v>171</v>
      </c>
      <c r="H171">
        <f ca="1">IF((G171-$L$7)&gt;$G$19, ABS((SUM(INDIRECT("C"&amp;G171-$L$7):INDIRECT("C"&amp;G171)) - SUM(INDIRECT("C"&amp;G171):INDIRECT("C"&amp;G171+$L$7)))/$J$7),0)</f>
        <v>2.3906972876919497</v>
      </c>
      <c r="I171">
        <f ca="1">AVERAGE(INDIRECT("H"&amp;$G171-$L$8):INDIRECT("H"&amp;$G171+$L$8))</f>
        <v>2.3906972876919497</v>
      </c>
      <c r="J171">
        <f t="shared" ca="1" si="44"/>
        <v>-1</v>
      </c>
      <c r="K171" s="12">
        <f t="shared" ca="1" si="45"/>
        <v>3940.1162183321276</v>
      </c>
      <c r="L171" s="12">
        <f t="shared" ca="1" si="46"/>
        <v>13</v>
      </c>
      <c r="M171" s="12">
        <f t="shared" ca="1" si="47"/>
        <v>298.74722900029326</v>
      </c>
      <c r="N171" s="16" t="b">
        <f t="shared" ca="1" si="48"/>
        <v>0</v>
      </c>
      <c r="O171">
        <f t="shared" ca="1" si="49"/>
        <v>3940.1162183321276</v>
      </c>
      <c r="P171">
        <f t="shared" ca="1" si="50"/>
        <v>13</v>
      </c>
      <c r="Q171">
        <f t="shared" ca="1" si="51"/>
        <v>298.74722900029326</v>
      </c>
      <c r="R171" t="b">
        <f t="shared" ca="1" si="41"/>
        <v>0</v>
      </c>
      <c r="S171">
        <f t="shared" ca="1" si="56"/>
        <v>-1</v>
      </c>
      <c r="T171">
        <f t="shared" ca="1" si="52"/>
        <v>-1</v>
      </c>
    </row>
    <row r="172" spans="1:20" x14ac:dyDescent="0.25">
      <c r="A172" s="71">
        <f t="shared" si="57"/>
        <v>15.299999999999962</v>
      </c>
      <c r="B172" s="65">
        <f t="shared" si="53"/>
        <v>279.20035858458857</v>
      </c>
      <c r="C172" s="58">
        <f t="shared" ca="1" si="42"/>
        <v>284.4761131537158</v>
      </c>
      <c r="D172" s="58">
        <f t="shared" ca="1" si="54"/>
        <v>-15.523886846284212</v>
      </c>
      <c r="E172" s="55">
        <f t="shared" ca="1" si="58"/>
        <v>6</v>
      </c>
      <c r="F172" s="72">
        <f t="shared" ca="1" si="55"/>
        <v>0</v>
      </c>
      <c r="G172" s="42">
        <f t="shared" si="43"/>
        <v>172</v>
      </c>
      <c r="H172">
        <f ca="1">IF((G172-$L$7)&gt;$G$19, ABS((SUM(INDIRECT("C"&amp;G172-$L$7):INDIRECT("C"&amp;G172)) - SUM(INDIRECT("C"&amp;G172):INDIRECT("C"&amp;G172+$L$7)))/$J$7),0)</f>
        <v>9.229714925326391</v>
      </c>
      <c r="I172">
        <f ca="1">AVERAGE(INDIRECT("H"&amp;$G172-$L$8):INDIRECT("H"&amp;$G172+$L$8))</f>
        <v>9.229714925326391</v>
      </c>
      <c r="J172">
        <f t="shared" ca="1" si="44"/>
        <v>-1</v>
      </c>
      <c r="K172" s="12">
        <f t="shared" ca="1" si="45"/>
        <v>4224.5923314858437</v>
      </c>
      <c r="L172" s="12">
        <f t="shared" ca="1" si="46"/>
        <v>14</v>
      </c>
      <c r="M172" s="12">
        <f t="shared" ca="1" si="47"/>
        <v>298.74722900029326</v>
      </c>
      <c r="N172" s="16" t="b">
        <f t="shared" ca="1" si="48"/>
        <v>0</v>
      </c>
      <c r="O172">
        <f t="shared" ca="1" si="49"/>
        <v>4224.5923314858437</v>
      </c>
      <c r="P172">
        <f t="shared" ca="1" si="50"/>
        <v>14</v>
      </c>
      <c r="Q172">
        <f t="shared" ca="1" si="51"/>
        <v>298.74722900029326</v>
      </c>
      <c r="R172" t="b">
        <f t="shared" ca="1" si="41"/>
        <v>0</v>
      </c>
      <c r="S172">
        <f t="shared" ca="1" si="56"/>
        <v>-1</v>
      </c>
      <c r="T172">
        <f t="shared" ca="1" si="52"/>
        <v>-1</v>
      </c>
    </row>
    <row r="173" spans="1:20" x14ac:dyDescent="0.25">
      <c r="A173" s="71">
        <f t="shared" si="57"/>
        <v>15.399999999999961</v>
      </c>
      <c r="B173" s="65">
        <f t="shared" si="53"/>
        <v>277.8078409867374</v>
      </c>
      <c r="C173" s="58">
        <f t="shared" ca="1" si="42"/>
        <v>299.55432222131651</v>
      </c>
      <c r="D173" s="58">
        <f t="shared" ca="1" si="54"/>
        <v>-0.44567777868349268</v>
      </c>
      <c r="E173" s="55">
        <f t="shared" ca="1" si="58"/>
        <v>6</v>
      </c>
      <c r="F173" s="72">
        <f t="shared" ca="1" si="55"/>
        <v>0</v>
      </c>
      <c r="G173" s="42">
        <f t="shared" si="43"/>
        <v>173</v>
      </c>
      <c r="H173">
        <f ca="1">IF((G173-$L$7)&gt;$G$19, ABS((SUM(INDIRECT("C"&amp;G173-$L$7):INDIRECT("C"&amp;G173)) - SUM(INDIRECT("C"&amp;G173):INDIRECT("C"&amp;G173+$L$7)))/$J$7),0)</f>
        <v>2.8267833722221383</v>
      </c>
      <c r="I173">
        <f ca="1">AVERAGE(INDIRECT("H"&amp;$G173-$L$8):INDIRECT("H"&amp;$G173+$L$8))</f>
        <v>2.8267833722221383</v>
      </c>
      <c r="J173">
        <f t="shared" ca="1" si="44"/>
        <v>-1</v>
      </c>
      <c r="K173" s="12">
        <f t="shared" ca="1" si="45"/>
        <v>4524.1466537071601</v>
      </c>
      <c r="L173" s="12">
        <f t="shared" ca="1" si="46"/>
        <v>15</v>
      </c>
      <c r="M173" s="12">
        <f t="shared" ca="1" si="47"/>
        <v>298.74722900029326</v>
      </c>
      <c r="N173" s="16" t="b">
        <f t="shared" ca="1" si="48"/>
        <v>0</v>
      </c>
      <c r="O173">
        <f t="shared" ca="1" si="49"/>
        <v>4524.1466537071601</v>
      </c>
      <c r="P173">
        <f t="shared" ca="1" si="50"/>
        <v>15</v>
      </c>
      <c r="Q173">
        <f t="shared" ca="1" si="51"/>
        <v>298.74722900029326</v>
      </c>
      <c r="R173" t="b">
        <f t="shared" ca="1" si="41"/>
        <v>0</v>
      </c>
      <c r="S173">
        <f t="shared" ca="1" si="56"/>
        <v>-1</v>
      </c>
      <c r="T173">
        <f t="shared" ca="1" si="52"/>
        <v>-1</v>
      </c>
    </row>
    <row r="174" spans="1:20" x14ac:dyDescent="0.25">
      <c r="A174" s="71">
        <f t="shared" si="57"/>
        <v>15.499999999999961</v>
      </c>
      <c r="B174" s="65">
        <f t="shared" si="53"/>
        <v>276.42226859938</v>
      </c>
      <c r="C174" s="58">
        <f t="shared" ca="1" si="42"/>
        <v>299.97040075269416</v>
      </c>
      <c r="D174" s="58">
        <f t="shared" ca="1" si="54"/>
        <v>-2.9599247305849685E-2</v>
      </c>
      <c r="E174" s="55">
        <f t="shared" ca="1" si="58"/>
        <v>6</v>
      </c>
      <c r="F174" s="72">
        <f t="shared" ca="1" si="55"/>
        <v>0</v>
      </c>
      <c r="G174" s="42">
        <f t="shared" si="43"/>
        <v>174</v>
      </c>
      <c r="H174">
        <f ca="1">IF((G174-$L$7)&gt;$G$19, ABS((SUM(INDIRECT("C"&amp;G174-$L$7):INDIRECT("C"&amp;G174)) - SUM(INDIRECT("C"&amp;G174):INDIRECT("C"&amp;G174+$L$7)))/$J$7),0)</f>
        <v>0.90007884281283168</v>
      </c>
      <c r="I174">
        <f ca="1">AVERAGE(INDIRECT("H"&amp;$G174-$L$8):INDIRECT("H"&amp;$G174+$L$8))</f>
        <v>0.90007884281283168</v>
      </c>
      <c r="J174">
        <f t="shared" ca="1" si="44"/>
        <v>-1</v>
      </c>
      <c r="K174" s="12">
        <f t="shared" ca="1" si="45"/>
        <v>4824.1170544598544</v>
      </c>
      <c r="L174" s="12">
        <f t="shared" ca="1" si="46"/>
        <v>16</v>
      </c>
      <c r="M174" s="12">
        <f t="shared" ca="1" si="47"/>
        <v>298.74722900029326</v>
      </c>
      <c r="N174" s="16" t="b">
        <f t="shared" ca="1" si="48"/>
        <v>0</v>
      </c>
      <c r="O174">
        <f t="shared" ca="1" si="49"/>
        <v>4824.1170544598544</v>
      </c>
      <c r="P174">
        <f t="shared" ca="1" si="50"/>
        <v>16</v>
      </c>
      <c r="Q174">
        <f t="shared" ca="1" si="51"/>
        <v>298.74722900029326</v>
      </c>
      <c r="R174" t="b">
        <f t="shared" ca="1" si="41"/>
        <v>0</v>
      </c>
      <c r="S174">
        <f t="shared" ca="1" si="56"/>
        <v>-1</v>
      </c>
      <c r="T174">
        <f t="shared" ca="1" si="52"/>
        <v>-1</v>
      </c>
    </row>
    <row r="175" spans="1:20" x14ac:dyDescent="0.25">
      <c r="A175" s="71">
        <f t="shared" si="57"/>
        <v>15.599999999999961</v>
      </c>
      <c r="B175" s="65">
        <f t="shared" si="53"/>
        <v>275.04360678313469</v>
      </c>
      <c r="C175" s="58">
        <f t="shared" ca="1" si="42"/>
        <v>309.6415962408185</v>
      </c>
      <c r="D175" s="58">
        <f t="shared" ca="1" si="54"/>
        <v>9.6415962408184814</v>
      </c>
      <c r="E175" s="55">
        <f t="shared" ca="1" si="58"/>
        <v>6</v>
      </c>
      <c r="F175" s="72">
        <f t="shared" ca="1" si="55"/>
        <v>0</v>
      </c>
      <c r="G175" s="42">
        <f t="shared" si="43"/>
        <v>175</v>
      </c>
      <c r="H175">
        <f ca="1">IF((G175-$L$7)&gt;$G$19, ABS((SUM(INDIRECT("C"&amp;G175-$L$7):INDIRECT("C"&amp;G175)) - SUM(INDIRECT("C"&amp;G175):INDIRECT("C"&amp;G175+$L$7)))/$J$7),0)</f>
        <v>10.470790658745955</v>
      </c>
      <c r="I175">
        <f ca="1">AVERAGE(INDIRECT("H"&amp;$G175-$L$8):INDIRECT("H"&amp;$G175+$L$8))</f>
        <v>10.470790658745955</v>
      </c>
      <c r="J175">
        <f t="shared" ca="1" si="44"/>
        <v>-1</v>
      </c>
      <c r="K175" s="12">
        <f t="shared" ca="1" si="45"/>
        <v>5133.7586507006727</v>
      </c>
      <c r="L175" s="12">
        <f t="shared" ca="1" si="46"/>
        <v>17</v>
      </c>
      <c r="M175" s="12">
        <f t="shared" ca="1" si="47"/>
        <v>298.74722900029326</v>
      </c>
      <c r="N175" s="16" t="b">
        <f t="shared" ca="1" si="48"/>
        <v>0</v>
      </c>
      <c r="O175">
        <f t="shared" ca="1" si="49"/>
        <v>5133.7586507006727</v>
      </c>
      <c r="P175">
        <f t="shared" ca="1" si="50"/>
        <v>17</v>
      </c>
      <c r="Q175">
        <f t="shared" ca="1" si="51"/>
        <v>298.74722900029326</v>
      </c>
      <c r="R175" t="b">
        <f t="shared" ca="1" si="41"/>
        <v>0</v>
      </c>
      <c r="S175">
        <f t="shared" ca="1" si="56"/>
        <v>-1</v>
      </c>
      <c r="T175">
        <f t="shared" ca="1" si="52"/>
        <v>-1</v>
      </c>
    </row>
    <row r="176" spans="1:20" x14ac:dyDescent="0.25">
      <c r="A176" s="71">
        <f t="shared" si="57"/>
        <v>15.69999999999996</v>
      </c>
      <c r="B176" s="65">
        <f t="shared" si="53"/>
        <v>273.6718210713841</v>
      </c>
      <c r="C176" s="58">
        <f t="shared" ca="1" si="42"/>
        <v>277.98915450546508</v>
      </c>
      <c r="D176" s="58">
        <f t="shared" ca="1" si="54"/>
        <v>-22.010845494534905</v>
      </c>
      <c r="E176" s="55">
        <f t="shared" ca="1" si="58"/>
        <v>6</v>
      </c>
      <c r="F176" s="72">
        <f t="shared" ca="1" si="55"/>
        <v>0</v>
      </c>
      <c r="G176" s="42">
        <f t="shared" si="43"/>
        <v>176</v>
      </c>
      <c r="H176">
        <f ca="1">IF((G176-$L$7)&gt;$G$19, ABS((SUM(INDIRECT("C"&amp;G176-$L$7):INDIRECT("C"&amp;G176)) - SUM(INDIRECT("C"&amp;G176):INDIRECT("C"&amp;G176+$L$7)))/$J$7),0)</f>
        <v>2.0474458212715945</v>
      </c>
      <c r="I176">
        <f ca="1">AVERAGE(INDIRECT("H"&amp;$G176-$L$8):INDIRECT("H"&amp;$G176+$L$8))</f>
        <v>2.0474458212715945</v>
      </c>
      <c r="J176">
        <f t="shared" ca="1" si="44"/>
        <v>-1</v>
      </c>
      <c r="K176" s="12">
        <f t="shared" ca="1" si="45"/>
        <v>5411.7478052061379</v>
      </c>
      <c r="L176" s="12">
        <f t="shared" ca="1" si="46"/>
        <v>18</v>
      </c>
      <c r="M176" s="12">
        <f t="shared" ca="1" si="47"/>
        <v>298.74722900029326</v>
      </c>
      <c r="N176" s="16" t="b">
        <f t="shared" ca="1" si="48"/>
        <v>0</v>
      </c>
      <c r="O176">
        <f t="shared" ca="1" si="49"/>
        <v>5411.7478052061379</v>
      </c>
      <c r="P176">
        <f t="shared" ca="1" si="50"/>
        <v>18</v>
      </c>
      <c r="Q176">
        <f t="shared" ca="1" si="51"/>
        <v>298.74722900029326</v>
      </c>
      <c r="R176" t="b">
        <f t="shared" ca="1" si="41"/>
        <v>0</v>
      </c>
      <c r="S176">
        <f t="shared" ca="1" si="56"/>
        <v>-1</v>
      </c>
      <c r="T176">
        <f t="shared" ca="1" si="52"/>
        <v>-1</v>
      </c>
    </row>
    <row r="177" spans="1:20" x14ac:dyDescent="0.25">
      <c r="A177" s="71">
        <f t="shared" si="57"/>
        <v>15.79999999999996</v>
      </c>
      <c r="B177" s="65">
        <f t="shared" si="53"/>
        <v>272.30687716941401</v>
      </c>
      <c r="C177" s="58">
        <f t="shared" ca="1" si="42"/>
        <v>279.65240583356166</v>
      </c>
      <c r="D177" s="58">
        <f t="shared" ca="1" si="54"/>
        <v>-20.347594166438345</v>
      </c>
      <c r="E177" s="55">
        <f t="shared" ca="1" si="58"/>
        <v>6</v>
      </c>
      <c r="F177" s="72">
        <f t="shared" ca="1" si="55"/>
        <v>0</v>
      </c>
      <c r="G177" s="42">
        <f t="shared" si="43"/>
        <v>177</v>
      </c>
      <c r="H177">
        <f ca="1">IF((G177-$L$7)&gt;$G$19, ABS((SUM(INDIRECT("C"&amp;G177-$L$7):INDIRECT("C"&amp;G177)) - SUM(INDIRECT("C"&amp;G177):INDIRECT("C"&amp;G177+$L$7)))/$J$7),0)</f>
        <v>0.78341820048098043</v>
      </c>
      <c r="I177">
        <f ca="1">AVERAGE(INDIRECT("H"&amp;$G177-$L$8):INDIRECT("H"&amp;$G177+$L$8))</f>
        <v>0.78341820048098043</v>
      </c>
      <c r="J177">
        <f t="shared" ca="1" si="44"/>
        <v>-1</v>
      </c>
      <c r="K177" s="12">
        <f t="shared" ca="1" si="45"/>
        <v>5691.4002110396996</v>
      </c>
      <c r="L177" s="12">
        <f t="shared" ca="1" si="46"/>
        <v>19</v>
      </c>
      <c r="M177" s="12">
        <f t="shared" ca="1" si="47"/>
        <v>298.74722900029326</v>
      </c>
      <c r="N177" s="16" t="b">
        <f t="shared" ca="1" si="48"/>
        <v>0</v>
      </c>
      <c r="O177">
        <f t="shared" ca="1" si="49"/>
        <v>5691.4002110396996</v>
      </c>
      <c r="P177">
        <f t="shared" ca="1" si="50"/>
        <v>19</v>
      </c>
      <c r="Q177">
        <f t="shared" ca="1" si="51"/>
        <v>298.74722900029326</v>
      </c>
      <c r="R177" t="b">
        <f t="shared" ca="1" si="41"/>
        <v>0</v>
      </c>
      <c r="S177">
        <f t="shared" ca="1" si="56"/>
        <v>-1</v>
      </c>
      <c r="T177">
        <f t="shared" ca="1" si="52"/>
        <v>-1</v>
      </c>
    </row>
    <row r="178" spans="1:20" x14ac:dyDescent="0.25">
      <c r="A178" s="71">
        <f t="shared" si="57"/>
        <v>15.899999999999959</v>
      </c>
      <c r="B178" s="65">
        <f t="shared" si="53"/>
        <v>270.94874095355584</v>
      </c>
      <c r="C178" s="58">
        <f t="shared" ca="1" si="42"/>
        <v>321.76980787486463</v>
      </c>
      <c r="D178" s="58">
        <f t="shared" ca="1" si="54"/>
        <v>21.769807874864611</v>
      </c>
      <c r="E178" s="55">
        <f t="shared" ca="1" si="58"/>
        <v>6</v>
      </c>
      <c r="F178" s="72">
        <f t="shared" ca="1" si="55"/>
        <v>0</v>
      </c>
      <c r="G178" s="42">
        <f t="shared" si="43"/>
        <v>178</v>
      </c>
      <c r="H178">
        <f ca="1">IF((G178-$L$7)&gt;$G$19, ABS((SUM(INDIRECT("C"&amp;G178-$L$7):INDIRECT("C"&amp;G178)) - SUM(INDIRECT("C"&amp;G178):INDIRECT("C"&amp;G178+$L$7)))/$J$7),0)</f>
        <v>1.4691411719348366</v>
      </c>
      <c r="I178">
        <f ca="1">AVERAGE(INDIRECT("H"&amp;$G178-$L$8):INDIRECT("H"&amp;$G178+$L$8))</f>
        <v>1.4691411719348366</v>
      </c>
      <c r="J178">
        <f t="shared" ca="1" si="44"/>
        <v>-1</v>
      </c>
      <c r="K178" s="12">
        <f t="shared" ca="1" si="45"/>
        <v>6013.170018914564</v>
      </c>
      <c r="L178" s="12">
        <f t="shared" ca="1" si="46"/>
        <v>20</v>
      </c>
      <c r="M178" s="12">
        <f t="shared" ca="1" si="47"/>
        <v>298.74722900029326</v>
      </c>
      <c r="N178" s="16" t="b">
        <f t="shared" ca="1" si="48"/>
        <v>0</v>
      </c>
      <c r="O178">
        <f t="shared" ca="1" si="49"/>
        <v>6013.170018914564</v>
      </c>
      <c r="P178">
        <f t="shared" ca="1" si="50"/>
        <v>20</v>
      </c>
      <c r="Q178">
        <f t="shared" ca="1" si="51"/>
        <v>298.74722900029326</v>
      </c>
      <c r="R178" t="b">
        <f t="shared" ca="1" si="41"/>
        <v>0</v>
      </c>
      <c r="S178">
        <f t="shared" ca="1" si="56"/>
        <v>-1</v>
      </c>
      <c r="T178">
        <f t="shared" ca="1" si="52"/>
        <v>-1</v>
      </c>
    </row>
    <row r="179" spans="1:20" x14ac:dyDescent="0.25">
      <c r="A179" s="71">
        <f t="shared" si="57"/>
        <v>15.999999999999959</v>
      </c>
      <c r="B179" s="65">
        <f t="shared" si="53"/>
        <v>269.59737847033347</v>
      </c>
      <c r="C179" s="58">
        <f t="shared" ca="1" si="42"/>
        <v>268.99461567334305</v>
      </c>
      <c r="D179" s="58">
        <f t="shared" ca="1" si="54"/>
        <v>-31.005384326656973</v>
      </c>
      <c r="E179" s="55">
        <f t="shared" ca="1" si="58"/>
        <v>6</v>
      </c>
      <c r="F179" s="72">
        <f t="shared" ca="1" si="55"/>
        <v>0</v>
      </c>
      <c r="G179" s="42">
        <f t="shared" si="43"/>
        <v>179</v>
      </c>
      <c r="H179">
        <f ca="1">IF((G179-$L$7)&gt;$G$19, ABS((SUM(INDIRECT("C"&amp;G179-$L$7):INDIRECT("C"&amp;G179)) - SUM(INDIRECT("C"&amp;G179):INDIRECT("C"&amp;G179+$L$7)))/$J$7),0)</f>
        <v>0.96135964059675416</v>
      </c>
      <c r="I179">
        <f ca="1">AVERAGE(INDIRECT("H"&amp;$G179-$L$8):INDIRECT("H"&amp;$G179+$L$8))</f>
        <v>0.96135964059675416</v>
      </c>
      <c r="J179">
        <f t="shared" ca="1" si="44"/>
        <v>-1</v>
      </c>
      <c r="K179" s="12">
        <f t="shared" ca="1" si="45"/>
        <v>6282.1646345879071</v>
      </c>
      <c r="L179" s="12">
        <f t="shared" ca="1" si="46"/>
        <v>21</v>
      </c>
      <c r="M179" s="12">
        <f t="shared" ca="1" si="47"/>
        <v>298.74722900029326</v>
      </c>
      <c r="N179" s="16" t="b">
        <f t="shared" ca="1" si="48"/>
        <v>0</v>
      </c>
      <c r="O179">
        <f t="shared" ca="1" si="49"/>
        <v>6282.1646345879071</v>
      </c>
      <c r="P179">
        <f t="shared" ca="1" si="50"/>
        <v>21</v>
      </c>
      <c r="Q179">
        <f t="shared" ca="1" si="51"/>
        <v>298.74722900029326</v>
      </c>
      <c r="R179" t="b">
        <f t="shared" ca="1" si="41"/>
        <v>0</v>
      </c>
      <c r="S179">
        <f t="shared" ca="1" si="56"/>
        <v>-1</v>
      </c>
      <c r="T179">
        <f t="shared" ca="1" si="52"/>
        <v>-1</v>
      </c>
    </row>
    <row r="180" spans="1:20" x14ac:dyDescent="0.25">
      <c r="A180" s="71">
        <f t="shared" si="57"/>
        <v>16.099999999999959</v>
      </c>
      <c r="B180" s="65">
        <f t="shared" si="53"/>
        <v>268.2527559356144</v>
      </c>
      <c r="C180" s="58">
        <f t="shared" ca="1" si="42"/>
        <v>294.52350935342309</v>
      </c>
      <c r="D180" s="58">
        <f t="shared" ca="1" si="54"/>
        <v>-5.4764906465768899</v>
      </c>
      <c r="E180" s="55">
        <f t="shared" ca="1" si="58"/>
        <v>6</v>
      </c>
      <c r="F180" s="72">
        <f t="shared" ca="1" si="55"/>
        <v>0</v>
      </c>
      <c r="G180" s="42">
        <f t="shared" si="43"/>
        <v>180</v>
      </c>
      <c r="H180">
        <f ca="1">IF((G180-$L$7)&gt;$G$19, ABS((SUM(INDIRECT("C"&amp;G180-$L$7):INDIRECT("C"&amp;G180)) - SUM(INDIRECT("C"&amp;G180):INDIRECT("C"&amp;G180+$L$7)))/$J$7),0)</f>
        <v>2.2659877209169395</v>
      </c>
      <c r="I180">
        <f ca="1">AVERAGE(INDIRECT("H"&amp;$G180-$L$8):INDIRECT("H"&amp;$G180+$L$8))</f>
        <v>2.2659877209169395</v>
      </c>
      <c r="J180">
        <f t="shared" ca="1" si="44"/>
        <v>-1</v>
      </c>
      <c r="K180" s="12">
        <f t="shared" ca="1" si="45"/>
        <v>6576.6881439413301</v>
      </c>
      <c r="L180" s="12">
        <f t="shared" ca="1" si="46"/>
        <v>22</v>
      </c>
      <c r="M180" s="12">
        <f t="shared" ca="1" si="47"/>
        <v>298.74722900029326</v>
      </c>
      <c r="N180" s="16" t="b">
        <f t="shared" ca="1" si="48"/>
        <v>0</v>
      </c>
      <c r="O180">
        <f t="shared" ca="1" si="49"/>
        <v>6576.6881439413301</v>
      </c>
      <c r="P180">
        <f t="shared" ca="1" si="50"/>
        <v>22</v>
      </c>
      <c r="Q180">
        <f t="shared" ca="1" si="51"/>
        <v>298.74722900029326</v>
      </c>
      <c r="R180" t="b">
        <f t="shared" ca="1" si="41"/>
        <v>0</v>
      </c>
      <c r="S180">
        <f t="shared" ca="1" si="56"/>
        <v>-1</v>
      </c>
      <c r="T180">
        <f t="shared" ca="1" si="52"/>
        <v>-1</v>
      </c>
    </row>
    <row r="181" spans="1:20" x14ac:dyDescent="0.25">
      <c r="A181" s="71">
        <f t="shared" si="57"/>
        <v>16.19999999999996</v>
      </c>
      <c r="B181" s="65">
        <f t="shared" si="53"/>
        <v>266.91483973376518</v>
      </c>
      <c r="C181" s="58">
        <f t="shared" ca="1" si="42"/>
        <v>310.74414291739021</v>
      </c>
      <c r="D181" s="58">
        <f t="shared" ca="1" si="54"/>
        <v>10.744142917390185</v>
      </c>
      <c r="E181" s="55">
        <f t="shared" ca="1" si="58"/>
        <v>6</v>
      </c>
      <c r="F181" s="72">
        <f t="shared" ca="1" si="55"/>
        <v>0</v>
      </c>
      <c r="G181" s="42">
        <f t="shared" si="43"/>
        <v>181</v>
      </c>
      <c r="H181">
        <f ca="1">IF((G181-$L$7)&gt;$G$19, ABS((SUM(INDIRECT("C"&amp;G181-$L$7):INDIRECT("C"&amp;G181)) - SUM(INDIRECT("C"&amp;G181):INDIRECT("C"&amp;G181+$L$7)))/$J$7),0)</f>
        <v>9.9966919513601056</v>
      </c>
      <c r="I181">
        <f ca="1">AVERAGE(INDIRECT("H"&amp;$G181-$L$8):INDIRECT("H"&amp;$G181+$L$8))</f>
        <v>9.9966919513601056</v>
      </c>
      <c r="J181">
        <f t="shared" ca="1" si="44"/>
        <v>-1</v>
      </c>
      <c r="K181" s="12">
        <f t="shared" ca="1" si="45"/>
        <v>6887.4322868587205</v>
      </c>
      <c r="L181" s="12">
        <f t="shared" ca="1" si="46"/>
        <v>23</v>
      </c>
      <c r="M181" s="12">
        <f t="shared" ca="1" si="47"/>
        <v>298.74722900029326</v>
      </c>
      <c r="N181" s="16" t="b">
        <f t="shared" ca="1" si="48"/>
        <v>0</v>
      </c>
      <c r="O181">
        <f t="shared" ca="1" si="49"/>
        <v>6887.4322868587205</v>
      </c>
      <c r="P181">
        <f t="shared" ca="1" si="50"/>
        <v>23</v>
      </c>
      <c r="Q181">
        <f t="shared" ca="1" si="51"/>
        <v>298.74722900029326</v>
      </c>
      <c r="R181" t="b">
        <f t="shared" ca="1" si="41"/>
        <v>0</v>
      </c>
      <c r="S181">
        <f t="shared" ca="1" si="56"/>
        <v>-1</v>
      </c>
      <c r="T181">
        <f t="shared" ca="1" si="52"/>
        <v>-1</v>
      </c>
    </row>
    <row r="182" spans="1:20" x14ac:dyDescent="0.25">
      <c r="A182" s="71">
        <f t="shared" si="57"/>
        <v>16.299999999999962</v>
      </c>
      <c r="B182" s="65">
        <f t="shared" si="53"/>
        <v>265.58359641681113</v>
      </c>
      <c r="C182" s="58">
        <f t="shared" ca="1" si="42"/>
        <v>289.08423151448517</v>
      </c>
      <c r="D182" s="58">
        <f t="shared" ca="1" si="54"/>
        <v>-10.915768485514809</v>
      </c>
      <c r="E182" s="55">
        <f t="shared" ca="1" si="58"/>
        <v>6</v>
      </c>
      <c r="F182" s="72">
        <f t="shared" ca="1" si="55"/>
        <v>0</v>
      </c>
      <c r="G182" s="42">
        <f t="shared" si="43"/>
        <v>182</v>
      </c>
      <c r="H182">
        <f ca="1">IF((G182-$L$7)&gt;$G$19, ABS((SUM(INDIRECT("C"&amp;G182-$L$7):INDIRECT("C"&amp;G182)) - SUM(INDIRECT("C"&amp;G182):INDIRECT("C"&amp;G182+$L$7)))/$J$7),0)</f>
        <v>3.6166634284231236</v>
      </c>
      <c r="I182">
        <f ca="1">AVERAGE(INDIRECT("H"&amp;$G182-$L$8):INDIRECT("H"&amp;$G182+$L$8))</f>
        <v>3.6166634284231236</v>
      </c>
      <c r="J182">
        <f t="shared" ca="1" si="44"/>
        <v>-1</v>
      </c>
      <c r="K182" s="12">
        <f t="shared" ca="1" si="45"/>
        <v>7176.5165183732061</v>
      </c>
      <c r="L182" s="12">
        <f t="shared" ca="1" si="46"/>
        <v>24</v>
      </c>
      <c r="M182" s="12">
        <f t="shared" ca="1" si="47"/>
        <v>298.74722900029326</v>
      </c>
      <c r="N182" s="16" t="b">
        <f t="shared" ca="1" si="48"/>
        <v>0</v>
      </c>
      <c r="O182">
        <f t="shared" ca="1" si="49"/>
        <v>7176.5165183732061</v>
      </c>
      <c r="P182">
        <f t="shared" ca="1" si="50"/>
        <v>24</v>
      </c>
      <c r="Q182">
        <f t="shared" ca="1" si="51"/>
        <v>298.74722900029326</v>
      </c>
      <c r="R182" t="b">
        <f t="shared" ca="1" si="41"/>
        <v>0</v>
      </c>
      <c r="S182">
        <f t="shared" ca="1" si="56"/>
        <v>-1</v>
      </c>
      <c r="T182">
        <f t="shared" ca="1" si="52"/>
        <v>-1</v>
      </c>
    </row>
    <row r="183" spans="1:20" x14ac:dyDescent="0.25">
      <c r="A183" s="71">
        <f t="shared" si="57"/>
        <v>16.399999999999963</v>
      </c>
      <c r="B183" s="65">
        <f t="shared" si="53"/>
        <v>264.25899270360003</v>
      </c>
      <c r="C183" s="58">
        <f t="shared" ca="1" si="42"/>
        <v>314.42066131772134</v>
      </c>
      <c r="D183" s="58">
        <f t="shared" ca="1" si="54"/>
        <v>14.420661317721331</v>
      </c>
      <c r="E183" s="55">
        <f t="shared" ca="1" si="58"/>
        <v>6</v>
      </c>
      <c r="F183" s="72">
        <f t="shared" ca="1" si="55"/>
        <v>0</v>
      </c>
      <c r="G183" s="42">
        <f t="shared" si="43"/>
        <v>183</v>
      </c>
      <c r="H183">
        <f ca="1">IF((G183-$L$7)&gt;$G$19, ABS((SUM(INDIRECT("C"&amp;G183-$L$7):INDIRECT("C"&amp;G183)) - SUM(INDIRECT("C"&amp;G183):INDIRECT("C"&amp;G183+$L$7)))/$J$7),0)</f>
        <v>10.135394126678761</v>
      </c>
      <c r="I183">
        <f ca="1">AVERAGE(INDIRECT("H"&amp;$G183-$L$8):INDIRECT("H"&amp;$G183+$L$8))</f>
        <v>10.135394126678761</v>
      </c>
      <c r="J183">
        <f t="shared" ca="1" si="44"/>
        <v>-1</v>
      </c>
      <c r="K183" s="12">
        <f t="shared" ca="1" si="45"/>
        <v>7490.9371796909272</v>
      </c>
      <c r="L183" s="12">
        <f t="shared" ca="1" si="46"/>
        <v>25</v>
      </c>
      <c r="M183" s="12">
        <f t="shared" ca="1" si="47"/>
        <v>298.74722900029326</v>
      </c>
      <c r="N183" s="16" t="b">
        <f t="shared" ca="1" si="48"/>
        <v>0</v>
      </c>
      <c r="O183">
        <f t="shared" ca="1" si="49"/>
        <v>7490.9371796909272</v>
      </c>
      <c r="P183">
        <f t="shared" ca="1" si="50"/>
        <v>25</v>
      </c>
      <c r="Q183">
        <f t="shared" ca="1" si="51"/>
        <v>298.74722900029326</v>
      </c>
      <c r="R183" t="b">
        <f t="shared" ca="1" si="41"/>
        <v>0</v>
      </c>
      <c r="S183">
        <f t="shared" ca="1" si="56"/>
        <v>-1</v>
      </c>
      <c r="T183">
        <f t="shared" ca="1" si="52"/>
        <v>-1</v>
      </c>
    </row>
    <row r="184" spans="1:20" x14ac:dyDescent="0.25">
      <c r="A184" s="71">
        <f t="shared" si="57"/>
        <v>16.499999999999964</v>
      </c>
      <c r="B184" s="65">
        <f t="shared" si="53"/>
        <v>262.94099547897002</v>
      </c>
      <c r="C184" s="58">
        <f t="shared" ca="1" si="42"/>
        <v>276.38033723939958</v>
      </c>
      <c r="D184" s="58">
        <f t="shared" ca="1" si="54"/>
        <v>-23.619662760600409</v>
      </c>
      <c r="E184" s="55">
        <f t="shared" ca="1" si="58"/>
        <v>6</v>
      </c>
      <c r="F184" s="72">
        <f t="shared" ca="1" si="55"/>
        <v>0</v>
      </c>
      <c r="G184" s="42">
        <f t="shared" si="43"/>
        <v>184</v>
      </c>
      <c r="H184">
        <f ca="1">IF((G184-$L$7)&gt;$G$19, ABS((SUM(INDIRECT("C"&amp;G184-$L$7):INDIRECT("C"&amp;G184)) - SUM(INDIRECT("C"&amp;G184):INDIRECT("C"&amp;G184+$L$7)))/$J$7),0)</f>
        <v>6.5736073843366967</v>
      </c>
      <c r="I184">
        <f ca="1">AVERAGE(INDIRECT("H"&amp;$G184-$L$8):INDIRECT("H"&amp;$G184+$L$8))</f>
        <v>6.5736073843366967</v>
      </c>
      <c r="J184">
        <f t="shared" ca="1" si="44"/>
        <v>-1</v>
      </c>
      <c r="K184" s="12">
        <f t="shared" ca="1" si="45"/>
        <v>7767.3175169303267</v>
      </c>
      <c r="L184" s="12">
        <f t="shared" ca="1" si="46"/>
        <v>26</v>
      </c>
      <c r="M184" s="12">
        <f t="shared" ca="1" si="47"/>
        <v>298.74722900029326</v>
      </c>
      <c r="N184" s="16" t="b">
        <f t="shared" ca="1" si="48"/>
        <v>0</v>
      </c>
      <c r="O184">
        <f t="shared" ca="1" si="49"/>
        <v>7767.3175169303267</v>
      </c>
      <c r="P184">
        <f t="shared" ca="1" si="50"/>
        <v>26</v>
      </c>
      <c r="Q184">
        <f t="shared" ca="1" si="51"/>
        <v>298.74722900029326</v>
      </c>
      <c r="R184" t="b">
        <f t="shared" ca="1" si="41"/>
        <v>0</v>
      </c>
      <c r="S184">
        <f t="shared" ca="1" si="56"/>
        <v>-1</v>
      </c>
      <c r="T184">
        <f t="shared" ca="1" si="52"/>
        <v>-1</v>
      </c>
    </row>
    <row r="185" spans="1:20" x14ac:dyDescent="0.25">
      <c r="A185" s="71">
        <f t="shared" si="57"/>
        <v>16.599999999999966</v>
      </c>
      <c r="B185" s="65">
        <f t="shared" si="53"/>
        <v>261.62957179292181</v>
      </c>
      <c r="C185" s="58">
        <f t="shared" ca="1" si="42"/>
        <v>282.90646068576075</v>
      </c>
      <c r="D185" s="58">
        <f t="shared" ca="1" si="54"/>
        <v>-17.093539314239262</v>
      </c>
      <c r="E185" s="55">
        <f t="shared" ca="1" si="58"/>
        <v>6</v>
      </c>
      <c r="F185" s="72">
        <f t="shared" ca="1" si="55"/>
        <v>0</v>
      </c>
      <c r="G185" s="42">
        <f t="shared" si="43"/>
        <v>185</v>
      </c>
      <c r="H185">
        <f ca="1">IF((G185-$L$7)&gt;$G$19, ABS((SUM(INDIRECT("C"&amp;G185-$L$7):INDIRECT("C"&amp;G185)) - SUM(INDIRECT("C"&amp;G185):INDIRECT("C"&amp;G185+$L$7)))/$J$7),0)</f>
        <v>4.1013931610763734</v>
      </c>
      <c r="I185">
        <f ca="1">AVERAGE(INDIRECT("H"&amp;$G185-$L$8):INDIRECT("H"&amp;$G185+$L$8))</f>
        <v>4.1013931610763734</v>
      </c>
      <c r="J185">
        <f t="shared" ca="1" si="44"/>
        <v>-1</v>
      </c>
      <c r="K185" s="12">
        <f t="shared" ca="1" si="45"/>
        <v>8050.2239776160877</v>
      </c>
      <c r="L185" s="12">
        <f t="shared" ca="1" si="46"/>
        <v>27</v>
      </c>
      <c r="M185" s="12">
        <f t="shared" ca="1" si="47"/>
        <v>298.74722900029326</v>
      </c>
      <c r="N185" s="16" t="b">
        <f t="shared" ca="1" si="48"/>
        <v>0</v>
      </c>
      <c r="O185">
        <f t="shared" ca="1" si="49"/>
        <v>8050.2239776160877</v>
      </c>
      <c r="P185">
        <f t="shared" ca="1" si="50"/>
        <v>27</v>
      </c>
      <c r="Q185">
        <f t="shared" ca="1" si="51"/>
        <v>298.74722900029326</v>
      </c>
      <c r="R185" t="b">
        <f t="shared" ca="1" si="41"/>
        <v>0</v>
      </c>
      <c r="S185">
        <f t="shared" ca="1" si="56"/>
        <v>-1</v>
      </c>
      <c r="T185">
        <f t="shared" ca="1" si="52"/>
        <v>-1</v>
      </c>
    </row>
    <row r="186" spans="1:20" x14ac:dyDescent="0.25">
      <c r="A186" s="71">
        <f t="shared" si="57"/>
        <v>16.699999999999967</v>
      </c>
      <c r="B186" s="65">
        <f t="shared" si="53"/>
        <v>260.32468885979495</v>
      </c>
      <c r="C186" s="58">
        <f t="shared" ca="1" si="42"/>
        <v>294.30400260909897</v>
      </c>
      <c r="D186" s="58">
        <f t="shared" ca="1" si="54"/>
        <v>-5.6959973909010122</v>
      </c>
      <c r="E186" s="55">
        <f t="shared" ca="1" si="58"/>
        <v>6</v>
      </c>
      <c r="F186" s="72">
        <f t="shared" ca="1" si="55"/>
        <v>0</v>
      </c>
      <c r="G186" s="42">
        <f t="shared" si="43"/>
        <v>186</v>
      </c>
      <c r="H186">
        <f ca="1">IF((G186-$L$7)&gt;$G$19, ABS((SUM(INDIRECT("C"&amp;G186-$L$7):INDIRECT("C"&amp;G186)) - SUM(INDIRECT("C"&amp;G186):INDIRECT("C"&amp;G186+$L$7)))/$J$7),0)</f>
        <v>7.122866596642524</v>
      </c>
      <c r="I186">
        <f ca="1">AVERAGE(INDIRECT("H"&amp;$G186-$L$8):INDIRECT("H"&amp;$G186+$L$8))</f>
        <v>7.122866596642524</v>
      </c>
      <c r="J186">
        <f t="shared" ca="1" si="44"/>
        <v>-1</v>
      </c>
      <c r="K186" s="12">
        <f t="shared" ca="1" si="45"/>
        <v>8344.5279802251862</v>
      </c>
      <c r="L186" s="12">
        <f t="shared" ca="1" si="46"/>
        <v>28</v>
      </c>
      <c r="M186" s="12">
        <f t="shared" ca="1" si="47"/>
        <v>298.74722900029326</v>
      </c>
      <c r="N186" s="16" t="b">
        <f t="shared" ca="1" si="48"/>
        <v>0</v>
      </c>
      <c r="O186">
        <f t="shared" ca="1" si="49"/>
        <v>8344.5279802251862</v>
      </c>
      <c r="P186">
        <f t="shared" ca="1" si="50"/>
        <v>28</v>
      </c>
      <c r="Q186">
        <f t="shared" ca="1" si="51"/>
        <v>298.74722900029326</v>
      </c>
      <c r="R186" t="b">
        <f t="shared" ca="1" si="41"/>
        <v>0</v>
      </c>
      <c r="S186">
        <f t="shared" ca="1" si="56"/>
        <v>-1</v>
      </c>
      <c r="T186">
        <f t="shared" ca="1" si="52"/>
        <v>-1</v>
      </c>
    </row>
    <row r="187" spans="1:20" x14ac:dyDescent="0.25">
      <c r="A187" s="71">
        <f t="shared" si="57"/>
        <v>16.799999999999969</v>
      </c>
      <c r="B187" s="65">
        <f t="shared" si="53"/>
        <v>259.02631405744819</v>
      </c>
      <c r="C187" s="58">
        <f t="shared" ca="1" si="42"/>
        <v>280.09142330371645</v>
      </c>
      <c r="D187" s="58">
        <f t="shared" ca="1" si="54"/>
        <v>-19.908576696283529</v>
      </c>
      <c r="E187" s="55">
        <f t="shared" ca="1" si="58"/>
        <v>6</v>
      </c>
      <c r="F187" s="72">
        <f t="shared" ca="1" si="55"/>
        <v>0</v>
      </c>
      <c r="G187" s="42">
        <f t="shared" si="43"/>
        <v>187</v>
      </c>
      <c r="H187">
        <f ca="1">IF((G187-$L$7)&gt;$G$19, ABS((SUM(INDIRECT("C"&amp;G187-$L$7):INDIRECT("C"&amp;G187)) - SUM(INDIRECT("C"&amp;G187):INDIRECT("C"&amp;G187+$L$7)))/$J$7),0)</f>
        <v>11.806192709420685</v>
      </c>
      <c r="I187">
        <f ca="1">AVERAGE(INDIRECT("H"&amp;$G187-$L$8):INDIRECT("H"&amp;$G187+$L$8))</f>
        <v>11.806192709420685</v>
      </c>
      <c r="J187">
        <f t="shared" ca="1" si="44"/>
        <v>-1</v>
      </c>
      <c r="K187" s="12">
        <f t="shared" ca="1" si="45"/>
        <v>8624.6194035289027</v>
      </c>
      <c r="L187" s="12">
        <f t="shared" ca="1" si="46"/>
        <v>29</v>
      </c>
      <c r="M187" s="12">
        <f t="shared" ca="1" si="47"/>
        <v>298.74722900029326</v>
      </c>
      <c r="N187" s="16" t="b">
        <f t="shared" ca="1" si="48"/>
        <v>0</v>
      </c>
      <c r="O187">
        <f t="shared" ca="1" si="49"/>
        <v>8624.6194035289027</v>
      </c>
      <c r="P187">
        <f t="shared" ca="1" si="50"/>
        <v>29</v>
      </c>
      <c r="Q187">
        <f t="shared" ca="1" si="51"/>
        <v>298.74722900029326</v>
      </c>
      <c r="R187" t="b">
        <f t="shared" ca="1" si="41"/>
        <v>0</v>
      </c>
      <c r="S187">
        <f t="shared" ca="1" si="56"/>
        <v>-1</v>
      </c>
      <c r="T187">
        <f t="shared" ca="1" si="52"/>
        <v>-1</v>
      </c>
    </row>
    <row r="188" spans="1:20" x14ac:dyDescent="0.25">
      <c r="A188" s="71">
        <f t="shared" si="57"/>
        <v>16.89999999999997</v>
      </c>
      <c r="B188" s="65">
        <f t="shared" si="53"/>
        <v>257.73441492644383</v>
      </c>
      <c r="C188" s="58">
        <f t="shared" ca="1" si="42"/>
        <v>307.68684100801386</v>
      </c>
      <c r="D188" s="58">
        <f t="shared" ca="1" si="54"/>
        <v>7.6868410080138325</v>
      </c>
      <c r="E188" s="55">
        <f t="shared" ca="1" si="58"/>
        <v>6</v>
      </c>
      <c r="F188" s="72">
        <f t="shared" ca="1" si="55"/>
        <v>0</v>
      </c>
      <c r="G188" s="42">
        <f t="shared" si="43"/>
        <v>188</v>
      </c>
      <c r="H188">
        <f ca="1">IF((G188-$L$7)&gt;$G$19, ABS((SUM(INDIRECT("C"&amp;G188-$L$7):INDIRECT("C"&amp;G188)) - SUM(INDIRECT("C"&amp;G188):INDIRECT("C"&amp;G188+$L$7)))/$J$7),0)</f>
        <v>3.6460208280831523</v>
      </c>
      <c r="I188">
        <f ca="1">AVERAGE(INDIRECT("H"&amp;$G188-$L$8):INDIRECT("H"&amp;$G188+$L$8))</f>
        <v>3.6460208280831523</v>
      </c>
      <c r="J188">
        <f t="shared" ca="1" si="44"/>
        <v>-1</v>
      </c>
      <c r="K188" s="12">
        <f t="shared" ca="1" si="45"/>
        <v>8932.306244536916</v>
      </c>
      <c r="L188" s="12">
        <f t="shared" ca="1" si="46"/>
        <v>30</v>
      </c>
      <c r="M188" s="12">
        <f t="shared" ca="1" si="47"/>
        <v>298.74722900029326</v>
      </c>
      <c r="N188" s="16" t="b">
        <f t="shared" ca="1" si="48"/>
        <v>0</v>
      </c>
      <c r="O188">
        <f t="shared" ca="1" si="49"/>
        <v>8932.306244536916</v>
      </c>
      <c r="P188">
        <f t="shared" ca="1" si="50"/>
        <v>30</v>
      </c>
      <c r="Q188">
        <f t="shared" ca="1" si="51"/>
        <v>298.74722900029326</v>
      </c>
      <c r="R188" t="b">
        <f t="shared" ca="1" si="41"/>
        <v>0</v>
      </c>
      <c r="S188">
        <f t="shared" ca="1" si="56"/>
        <v>-1</v>
      </c>
      <c r="T188">
        <f t="shared" ca="1" si="52"/>
        <v>-1</v>
      </c>
    </row>
    <row r="189" spans="1:20" x14ac:dyDescent="0.25">
      <c r="A189" s="71">
        <f t="shared" si="57"/>
        <v>16.999999999999972</v>
      </c>
      <c r="B189" s="65">
        <f t="shared" si="53"/>
        <v>256.44895916923633</v>
      </c>
      <c r="C189" s="58">
        <f t="shared" ca="1" si="42"/>
        <v>316.74839312452866</v>
      </c>
      <c r="D189" s="58">
        <f t="shared" ca="1" si="54"/>
        <v>16.74839312452869</v>
      </c>
      <c r="E189" s="55">
        <f t="shared" ca="1" si="58"/>
        <v>6</v>
      </c>
      <c r="F189" s="72">
        <f t="shared" ca="1" si="55"/>
        <v>0</v>
      </c>
      <c r="G189" s="42">
        <f t="shared" si="43"/>
        <v>189</v>
      </c>
      <c r="H189">
        <f ca="1">IF((G189-$L$7)&gt;$G$19, ABS((SUM(INDIRECT("C"&amp;G189-$L$7):INDIRECT("C"&amp;G189)) - SUM(INDIRECT("C"&amp;G189):INDIRECT("C"&amp;G189+$L$7)))/$J$7),0)</f>
        <v>0.26627527886503799</v>
      </c>
      <c r="I189">
        <f ca="1">AVERAGE(INDIRECT("H"&amp;$G189-$L$8):INDIRECT("H"&amp;$G189+$L$8))</f>
        <v>0.26627527886503799</v>
      </c>
      <c r="J189">
        <f t="shared" ca="1" si="44"/>
        <v>-1</v>
      </c>
      <c r="K189" s="12">
        <f t="shared" ca="1" si="45"/>
        <v>9249.0546376614438</v>
      </c>
      <c r="L189" s="12">
        <f t="shared" ca="1" si="46"/>
        <v>31</v>
      </c>
      <c r="M189" s="12">
        <f t="shared" ca="1" si="47"/>
        <v>298.74722900029326</v>
      </c>
      <c r="N189" s="16" t="b">
        <f t="shared" ca="1" si="48"/>
        <v>0</v>
      </c>
      <c r="O189">
        <f t="shared" ca="1" si="49"/>
        <v>9249.0546376614438</v>
      </c>
      <c r="P189">
        <f t="shared" ca="1" si="50"/>
        <v>31</v>
      </c>
      <c r="Q189">
        <f t="shared" ca="1" si="51"/>
        <v>298.74722900029326</v>
      </c>
      <c r="R189" t="b">
        <f t="shared" ca="1" si="41"/>
        <v>0</v>
      </c>
      <c r="S189">
        <f t="shared" ca="1" si="56"/>
        <v>-1</v>
      </c>
      <c r="T189">
        <f t="shared" ca="1" si="52"/>
        <v>-1</v>
      </c>
    </row>
    <row r="190" spans="1:20" x14ac:dyDescent="0.25">
      <c r="A190" s="71">
        <f t="shared" si="57"/>
        <v>17.099999999999973</v>
      </c>
      <c r="B190" s="65">
        <f t="shared" si="53"/>
        <v>255.16991464936481</v>
      </c>
      <c r="C190" s="58">
        <f t="shared" ca="1" si="42"/>
        <v>272.23111610061937</v>
      </c>
      <c r="D190" s="58">
        <f t="shared" ca="1" si="54"/>
        <v>-27.76888389938064</v>
      </c>
      <c r="E190" s="55">
        <f t="shared" ca="1" si="58"/>
        <v>6</v>
      </c>
      <c r="F190" s="72">
        <f t="shared" ca="1" si="55"/>
        <v>0</v>
      </c>
      <c r="G190" s="42">
        <f t="shared" si="43"/>
        <v>190</v>
      </c>
      <c r="H190">
        <f ca="1">IF((G190-$L$7)&gt;$G$19, ABS((SUM(INDIRECT("C"&amp;G190-$L$7):INDIRECT("C"&amp;G190)) - SUM(INDIRECT("C"&amp;G190):INDIRECT("C"&amp;G190+$L$7)))/$J$7),0)</f>
        <v>8.8327619470509262</v>
      </c>
      <c r="I190">
        <f ca="1">AVERAGE(INDIRECT("H"&amp;$G190-$L$8):INDIRECT("H"&amp;$G190+$L$8))</f>
        <v>8.8327619470509262</v>
      </c>
      <c r="J190">
        <f t="shared" ca="1" si="44"/>
        <v>-1</v>
      </c>
      <c r="K190" s="12">
        <f t="shared" ca="1" si="45"/>
        <v>9521.2857537620639</v>
      </c>
      <c r="L190" s="12">
        <f t="shared" ca="1" si="46"/>
        <v>32</v>
      </c>
      <c r="M190" s="12">
        <f t="shared" ca="1" si="47"/>
        <v>298.74722900029326</v>
      </c>
      <c r="N190" s="16" t="b">
        <f t="shared" ca="1" si="48"/>
        <v>0</v>
      </c>
      <c r="O190">
        <f t="shared" ca="1" si="49"/>
        <v>9521.2857537620639</v>
      </c>
      <c r="P190">
        <f t="shared" ca="1" si="50"/>
        <v>32</v>
      </c>
      <c r="Q190">
        <f t="shared" ca="1" si="51"/>
        <v>298.74722900029326</v>
      </c>
      <c r="R190" t="b">
        <f t="shared" ca="1" si="41"/>
        <v>0</v>
      </c>
      <c r="S190">
        <f t="shared" ca="1" si="56"/>
        <v>-1</v>
      </c>
      <c r="T190">
        <f t="shared" ca="1" si="52"/>
        <v>-1</v>
      </c>
    </row>
    <row r="191" spans="1:20" x14ac:dyDescent="0.25">
      <c r="A191" s="71">
        <f t="shared" si="57"/>
        <v>17.199999999999974</v>
      </c>
      <c r="B191" s="65">
        <f t="shared" si="53"/>
        <v>253.89724939064959</v>
      </c>
      <c r="C191" s="58">
        <f t="shared" ca="1" si="42"/>
        <v>314.48204709565073</v>
      </c>
      <c r="D191" s="58">
        <f t="shared" ca="1" si="54"/>
        <v>14.482047095650699</v>
      </c>
      <c r="E191" s="55">
        <f t="shared" ca="1" si="58"/>
        <v>6</v>
      </c>
      <c r="F191" s="72">
        <f t="shared" ca="1" si="55"/>
        <v>0</v>
      </c>
      <c r="G191" s="42">
        <f t="shared" si="43"/>
        <v>191</v>
      </c>
      <c r="H191">
        <f ca="1">IF((G191-$L$7)&gt;$G$19, ABS((SUM(INDIRECT("C"&amp;G191-$L$7):INDIRECT("C"&amp;G191)) - SUM(INDIRECT("C"&amp;G191):INDIRECT("C"&amp;G191+$L$7)))/$J$7),0)</f>
        <v>5.6420158393733573</v>
      </c>
      <c r="I191">
        <f ca="1">AVERAGE(INDIRECT("H"&amp;$G191-$L$8):INDIRECT("H"&amp;$G191+$L$8))</f>
        <v>5.6420158393733573</v>
      </c>
      <c r="J191">
        <f t="shared" ca="1" si="44"/>
        <v>-1</v>
      </c>
      <c r="K191" s="12">
        <f t="shared" ca="1" si="45"/>
        <v>9835.767800857715</v>
      </c>
      <c r="L191" s="12">
        <f t="shared" ca="1" si="46"/>
        <v>33</v>
      </c>
      <c r="M191" s="12">
        <f t="shared" ca="1" si="47"/>
        <v>298.74722900029326</v>
      </c>
      <c r="N191" s="16" t="b">
        <f t="shared" ca="1" si="48"/>
        <v>0</v>
      </c>
      <c r="O191">
        <f t="shared" ca="1" si="49"/>
        <v>9835.767800857715</v>
      </c>
      <c r="P191">
        <f t="shared" ca="1" si="50"/>
        <v>33</v>
      </c>
      <c r="Q191">
        <f t="shared" ca="1" si="51"/>
        <v>298.74722900029326</v>
      </c>
      <c r="R191" t="b">
        <f t="shared" ca="1" si="41"/>
        <v>0</v>
      </c>
      <c r="S191">
        <f t="shared" ca="1" si="56"/>
        <v>-1</v>
      </c>
      <c r="T191">
        <f t="shared" ca="1" si="52"/>
        <v>-1</v>
      </c>
    </row>
    <row r="192" spans="1:20" x14ac:dyDescent="0.25">
      <c r="A192" s="71">
        <f t="shared" si="57"/>
        <v>17.299999999999976</v>
      </c>
      <c r="B192" s="65">
        <f t="shared" si="53"/>
        <v>252.63093157639298</v>
      </c>
      <c r="C192" s="58">
        <f t="shared" ca="1" si="42"/>
        <v>274.62213924868809</v>
      </c>
      <c r="D192" s="58">
        <f t="shared" ca="1" si="54"/>
        <v>-25.377860751311893</v>
      </c>
      <c r="E192" s="55">
        <f t="shared" ca="1" si="58"/>
        <v>6</v>
      </c>
      <c r="F192" s="72">
        <f t="shared" ca="1" si="55"/>
        <v>0</v>
      </c>
      <c r="G192" s="42">
        <f t="shared" si="43"/>
        <v>192</v>
      </c>
      <c r="H192">
        <f ca="1">IF((G192-$L$7)&gt;$G$19, ABS((SUM(INDIRECT("C"&amp;G192-$L$7):INDIRECT("C"&amp;G192)) - SUM(INDIRECT("C"&amp;G192):INDIRECT("C"&amp;G192+$L$7)))/$J$7),0)</f>
        <v>0.7697018481608211</v>
      </c>
      <c r="I192">
        <f ca="1">AVERAGE(INDIRECT("H"&amp;$G192-$L$8):INDIRECT("H"&amp;$G192+$L$8))</f>
        <v>0.7697018481608211</v>
      </c>
      <c r="J192">
        <f t="shared" ca="1" si="44"/>
        <v>-1</v>
      </c>
      <c r="K192" s="12">
        <f t="shared" ca="1" si="45"/>
        <v>10110.389940106403</v>
      </c>
      <c r="L192" s="12">
        <f t="shared" ca="1" si="46"/>
        <v>34</v>
      </c>
      <c r="M192" s="12">
        <f t="shared" ca="1" si="47"/>
        <v>298.74722900029326</v>
      </c>
      <c r="N192" s="16" t="b">
        <f t="shared" ca="1" si="48"/>
        <v>0</v>
      </c>
      <c r="O192">
        <f t="shared" ca="1" si="49"/>
        <v>10110.389940106403</v>
      </c>
      <c r="P192">
        <f t="shared" ca="1" si="50"/>
        <v>34</v>
      </c>
      <c r="Q192">
        <f t="shared" ca="1" si="51"/>
        <v>298.74722900029326</v>
      </c>
      <c r="R192" t="b">
        <f t="shared" ca="1" si="41"/>
        <v>0</v>
      </c>
      <c r="S192">
        <f t="shared" ca="1" si="56"/>
        <v>-1</v>
      </c>
      <c r="T192">
        <f t="shared" ca="1" si="52"/>
        <v>-1</v>
      </c>
    </row>
    <row r="193" spans="1:20" x14ac:dyDescent="0.25">
      <c r="A193" s="71">
        <f t="shared" si="57"/>
        <v>17.399999999999977</v>
      </c>
      <c r="B193" s="65">
        <f t="shared" si="53"/>
        <v>251.37092954858366</v>
      </c>
      <c r="C193" s="58">
        <f t="shared" ca="1" si="42"/>
        <v>291.78930661896658</v>
      </c>
      <c r="D193" s="58">
        <f t="shared" ca="1" si="54"/>
        <v>-8.210693381033396</v>
      </c>
      <c r="E193" s="55">
        <f t="shared" ca="1" si="58"/>
        <v>6</v>
      </c>
      <c r="F193" s="72">
        <f t="shared" ca="1" si="55"/>
        <v>0</v>
      </c>
      <c r="G193" s="42">
        <f t="shared" si="43"/>
        <v>193</v>
      </c>
      <c r="H193">
        <f ca="1">IF((G193-$L$7)&gt;$G$19, ABS((SUM(INDIRECT("C"&amp;G193-$L$7):INDIRECT("C"&amp;G193)) - SUM(INDIRECT("C"&amp;G193):INDIRECT("C"&amp;G193+$L$7)))/$J$7),0)</f>
        <v>6.5718173058273237</v>
      </c>
      <c r="I193">
        <f ca="1">AVERAGE(INDIRECT("H"&amp;$G193-$L$8):INDIRECT("H"&amp;$G193+$L$8))</f>
        <v>6.5718173058273237</v>
      </c>
      <c r="J193">
        <f t="shared" ca="1" si="44"/>
        <v>-1</v>
      </c>
      <c r="K193" s="12">
        <f t="shared" ca="1" si="45"/>
        <v>10402.179246725369</v>
      </c>
      <c r="L193" s="12">
        <f t="shared" ca="1" si="46"/>
        <v>35</v>
      </c>
      <c r="M193" s="12">
        <f t="shared" ca="1" si="47"/>
        <v>298.74722900029326</v>
      </c>
      <c r="N193" s="16" t="b">
        <f t="shared" ca="1" si="48"/>
        <v>0</v>
      </c>
      <c r="O193">
        <f t="shared" ca="1" si="49"/>
        <v>10402.179246725369</v>
      </c>
      <c r="P193">
        <f t="shared" ca="1" si="50"/>
        <v>35</v>
      </c>
      <c r="Q193">
        <f t="shared" ca="1" si="51"/>
        <v>298.74722900029326</v>
      </c>
      <c r="R193" t="b">
        <f t="shared" ca="1" si="41"/>
        <v>0</v>
      </c>
      <c r="S193">
        <f t="shared" ca="1" si="56"/>
        <v>-1</v>
      </c>
      <c r="T193">
        <f t="shared" ca="1" si="52"/>
        <v>-1</v>
      </c>
    </row>
    <row r="194" spans="1:20" x14ac:dyDescent="0.25">
      <c r="A194" s="71">
        <f t="shared" si="57"/>
        <v>17.499999999999979</v>
      </c>
      <c r="B194" s="65">
        <f t="shared" si="53"/>
        <v>250.11721180710529</v>
      </c>
      <c r="C194" s="58">
        <f t="shared" ca="1" si="42"/>
        <v>291.84504918466018</v>
      </c>
      <c r="D194" s="58">
        <f t="shared" ca="1" si="54"/>
        <v>-8.1549508153398449</v>
      </c>
      <c r="E194" s="55">
        <f t="shared" ca="1" si="58"/>
        <v>6</v>
      </c>
      <c r="F194" s="72">
        <f t="shared" ca="1" si="55"/>
        <v>0</v>
      </c>
      <c r="G194" s="42">
        <f t="shared" si="43"/>
        <v>194</v>
      </c>
      <c r="H194">
        <f ca="1">IF((G194-$L$7)&gt;$G$19, ABS((SUM(INDIRECT("C"&amp;G194-$L$7):INDIRECT("C"&amp;G194)) - SUM(INDIRECT("C"&amp;G194):INDIRECT("C"&amp;G194+$L$7)))/$J$7),0)</f>
        <v>4.9322972109823411</v>
      </c>
      <c r="I194">
        <f ca="1">AVERAGE(INDIRECT("H"&amp;$G194-$L$8):INDIRECT("H"&amp;$G194+$L$8))</f>
        <v>4.9322972109823411</v>
      </c>
      <c r="J194">
        <f t="shared" ca="1" si="44"/>
        <v>-1</v>
      </c>
      <c r="K194" s="12">
        <f t="shared" ca="1" si="45"/>
        <v>10694.024295910029</v>
      </c>
      <c r="L194" s="12">
        <f t="shared" ca="1" si="46"/>
        <v>36</v>
      </c>
      <c r="M194" s="12">
        <f t="shared" ca="1" si="47"/>
        <v>298.74722900029326</v>
      </c>
      <c r="N194" s="16" t="b">
        <f t="shared" ca="1" si="48"/>
        <v>0</v>
      </c>
      <c r="O194">
        <f t="shared" ca="1" si="49"/>
        <v>10694.024295910029</v>
      </c>
      <c r="P194">
        <f t="shared" ca="1" si="50"/>
        <v>36</v>
      </c>
      <c r="Q194">
        <f t="shared" ca="1" si="51"/>
        <v>298.74722900029326</v>
      </c>
      <c r="R194" t="b">
        <f t="shared" ca="1" si="41"/>
        <v>0</v>
      </c>
      <c r="S194">
        <f t="shared" ca="1" si="56"/>
        <v>-1</v>
      </c>
      <c r="T194">
        <f t="shared" ca="1" si="52"/>
        <v>-1</v>
      </c>
    </row>
    <row r="195" spans="1:20" x14ac:dyDescent="0.25">
      <c r="A195" s="71">
        <f t="shared" si="57"/>
        <v>17.59999999999998</v>
      </c>
      <c r="B195" s="65">
        <f t="shared" si="53"/>
        <v>248.86974700894905</v>
      </c>
      <c r="C195" s="58">
        <f t="shared" ca="1" si="42"/>
        <v>270.97186793636939</v>
      </c>
      <c r="D195" s="58">
        <f t="shared" ca="1" si="54"/>
        <v>-29.02813206363059</v>
      </c>
      <c r="E195" s="55">
        <f t="shared" ca="1" si="58"/>
        <v>6</v>
      </c>
      <c r="F195" s="72">
        <f t="shared" ca="1" si="55"/>
        <v>0</v>
      </c>
      <c r="G195" s="42">
        <f t="shared" si="43"/>
        <v>195</v>
      </c>
      <c r="H195">
        <f ca="1">IF((G195-$L$7)&gt;$G$19, ABS((SUM(INDIRECT("C"&amp;G195-$L$7):INDIRECT("C"&amp;G195)) - SUM(INDIRECT("C"&amp;G195):INDIRECT("C"&amp;G195+$L$7)))/$J$7),0)</f>
        <v>2.7395775353627982</v>
      </c>
      <c r="I195">
        <f ca="1">AVERAGE(INDIRECT("H"&amp;$G195-$L$8):INDIRECT("H"&amp;$G195+$L$8))</f>
        <v>2.7395775353627982</v>
      </c>
      <c r="J195">
        <f t="shared" ca="1" si="44"/>
        <v>-1</v>
      </c>
      <c r="K195" s="12">
        <f t="shared" ca="1" si="45"/>
        <v>10964.996163846397</v>
      </c>
      <c r="L195" s="12">
        <f t="shared" ca="1" si="46"/>
        <v>37</v>
      </c>
      <c r="M195" s="12">
        <f t="shared" ca="1" si="47"/>
        <v>298.74722900029326</v>
      </c>
      <c r="N195" s="16" t="b">
        <f t="shared" ca="1" si="48"/>
        <v>0</v>
      </c>
      <c r="O195">
        <f t="shared" ca="1" si="49"/>
        <v>10964.996163846397</v>
      </c>
      <c r="P195">
        <f t="shared" ca="1" si="50"/>
        <v>37</v>
      </c>
      <c r="Q195">
        <f t="shared" ca="1" si="51"/>
        <v>298.74722900029326</v>
      </c>
      <c r="R195" t="b">
        <f t="shared" ca="1" si="41"/>
        <v>0</v>
      </c>
      <c r="S195">
        <f t="shared" ca="1" si="56"/>
        <v>-1</v>
      </c>
      <c r="T195">
        <f t="shared" ca="1" si="52"/>
        <v>-1</v>
      </c>
    </row>
    <row r="196" spans="1:20" x14ac:dyDescent="0.25">
      <c r="A196" s="71">
        <f t="shared" si="57"/>
        <v>17.699999999999982</v>
      </c>
      <c r="B196" s="65">
        <f t="shared" si="53"/>
        <v>247.62850396743002</v>
      </c>
      <c r="C196" s="58">
        <f t="shared" ca="1" si="42"/>
        <v>315.16876677521475</v>
      </c>
      <c r="D196" s="58">
        <f t="shared" ca="1" si="54"/>
        <v>15.168766775214724</v>
      </c>
      <c r="E196" s="55">
        <f t="shared" ca="1" si="58"/>
        <v>6</v>
      </c>
      <c r="F196" s="72">
        <f t="shared" ca="1" si="55"/>
        <v>0</v>
      </c>
      <c r="G196" s="42">
        <f t="shared" si="43"/>
        <v>196</v>
      </c>
      <c r="H196">
        <f ca="1">IF((G196-$L$7)&gt;$G$19, ABS((SUM(INDIRECT("C"&amp;G196-$L$7):INDIRECT("C"&amp;G196)) - SUM(INDIRECT("C"&amp;G196):INDIRECT("C"&amp;G196+$L$7)))/$J$7),0)</f>
        <v>3.6691702745808072</v>
      </c>
      <c r="I196">
        <f ca="1">AVERAGE(INDIRECT("H"&amp;$G196-$L$8):INDIRECT("H"&amp;$G196+$L$8))</f>
        <v>3.6691702745808072</v>
      </c>
      <c r="J196">
        <f t="shared" ca="1" si="44"/>
        <v>-1</v>
      </c>
      <c r="K196" s="12">
        <f t="shared" ca="1" si="45"/>
        <v>11280.164930621611</v>
      </c>
      <c r="L196" s="12">
        <f t="shared" ca="1" si="46"/>
        <v>38</v>
      </c>
      <c r="M196" s="12">
        <f t="shared" ca="1" si="47"/>
        <v>298.74722900029326</v>
      </c>
      <c r="N196" s="16" t="b">
        <f t="shared" ca="1" si="48"/>
        <v>0</v>
      </c>
      <c r="O196">
        <f t="shared" ca="1" si="49"/>
        <v>11280.164930621611</v>
      </c>
      <c r="P196">
        <f t="shared" ca="1" si="50"/>
        <v>38</v>
      </c>
      <c r="Q196">
        <f t="shared" ca="1" si="51"/>
        <v>298.74722900029326</v>
      </c>
      <c r="R196" t="b">
        <f t="shared" ca="1" si="41"/>
        <v>0</v>
      </c>
      <c r="S196">
        <f t="shared" ca="1" si="56"/>
        <v>-1</v>
      </c>
      <c r="T196">
        <f t="shared" ca="1" si="52"/>
        <v>-1</v>
      </c>
    </row>
    <row r="197" spans="1:20" x14ac:dyDescent="0.25">
      <c r="A197" s="71">
        <f t="shared" si="57"/>
        <v>17.799999999999983</v>
      </c>
      <c r="B197" s="65">
        <f t="shared" si="53"/>
        <v>246.39345165140747</v>
      </c>
      <c r="C197" s="58">
        <f t="shared" ca="1" si="42"/>
        <v>279.42389916986309</v>
      </c>
      <c r="D197" s="58">
        <f t="shared" ca="1" si="54"/>
        <v>-20.576100830136898</v>
      </c>
      <c r="E197" s="55">
        <f t="shared" ca="1" si="58"/>
        <v>6</v>
      </c>
      <c r="F197" s="72">
        <f t="shared" ca="1" si="55"/>
        <v>0</v>
      </c>
      <c r="G197" s="42">
        <f t="shared" si="43"/>
        <v>197</v>
      </c>
      <c r="H197">
        <f ca="1">IF((G197-$L$7)&gt;$G$19, ABS((SUM(INDIRECT("C"&amp;G197-$L$7):INDIRECT("C"&amp;G197)) - SUM(INDIRECT("C"&amp;G197):INDIRECT("C"&amp;G197+$L$7)))/$J$7),0)</f>
        <v>5.4868172788133904</v>
      </c>
      <c r="I197">
        <f ca="1">AVERAGE(INDIRECT("H"&amp;$G197-$L$8):INDIRECT("H"&amp;$G197+$L$8))</f>
        <v>5.4868172788133904</v>
      </c>
      <c r="J197">
        <f t="shared" ca="1" si="44"/>
        <v>-1</v>
      </c>
      <c r="K197" s="12">
        <f t="shared" ca="1" si="45"/>
        <v>11559.588829791475</v>
      </c>
      <c r="L197" s="12">
        <f t="shared" ca="1" si="46"/>
        <v>39</v>
      </c>
      <c r="M197" s="12">
        <f t="shared" ca="1" si="47"/>
        <v>298.74722900029326</v>
      </c>
      <c r="N197" s="16" t="b">
        <f t="shared" ca="1" si="48"/>
        <v>0</v>
      </c>
      <c r="O197">
        <f t="shared" ca="1" si="49"/>
        <v>11559.588829791475</v>
      </c>
      <c r="P197">
        <f t="shared" ca="1" si="50"/>
        <v>39</v>
      </c>
      <c r="Q197">
        <f t="shared" ca="1" si="51"/>
        <v>298.74722900029326</v>
      </c>
      <c r="R197" t="b">
        <f t="shared" ca="1" si="41"/>
        <v>0</v>
      </c>
      <c r="S197">
        <f t="shared" ca="1" si="56"/>
        <v>-1</v>
      </c>
      <c r="T197">
        <f t="shared" ca="1" si="52"/>
        <v>-1</v>
      </c>
    </row>
    <row r="198" spans="1:20" x14ac:dyDescent="0.25">
      <c r="A198" s="71">
        <f t="shared" si="57"/>
        <v>17.899999999999984</v>
      </c>
      <c r="B198" s="65">
        <f t="shared" si="53"/>
        <v>245.16455918450927</v>
      </c>
      <c r="C198" s="58">
        <f t="shared" ca="1" si="42"/>
        <v>298.06969904948966</v>
      </c>
      <c r="D198" s="58">
        <f t="shared" ca="1" si="54"/>
        <v>-1.9303009505103417</v>
      </c>
      <c r="E198" s="55">
        <f t="shared" ca="1" si="58"/>
        <v>6</v>
      </c>
      <c r="F198" s="72">
        <f t="shared" ca="1" si="55"/>
        <v>0</v>
      </c>
      <c r="G198" s="42">
        <f t="shared" si="43"/>
        <v>198</v>
      </c>
      <c r="H198">
        <f ca="1">IF((G198-$L$7)&gt;$G$19, ABS((SUM(INDIRECT("C"&amp;G198-$L$7):INDIRECT("C"&amp;G198)) - SUM(INDIRECT("C"&amp;G198):INDIRECT("C"&amp;G198+$L$7)))/$J$7),0)</f>
        <v>6.4429345010584029</v>
      </c>
      <c r="I198">
        <f ca="1">AVERAGE(INDIRECT("H"&amp;$G198-$L$8):INDIRECT("H"&amp;$G198+$L$8))</f>
        <v>6.4429345010584029</v>
      </c>
      <c r="J198">
        <f t="shared" ca="1" si="44"/>
        <v>-1</v>
      </c>
      <c r="K198" s="12">
        <f t="shared" ca="1" si="45"/>
        <v>11857.658528840964</v>
      </c>
      <c r="L198" s="12">
        <f t="shared" ca="1" si="46"/>
        <v>40</v>
      </c>
      <c r="M198" s="12">
        <f t="shared" ca="1" si="47"/>
        <v>298.74722900029326</v>
      </c>
      <c r="N198" s="16" t="b">
        <f t="shared" ca="1" si="48"/>
        <v>0</v>
      </c>
      <c r="O198">
        <f t="shared" ca="1" si="49"/>
        <v>11857.658528840964</v>
      </c>
      <c r="P198">
        <f t="shared" ca="1" si="50"/>
        <v>40</v>
      </c>
      <c r="Q198">
        <f t="shared" ca="1" si="51"/>
        <v>298.74722900029326</v>
      </c>
      <c r="R198" t="b">
        <f t="shared" ca="1" si="41"/>
        <v>0</v>
      </c>
      <c r="S198">
        <f t="shared" ca="1" si="56"/>
        <v>-1</v>
      </c>
      <c r="T198">
        <f t="shared" ca="1" si="52"/>
        <v>-1</v>
      </c>
    </row>
    <row r="199" spans="1:20" x14ac:dyDescent="0.25">
      <c r="A199" s="71">
        <f t="shared" si="57"/>
        <v>17.999999999999986</v>
      </c>
      <c r="B199" s="65">
        <f t="shared" si="53"/>
        <v>243.94179584435963</v>
      </c>
      <c r="C199" s="58">
        <f t="shared" ca="1" si="42"/>
        <v>310.01820477734805</v>
      </c>
      <c r="D199" s="58">
        <f t="shared" ca="1" si="54"/>
        <v>10.018204777348055</v>
      </c>
      <c r="E199" s="55">
        <f t="shared" ca="1" si="58"/>
        <v>6</v>
      </c>
      <c r="F199" s="72">
        <f t="shared" ca="1" si="55"/>
        <v>0</v>
      </c>
      <c r="G199" s="42">
        <f t="shared" si="43"/>
        <v>199</v>
      </c>
      <c r="H199">
        <f ca="1">IF((G199-$L$7)&gt;$G$19, ABS((SUM(INDIRECT("C"&amp;G199-$L$7):INDIRECT("C"&amp;G199)) - SUM(INDIRECT("C"&amp;G199):INDIRECT("C"&amp;G199+$L$7)))/$J$7),0)</f>
        <v>7.6728865922629268</v>
      </c>
      <c r="I199">
        <f ca="1">AVERAGE(INDIRECT("H"&amp;$G199-$L$8):INDIRECT("H"&amp;$G199+$L$8))</f>
        <v>7.6728865922629268</v>
      </c>
      <c r="J199">
        <f t="shared" ca="1" si="44"/>
        <v>-1</v>
      </c>
      <c r="K199" s="12">
        <f t="shared" ca="1" si="45"/>
        <v>12167.676733618313</v>
      </c>
      <c r="L199" s="12">
        <f t="shared" ca="1" si="46"/>
        <v>41</v>
      </c>
      <c r="M199" s="12">
        <f t="shared" ca="1" si="47"/>
        <v>298.74722900029326</v>
      </c>
      <c r="N199" s="16" t="b">
        <f t="shared" ca="1" si="48"/>
        <v>0</v>
      </c>
      <c r="O199">
        <f t="shared" ca="1" si="49"/>
        <v>12167.676733618313</v>
      </c>
      <c r="P199">
        <f t="shared" ca="1" si="50"/>
        <v>41</v>
      </c>
      <c r="Q199">
        <f t="shared" ca="1" si="51"/>
        <v>298.74722900029326</v>
      </c>
      <c r="R199" t="b">
        <f t="shared" ca="1" si="41"/>
        <v>0</v>
      </c>
      <c r="S199">
        <f t="shared" ca="1" si="56"/>
        <v>-1</v>
      </c>
      <c r="T199">
        <f t="shared" ca="1" si="52"/>
        <v>-1</v>
      </c>
    </row>
    <row r="200" spans="1:20" x14ac:dyDescent="0.25">
      <c r="A200" s="71">
        <f t="shared" si="57"/>
        <v>18.099999999999987</v>
      </c>
      <c r="B200" s="65">
        <f t="shared" si="53"/>
        <v>242.72513106181145</v>
      </c>
      <c r="C200" s="58">
        <f t="shared" ca="1" si="42"/>
        <v>310.34619917196352</v>
      </c>
      <c r="D200" s="58">
        <f t="shared" ca="1" si="54"/>
        <v>10.346199171963509</v>
      </c>
      <c r="E200" s="55">
        <f t="shared" ca="1" si="58"/>
        <v>6</v>
      </c>
      <c r="F200" s="72">
        <f t="shared" ca="1" si="55"/>
        <v>0</v>
      </c>
      <c r="G200" s="42">
        <f t="shared" si="43"/>
        <v>200</v>
      </c>
      <c r="H200">
        <f ca="1">IF((G200-$L$7)&gt;$G$19, ABS((SUM(INDIRECT("C"&amp;G200-$L$7):INDIRECT("C"&amp;G200)) - SUM(INDIRECT("C"&amp;G200):INDIRECT("C"&amp;G200+$L$7)))/$J$7),0)</f>
        <v>3.1302967274745583</v>
      </c>
      <c r="I200">
        <f ca="1">AVERAGE(INDIRECT("H"&amp;$G200-$L$8):INDIRECT("H"&amp;$G200+$L$8))</f>
        <v>3.1302967274745583</v>
      </c>
      <c r="J200">
        <f t="shared" ca="1" si="44"/>
        <v>-1</v>
      </c>
      <c r="K200" s="12">
        <f t="shared" ca="1" si="45"/>
        <v>12478.022932790276</v>
      </c>
      <c r="L200" s="12">
        <f t="shared" ca="1" si="46"/>
        <v>42</v>
      </c>
      <c r="M200" s="12">
        <f t="shared" ca="1" si="47"/>
        <v>298.74722900029326</v>
      </c>
      <c r="N200" s="16" t="b">
        <f t="shared" ca="1" si="48"/>
        <v>0</v>
      </c>
      <c r="O200">
        <f t="shared" ca="1" si="49"/>
        <v>12478.022932790276</v>
      </c>
      <c r="P200">
        <f t="shared" ca="1" si="50"/>
        <v>42</v>
      </c>
      <c r="Q200">
        <f t="shared" ca="1" si="51"/>
        <v>298.74722900029326</v>
      </c>
      <c r="R200" t="b">
        <f t="shared" ca="1" si="41"/>
        <v>0</v>
      </c>
      <c r="S200">
        <f t="shared" ca="1" si="56"/>
        <v>-1</v>
      </c>
      <c r="T200">
        <f t="shared" ca="1" si="52"/>
        <v>-1</v>
      </c>
    </row>
    <row r="201" spans="1:20" x14ac:dyDescent="0.25">
      <c r="A201" s="71">
        <f t="shared" si="57"/>
        <v>18.199999999999989</v>
      </c>
      <c r="B201" s="65">
        <f t="shared" si="53"/>
        <v>241.51453442018172</v>
      </c>
      <c r="C201" s="58">
        <f t="shared" ca="1" si="42"/>
        <v>297.83894541644094</v>
      </c>
      <c r="D201" s="58">
        <f t="shared" ca="1" si="54"/>
        <v>-2.1610545835590749</v>
      </c>
      <c r="E201" s="55">
        <f t="shared" ca="1" si="58"/>
        <v>6</v>
      </c>
      <c r="F201" s="72">
        <f t="shared" ca="1" si="55"/>
        <v>0</v>
      </c>
      <c r="G201" s="42">
        <f t="shared" si="43"/>
        <v>201</v>
      </c>
      <c r="H201">
        <f ca="1">IF((G201-$L$7)&gt;$G$19, ABS((SUM(INDIRECT("C"&amp;G201-$L$7):INDIRECT("C"&amp;G201)) - SUM(INDIRECT("C"&amp;G201):INDIRECT("C"&amp;G201+$L$7)))/$J$7),0)</f>
        <v>7.7436206190836288</v>
      </c>
      <c r="I201">
        <f ca="1">AVERAGE(INDIRECT("H"&amp;$G201-$L$8):INDIRECT("H"&amp;$G201+$L$8))</f>
        <v>7.7436206190836288</v>
      </c>
      <c r="J201">
        <f t="shared" ca="1" si="44"/>
        <v>-1</v>
      </c>
      <c r="K201" s="12">
        <f t="shared" ca="1" si="45"/>
        <v>12775.861878206717</v>
      </c>
      <c r="L201" s="12">
        <f t="shared" ca="1" si="46"/>
        <v>43</v>
      </c>
      <c r="M201" s="12">
        <f t="shared" ca="1" si="47"/>
        <v>298.74722900029326</v>
      </c>
      <c r="N201" s="16" t="b">
        <f t="shared" ca="1" si="48"/>
        <v>0</v>
      </c>
      <c r="O201">
        <f t="shared" ca="1" si="49"/>
        <v>12775.861878206717</v>
      </c>
      <c r="P201">
        <f t="shared" ca="1" si="50"/>
        <v>43</v>
      </c>
      <c r="Q201">
        <f t="shared" ca="1" si="51"/>
        <v>298.74722900029326</v>
      </c>
      <c r="R201" t="b">
        <f t="shared" ca="1" si="41"/>
        <v>0</v>
      </c>
      <c r="S201">
        <f t="shared" ca="1" si="56"/>
        <v>-1</v>
      </c>
      <c r="T201">
        <f t="shared" ca="1" si="52"/>
        <v>-1</v>
      </c>
    </row>
    <row r="202" spans="1:20" x14ac:dyDescent="0.25">
      <c r="A202" s="71">
        <f t="shared" si="57"/>
        <v>18.29999999999999</v>
      </c>
      <c r="B202" s="65">
        <f t="shared" si="53"/>
        <v>240.30997565449138</v>
      </c>
      <c r="C202" s="58">
        <f t="shared" ca="1" si="42"/>
        <v>322.77014532029494</v>
      </c>
      <c r="D202" s="58">
        <f t="shared" ca="1" si="54"/>
        <v>22.770145320294969</v>
      </c>
      <c r="E202" s="55">
        <f t="shared" ca="1" si="58"/>
        <v>6</v>
      </c>
      <c r="F202" s="72">
        <f t="shared" ca="1" si="55"/>
        <v>0</v>
      </c>
      <c r="G202" s="42">
        <f t="shared" si="43"/>
        <v>202</v>
      </c>
      <c r="H202">
        <f ca="1">IF((G202-$L$7)&gt;$G$19, ABS((SUM(INDIRECT("C"&amp;G202-$L$7):INDIRECT("C"&amp;G202)) - SUM(INDIRECT("C"&amp;G202):INDIRECT("C"&amp;G202+$L$7)))/$J$7),0)</f>
        <v>11.480334762803352</v>
      </c>
      <c r="I202">
        <f ca="1">AVERAGE(INDIRECT("H"&amp;$G202-$L$8):INDIRECT("H"&amp;$G202+$L$8))</f>
        <v>11.480334762803352</v>
      </c>
      <c r="J202">
        <f t="shared" ca="1" si="44"/>
        <v>-1</v>
      </c>
      <c r="K202" s="12">
        <f t="shared" ca="1" si="45"/>
        <v>13098.632023527012</v>
      </c>
      <c r="L202" s="12">
        <f t="shared" ca="1" si="46"/>
        <v>44</v>
      </c>
      <c r="M202" s="12">
        <f t="shared" ca="1" si="47"/>
        <v>298.74722900029326</v>
      </c>
      <c r="N202" s="16" t="b">
        <f t="shared" ca="1" si="48"/>
        <v>0</v>
      </c>
      <c r="O202">
        <f t="shared" ca="1" si="49"/>
        <v>13098.632023527012</v>
      </c>
      <c r="P202">
        <f t="shared" ca="1" si="50"/>
        <v>44</v>
      </c>
      <c r="Q202">
        <f t="shared" ca="1" si="51"/>
        <v>298.74722900029326</v>
      </c>
      <c r="R202" t="b">
        <f t="shared" ca="1" si="41"/>
        <v>0</v>
      </c>
      <c r="S202">
        <f t="shared" ca="1" si="56"/>
        <v>-1</v>
      </c>
      <c r="T202">
        <f t="shared" ca="1" si="52"/>
        <v>-1</v>
      </c>
    </row>
    <row r="203" spans="1:20" x14ac:dyDescent="0.25">
      <c r="A203" s="71">
        <f t="shared" si="57"/>
        <v>18.399999999999991</v>
      </c>
      <c r="B203" s="65">
        <f t="shared" si="53"/>
        <v>239.11142465070861</v>
      </c>
      <c r="C203" s="58">
        <f t="shared" ca="1" si="42"/>
        <v>328.56874110535119</v>
      </c>
      <c r="D203" s="58">
        <f t="shared" ca="1" si="54"/>
        <v>28.568741105351172</v>
      </c>
      <c r="E203" s="55">
        <f t="shared" ca="1" si="58"/>
        <v>6</v>
      </c>
      <c r="F203" s="72">
        <f t="shared" ca="1" si="55"/>
        <v>0</v>
      </c>
      <c r="G203" s="42">
        <f t="shared" si="43"/>
        <v>203</v>
      </c>
      <c r="H203">
        <f ca="1">IF((G203-$L$7)&gt;$G$19, ABS((SUM(INDIRECT("C"&amp;G203-$L$7):INDIRECT("C"&amp;G203)) - SUM(INDIRECT("C"&amp;G203):INDIRECT("C"&amp;G203+$L$7)))/$J$7),0)</f>
        <v>2.5304480297079976</v>
      </c>
      <c r="I203">
        <f ca="1">AVERAGE(INDIRECT("H"&amp;$G203-$L$8):INDIRECT("H"&amp;$G203+$L$8))</f>
        <v>2.5304480297079976</v>
      </c>
      <c r="J203">
        <f t="shared" ca="1" si="44"/>
        <v>-1</v>
      </c>
      <c r="K203" s="12">
        <f t="shared" ca="1" si="45"/>
        <v>13427.200764632364</v>
      </c>
      <c r="L203" s="12">
        <f t="shared" ca="1" si="46"/>
        <v>45</v>
      </c>
      <c r="M203" s="12">
        <f t="shared" ca="1" si="47"/>
        <v>298.74722900029326</v>
      </c>
      <c r="N203" s="16" t="b">
        <f t="shared" ca="1" si="48"/>
        <v>0</v>
      </c>
      <c r="O203">
        <f t="shared" ca="1" si="49"/>
        <v>13427.200764632364</v>
      </c>
      <c r="P203">
        <f t="shared" ca="1" si="50"/>
        <v>45</v>
      </c>
      <c r="Q203">
        <f t="shared" ca="1" si="51"/>
        <v>298.74722900029326</v>
      </c>
      <c r="R203" t="b">
        <f t="shared" ca="1" si="41"/>
        <v>0</v>
      </c>
      <c r="S203">
        <f t="shared" ca="1" si="56"/>
        <v>-1</v>
      </c>
      <c r="T203">
        <f t="shared" ca="1" si="52"/>
        <v>-1</v>
      </c>
    </row>
    <row r="204" spans="1:20" x14ac:dyDescent="0.25">
      <c r="A204" s="71">
        <f t="shared" si="57"/>
        <v>18.499999999999993</v>
      </c>
      <c r="B204" s="65">
        <f t="shared" si="53"/>
        <v>237.91885144499579</v>
      </c>
      <c r="C204" s="58">
        <f t="shared" ca="1" si="42"/>
        <v>325.53774253426656</v>
      </c>
      <c r="D204" s="58">
        <f t="shared" ca="1" si="54"/>
        <v>25.537742534266556</v>
      </c>
      <c r="E204" s="55">
        <f t="shared" ca="1" si="58"/>
        <v>6</v>
      </c>
      <c r="F204" s="72">
        <f t="shared" ca="1" si="55"/>
        <v>0</v>
      </c>
      <c r="G204" s="42">
        <f t="shared" si="43"/>
        <v>204</v>
      </c>
      <c r="H204">
        <f ca="1">IF((G204-$L$7)&gt;$G$19, ABS((SUM(INDIRECT("C"&amp;G204-$L$7):INDIRECT("C"&amp;G204)) - SUM(INDIRECT("C"&amp;G204):INDIRECT("C"&amp;G204+$L$7)))/$J$7),0)</f>
        <v>16.052600394549756</v>
      </c>
      <c r="I204">
        <f ca="1">AVERAGE(INDIRECT("H"&amp;$G204-$L$8):INDIRECT("H"&amp;$G204+$L$8))</f>
        <v>16.052600394549756</v>
      </c>
      <c r="J204">
        <f t="shared" ca="1" si="44"/>
        <v>-1</v>
      </c>
      <c r="K204" s="12">
        <f t="shared" ca="1" si="45"/>
        <v>13752.73850716663</v>
      </c>
      <c r="L204" s="12">
        <f t="shared" ca="1" si="46"/>
        <v>46</v>
      </c>
      <c r="M204" s="12">
        <f t="shared" ca="1" si="47"/>
        <v>298.74722900029326</v>
      </c>
      <c r="N204" s="16" t="b">
        <f t="shared" ca="1" si="48"/>
        <v>0</v>
      </c>
      <c r="O204">
        <f t="shared" ca="1" si="49"/>
        <v>13752.73850716663</v>
      </c>
      <c r="P204">
        <f t="shared" ca="1" si="50"/>
        <v>46</v>
      </c>
      <c r="Q204">
        <f t="shared" ca="1" si="51"/>
        <v>298.74722900029326</v>
      </c>
      <c r="R204" t="b">
        <f t="shared" ca="1" si="41"/>
        <v>0</v>
      </c>
      <c r="S204">
        <f t="shared" ca="1" si="56"/>
        <v>-1</v>
      </c>
      <c r="T204">
        <f t="shared" ca="1" si="52"/>
        <v>-1</v>
      </c>
    </row>
    <row r="205" spans="1:20" x14ac:dyDescent="0.25">
      <c r="A205" s="71">
        <f t="shared" si="57"/>
        <v>18.599999999999994</v>
      </c>
      <c r="B205" s="65">
        <f t="shared" si="53"/>
        <v>236.73222622296075</v>
      </c>
      <c r="C205" s="58">
        <f t="shared" ca="1" si="42"/>
        <v>284.94955608363728</v>
      </c>
      <c r="D205" s="58">
        <f t="shared" ca="1" si="54"/>
        <v>-15.050443916362717</v>
      </c>
      <c r="E205" s="55">
        <f t="shared" ca="1" si="58"/>
        <v>6</v>
      </c>
      <c r="F205" s="72">
        <f t="shared" ca="1" si="55"/>
        <v>0</v>
      </c>
      <c r="G205" s="42">
        <f t="shared" si="43"/>
        <v>205</v>
      </c>
      <c r="H205">
        <f ca="1">IF((G205-$L$7)&gt;$G$19, ABS((SUM(INDIRECT("C"&amp;G205-$L$7):INDIRECT("C"&amp;G205)) - SUM(INDIRECT("C"&amp;G205):INDIRECT("C"&amp;G205+$L$7)))/$J$7),0)</f>
        <v>26.739063290438025</v>
      </c>
      <c r="I205">
        <f ca="1">AVERAGE(INDIRECT("H"&amp;$G205-$L$8):INDIRECT("H"&amp;$G205+$L$8))</f>
        <v>26.739063290438025</v>
      </c>
      <c r="J205">
        <f t="shared" ca="1" si="44"/>
        <v>-1</v>
      </c>
      <c r="K205" s="12">
        <f t="shared" ca="1" si="45"/>
        <v>14037.688063250267</v>
      </c>
      <c r="L205" s="12">
        <f t="shared" ca="1" si="46"/>
        <v>47</v>
      </c>
      <c r="M205" s="12">
        <f t="shared" ca="1" si="47"/>
        <v>298.74722900029326</v>
      </c>
      <c r="N205" s="16" t="b">
        <f t="shared" ca="1" si="48"/>
        <v>0</v>
      </c>
      <c r="O205">
        <f t="shared" ca="1" si="49"/>
        <v>14037.688063250267</v>
      </c>
      <c r="P205">
        <f t="shared" ca="1" si="50"/>
        <v>47</v>
      </c>
      <c r="Q205">
        <f t="shared" ca="1" si="51"/>
        <v>298.74722900029326</v>
      </c>
      <c r="R205" t="b">
        <f t="shared" ca="1" si="41"/>
        <v>0</v>
      </c>
      <c r="S205">
        <f t="shared" ca="1" si="56"/>
        <v>-1</v>
      </c>
      <c r="T205">
        <f t="shared" ca="1" si="52"/>
        <v>-1</v>
      </c>
    </row>
    <row r="206" spans="1:20" x14ac:dyDescent="0.25">
      <c r="A206" s="71">
        <f t="shared" si="57"/>
        <v>18.699999999999996</v>
      </c>
      <c r="B206" s="65">
        <f t="shared" si="53"/>
        <v>235.55151931891106</v>
      </c>
      <c r="C206" s="58">
        <f t="shared" ca="1" si="42"/>
        <v>302.17892876380984</v>
      </c>
      <c r="D206" s="58">
        <f t="shared" ca="1" si="54"/>
        <v>2.1789287638098602</v>
      </c>
      <c r="E206" s="55">
        <f t="shared" ca="1" si="58"/>
        <v>6</v>
      </c>
      <c r="F206" s="72">
        <f t="shared" ca="1" si="55"/>
        <v>1</v>
      </c>
      <c r="G206" s="42">
        <f t="shared" si="43"/>
        <v>206</v>
      </c>
      <c r="H206">
        <f ca="1">IF((G206-$L$7)&gt;$G$19, ABS((SUM(INDIRECT("C"&amp;G206-$L$7):INDIRECT("C"&amp;G206)) - SUM(INDIRECT("C"&amp;G206):INDIRECT("C"&amp;G206+$L$7)))/$J$7),0)</f>
        <v>29.563121462660092</v>
      </c>
      <c r="I206">
        <f ca="1">AVERAGE(INDIRECT("H"&amp;$G206-$L$8):INDIRECT("H"&amp;$G206+$L$8))</f>
        <v>29.563121462660092</v>
      </c>
      <c r="J206">
        <f t="shared" ca="1" si="44"/>
        <v>29.563121462660092</v>
      </c>
      <c r="K206" s="12">
        <f t="shared" ca="1" si="45"/>
        <v>0</v>
      </c>
      <c r="L206" s="12">
        <f t="shared" ca="1" si="46"/>
        <v>0</v>
      </c>
      <c r="M206" s="12">
        <f t="shared" ca="1" si="47"/>
        <v>298.74722900029326</v>
      </c>
      <c r="N206" s="16" t="b">
        <f t="shared" ca="1" si="48"/>
        <v>1</v>
      </c>
      <c r="O206">
        <f t="shared" ca="1" si="49"/>
        <v>0</v>
      </c>
      <c r="P206">
        <f t="shared" ca="1" si="50"/>
        <v>0</v>
      </c>
      <c r="Q206">
        <f t="shared" ca="1" si="51"/>
        <v>298.74722900029326</v>
      </c>
      <c r="R206" t="b">
        <f t="shared" ca="1" si="41"/>
        <v>1</v>
      </c>
      <c r="S206">
        <f t="shared" ca="1" si="56"/>
        <v>298.74722900029326</v>
      </c>
      <c r="T206">
        <f t="shared" ca="1" si="52"/>
        <v>4.7000000000000668</v>
      </c>
    </row>
    <row r="207" spans="1:20" x14ac:dyDescent="0.25">
      <c r="A207" s="71">
        <f t="shared" si="57"/>
        <v>18.799999999999997</v>
      </c>
      <c r="B207" s="65">
        <f t="shared" si="53"/>
        <v>234.37670121511269</v>
      </c>
      <c r="C207" s="58">
        <f t="shared" ca="1" si="42"/>
        <v>244.97130171405587</v>
      </c>
      <c r="D207" s="58">
        <f t="shared" ca="1" si="54"/>
        <v>-5.0286982859441407</v>
      </c>
      <c r="E207" s="55">
        <f t="shared" ca="1" si="58"/>
        <v>5</v>
      </c>
      <c r="F207" s="72">
        <f t="shared" ca="1" si="55"/>
        <v>0</v>
      </c>
      <c r="G207" s="42">
        <f t="shared" si="43"/>
        <v>207</v>
      </c>
      <c r="H207">
        <f ca="1">IF((G207-$L$7)&gt;$G$19, ABS((SUM(INDIRECT("C"&amp;G207-$L$7):INDIRECT("C"&amp;G207)) - SUM(INDIRECT("C"&amp;G207):INDIRECT("C"&amp;G207+$L$7)))/$J$7),0)</f>
        <v>28.237817480941004</v>
      </c>
      <c r="I207">
        <f ca="1">AVERAGE(INDIRECT("H"&amp;$G207-$L$8):INDIRECT("H"&amp;$G207+$L$8))</f>
        <v>28.237817480941004</v>
      </c>
      <c r="J207">
        <f t="shared" ca="1" si="44"/>
        <v>-1</v>
      </c>
      <c r="K207" s="12">
        <f t="shared" ca="1" si="45"/>
        <v>244.97130171405587</v>
      </c>
      <c r="L207" s="12">
        <f t="shared" ca="1" si="46"/>
        <v>1</v>
      </c>
      <c r="M207" s="12">
        <f t="shared" ca="1" si="47"/>
        <v>250.53489827983842</v>
      </c>
      <c r="N207" s="16" t="b">
        <f t="shared" ca="1" si="48"/>
        <v>0</v>
      </c>
      <c r="O207">
        <f t="shared" ca="1" si="49"/>
        <v>244.97130171405587</v>
      </c>
      <c r="P207">
        <f t="shared" ca="1" si="50"/>
        <v>1</v>
      </c>
      <c r="Q207">
        <f t="shared" ca="1" si="51"/>
        <v>253.75735136038443</v>
      </c>
      <c r="R207" t="b">
        <f t="shared" ca="1" si="41"/>
        <v>0</v>
      </c>
      <c r="S207">
        <f t="shared" ca="1" si="56"/>
        <v>-1</v>
      </c>
      <c r="T207">
        <f t="shared" ca="1" si="52"/>
        <v>-1</v>
      </c>
    </row>
    <row r="208" spans="1:20" x14ac:dyDescent="0.25">
      <c r="A208" s="71">
        <f t="shared" si="57"/>
        <v>18.899999999999999</v>
      </c>
      <c r="B208" s="65">
        <f t="shared" si="53"/>
        <v>233.20774254105183</v>
      </c>
      <c r="C208" s="58">
        <f t="shared" ca="1" si="42"/>
        <v>247.26351105320757</v>
      </c>
      <c r="D208" s="58">
        <f t="shared" ca="1" si="54"/>
        <v>-2.7364889467924263</v>
      </c>
      <c r="E208" s="55">
        <f t="shared" ca="1" si="58"/>
        <v>5</v>
      </c>
      <c r="F208" s="72">
        <f t="shared" ca="1" si="55"/>
        <v>0</v>
      </c>
      <c r="G208" s="42">
        <f t="shared" si="43"/>
        <v>208</v>
      </c>
      <c r="H208">
        <f ca="1">IF((G208-$L$7)&gt;$G$19, ABS((SUM(INDIRECT("C"&amp;G208-$L$7):INDIRECT("C"&amp;G208)) - SUM(INDIRECT("C"&amp;G208):INDIRECT("C"&amp;G208+$L$7)))/$J$7),0)</f>
        <v>16.731514536218498</v>
      </c>
      <c r="I208">
        <f ca="1">AVERAGE(INDIRECT("H"&amp;$G208-$L$8):INDIRECT("H"&amp;$G208+$L$8))</f>
        <v>16.731514536218498</v>
      </c>
      <c r="J208">
        <f t="shared" ca="1" si="44"/>
        <v>-1</v>
      </c>
      <c r="K208" s="12">
        <f t="shared" ca="1" si="45"/>
        <v>492.23481276726341</v>
      </c>
      <c r="L208" s="12">
        <f t="shared" ca="1" si="46"/>
        <v>2</v>
      </c>
      <c r="M208" s="12">
        <f t="shared" ca="1" si="47"/>
        <v>250.53489827983842</v>
      </c>
      <c r="N208" s="16" t="b">
        <f t="shared" ca="1" si="48"/>
        <v>0</v>
      </c>
      <c r="O208">
        <f t="shared" ca="1" si="49"/>
        <v>492.23481276726341</v>
      </c>
      <c r="P208">
        <f t="shared" ca="1" si="50"/>
        <v>2</v>
      </c>
      <c r="Q208">
        <f t="shared" ca="1" si="51"/>
        <v>253.75735136038443</v>
      </c>
      <c r="R208" t="b">
        <f t="shared" ca="1" si="41"/>
        <v>0</v>
      </c>
      <c r="S208">
        <f t="shared" ca="1" si="56"/>
        <v>-1</v>
      </c>
      <c r="T208">
        <f t="shared" ca="1" si="52"/>
        <v>-1</v>
      </c>
    </row>
    <row r="209" spans="1:20" x14ac:dyDescent="0.25">
      <c r="A209" s="71">
        <f t="shared" si="57"/>
        <v>19</v>
      </c>
      <c r="B209" s="65">
        <f t="shared" si="53"/>
        <v>232.04461407270071</v>
      </c>
      <c r="C209" s="58">
        <f t="shared" ca="1" si="42"/>
        <v>226.91370387047553</v>
      </c>
      <c r="D209" s="58">
        <f t="shared" ca="1" si="54"/>
        <v>-23.086296129524474</v>
      </c>
      <c r="E209" s="55">
        <f t="shared" ca="1" si="58"/>
        <v>5</v>
      </c>
      <c r="F209" s="72">
        <f t="shared" ca="1" si="55"/>
        <v>0</v>
      </c>
      <c r="G209" s="42">
        <f t="shared" si="43"/>
        <v>209</v>
      </c>
      <c r="H209">
        <f ca="1">IF((G209-$L$7)&gt;$G$19, ABS((SUM(INDIRECT("C"&amp;G209-$L$7):INDIRECT("C"&amp;G209)) - SUM(INDIRECT("C"&amp;G209):INDIRECT("C"&amp;G209+$L$7)))/$J$7),0)</f>
        <v>7.0634057328162498</v>
      </c>
      <c r="I209">
        <f ca="1">AVERAGE(INDIRECT("H"&amp;$G209-$L$8):INDIRECT("H"&amp;$G209+$L$8))</f>
        <v>7.0634057328162498</v>
      </c>
      <c r="J209">
        <f t="shared" ca="1" si="44"/>
        <v>-1</v>
      </c>
      <c r="K209" s="12">
        <f t="shared" ca="1" si="45"/>
        <v>719.14851663773891</v>
      </c>
      <c r="L209" s="12">
        <f t="shared" ca="1" si="46"/>
        <v>3</v>
      </c>
      <c r="M209" s="12">
        <f t="shared" ca="1" si="47"/>
        <v>250.53489827983842</v>
      </c>
      <c r="N209" s="16" t="b">
        <f t="shared" ca="1" si="48"/>
        <v>0</v>
      </c>
      <c r="O209">
        <f t="shared" ca="1" si="49"/>
        <v>719.14851663773891</v>
      </c>
      <c r="P209">
        <f t="shared" ca="1" si="50"/>
        <v>3</v>
      </c>
      <c r="Q209">
        <f t="shared" ca="1" si="51"/>
        <v>253.75735136038443</v>
      </c>
      <c r="R209" t="b">
        <f t="shared" ca="1" si="41"/>
        <v>0</v>
      </c>
      <c r="S209">
        <f t="shared" ca="1" si="56"/>
        <v>-1</v>
      </c>
      <c r="T209">
        <f t="shared" ca="1" si="52"/>
        <v>-1</v>
      </c>
    </row>
    <row r="210" spans="1:20" x14ac:dyDescent="0.25">
      <c r="A210" s="71">
        <f t="shared" si="57"/>
        <v>19.100000000000001</v>
      </c>
      <c r="B210" s="65">
        <f t="shared" si="53"/>
        <v>230.8872867317871</v>
      </c>
      <c r="C210" s="58">
        <f t="shared" ca="1" si="42"/>
        <v>253.31046846251624</v>
      </c>
      <c r="D210" s="58">
        <f t="shared" ca="1" si="54"/>
        <v>3.3104684625162366</v>
      </c>
      <c r="E210" s="55">
        <f t="shared" ca="1" si="58"/>
        <v>5</v>
      </c>
      <c r="F210" s="72">
        <f t="shared" ca="1" si="55"/>
        <v>0</v>
      </c>
      <c r="G210" s="42">
        <f t="shared" si="43"/>
        <v>210</v>
      </c>
      <c r="H210">
        <f ca="1">IF((G210-$L$7)&gt;$G$19, ABS((SUM(INDIRECT("C"&amp;G210-$L$7):INDIRECT("C"&amp;G210)) - SUM(INDIRECT("C"&amp;G210):INDIRECT("C"&amp;G210+$L$7)))/$J$7),0)</f>
        <v>6.1839358612286617</v>
      </c>
      <c r="I210">
        <f ca="1">AVERAGE(INDIRECT("H"&amp;$G210-$L$8):INDIRECT("H"&amp;$G210+$L$8))</f>
        <v>6.1839358612286617</v>
      </c>
      <c r="J210">
        <f t="shared" ca="1" si="44"/>
        <v>-1</v>
      </c>
      <c r="K210" s="12">
        <f t="shared" ca="1" si="45"/>
        <v>972.45898510025518</v>
      </c>
      <c r="L210" s="12">
        <f t="shared" ca="1" si="46"/>
        <v>4</v>
      </c>
      <c r="M210" s="12">
        <f t="shared" ca="1" si="47"/>
        <v>250.53489827983842</v>
      </c>
      <c r="N210" s="16" t="b">
        <f t="shared" ca="1" si="48"/>
        <v>0</v>
      </c>
      <c r="O210">
        <f t="shared" ca="1" si="49"/>
        <v>972.45898510025518</v>
      </c>
      <c r="P210">
        <f t="shared" ca="1" si="50"/>
        <v>4</v>
      </c>
      <c r="Q210">
        <f t="shared" ca="1" si="51"/>
        <v>253.75735136038443</v>
      </c>
      <c r="R210" t="b">
        <f t="shared" ref="R210:R273" ca="1" si="59">IF(Q210&lt;&gt;Q211,TRUE,FALSE)</f>
        <v>0</v>
      </c>
      <c r="S210">
        <f t="shared" ca="1" si="56"/>
        <v>-1</v>
      </c>
      <c r="T210">
        <f t="shared" ca="1" si="52"/>
        <v>-1</v>
      </c>
    </row>
    <row r="211" spans="1:20" x14ac:dyDescent="0.25">
      <c r="A211" s="71">
        <f t="shared" si="57"/>
        <v>19.200000000000003</v>
      </c>
      <c r="B211" s="65">
        <f t="shared" si="53"/>
        <v>229.73573158506719</v>
      </c>
      <c r="C211" s="58">
        <f t="shared" ref="C211:C274" ca="1" si="60">E211*$B$9 + D211</f>
        <v>267.17796723601214</v>
      </c>
      <c r="D211" s="58">
        <f t="shared" ca="1" si="54"/>
        <v>17.177967236012112</v>
      </c>
      <c r="E211" s="55">
        <f t="shared" ca="1" si="58"/>
        <v>5</v>
      </c>
      <c r="F211" s="72">
        <f t="shared" ca="1" si="55"/>
        <v>0</v>
      </c>
      <c r="G211" s="42">
        <f t="shared" ref="G211:G274" si="61">ROW(A211)</f>
        <v>211</v>
      </c>
      <c r="H211">
        <f ca="1">IF((G211-$L$7)&gt;$G$19, ABS((SUM(INDIRECT("C"&amp;G211-$L$7):INDIRECT("C"&amp;G211)) - SUM(INDIRECT("C"&amp;G211):INDIRECT("C"&amp;G211+$L$7)))/$J$7),0)</f>
        <v>4.9790044672989779</v>
      </c>
      <c r="I211">
        <f ca="1">AVERAGE(INDIRECT("H"&amp;$G211-$L$8):INDIRECT("H"&amp;$G211+$L$8))</f>
        <v>4.9790044672989779</v>
      </c>
      <c r="J211">
        <f t="shared" ref="J211:J274" ca="1" si="62">IF(AND(I211&gt;$J$9, I211&gt;I210, I211&gt;I212, SUM(J208:J209)&lt;=0), I211, -1)</f>
        <v>-1</v>
      </c>
      <c r="K211" s="12">
        <f t="shared" ref="K211:K274" ca="1" si="63">IF($J211&lt;0,K210+$C211,0)</f>
        <v>1239.6369523362673</v>
      </c>
      <c r="L211" s="12">
        <f t="shared" ref="L211:L274" ca="1" si="64">IF($J211&lt;0,L210+1,0)</f>
        <v>5</v>
      </c>
      <c r="M211" s="12">
        <f t="shared" ref="M211:M274" ca="1" si="65">IF($L211=0,($K210+$C211)/($L210+1),$M212)</f>
        <v>250.53489827983842</v>
      </c>
      <c r="N211" s="16" t="b">
        <f t="shared" ref="N211:N274" ca="1" si="66">IF(($M211-M212)&gt;$J$10,TRUE,FALSE)</f>
        <v>0</v>
      </c>
      <c r="O211">
        <f t="shared" ref="O211:O274" ca="1" si="67">IF($N211,0,O210+$C211)</f>
        <v>1239.6369523362673</v>
      </c>
      <c r="P211">
        <f t="shared" ref="P211:P274" ca="1" si="68">IF($N211,0,P210+1)</f>
        <v>5</v>
      </c>
      <c r="Q211">
        <f t="shared" ref="Q211:Q274" ca="1" si="69">IF($O211=0,($O210+$C211)/($P210+1),$Q212)</f>
        <v>253.75735136038443</v>
      </c>
      <c r="R211" t="b">
        <f t="shared" ca="1" si="59"/>
        <v>0</v>
      </c>
      <c r="S211">
        <f t="shared" ca="1" si="56"/>
        <v>-1</v>
      </c>
      <c r="T211">
        <f t="shared" ref="T211:T274" ca="1" si="70">IF(R211,P210*(A211-A210),-1)</f>
        <v>-1</v>
      </c>
    </row>
    <row r="212" spans="1:20" x14ac:dyDescent="0.25">
      <c r="A212" s="71">
        <f t="shared" si="57"/>
        <v>19.300000000000004</v>
      </c>
      <c r="B212" s="65">
        <f t="shared" ref="B212:B275" si="71">($B$9*$B$10)*EXP(-A212*$B$11)</f>
        <v>228.58991984360227</v>
      </c>
      <c r="C212" s="58">
        <f t="shared" ca="1" si="60"/>
        <v>231.73499113258566</v>
      </c>
      <c r="D212" s="58">
        <f t="shared" ref="D212:D275" ca="1" si="72">(SQRT(E212*$B$9)+$B$8) * SQRT(-2*LN(RAND())) * COS(2*PI()*RAND())</f>
        <v>-18.265008867414338</v>
      </c>
      <c r="E212" s="55">
        <f t="shared" ca="1" si="58"/>
        <v>5</v>
      </c>
      <c r="F212" s="72">
        <f t="shared" ref="F212:F275" ca="1" si="73">IF(E212*($B$12*$B$11) &gt; RAND(),1,0)</f>
        <v>0</v>
      </c>
      <c r="G212" s="42">
        <f t="shared" si="61"/>
        <v>212</v>
      </c>
      <c r="H212">
        <f ca="1">IF((G212-$L$7)&gt;$G$19, ABS((SUM(INDIRECT("C"&amp;G212-$L$7):INDIRECT("C"&amp;G212)) - SUM(INDIRECT("C"&amp;G212):INDIRECT("C"&amp;G212+$L$7)))/$J$7),0)</f>
        <v>0.39544040028124527</v>
      </c>
      <c r="I212">
        <f ca="1">AVERAGE(INDIRECT("H"&amp;$G212-$L$8):INDIRECT("H"&amp;$G212+$L$8))</f>
        <v>0.39544040028124527</v>
      </c>
      <c r="J212">
        <f t="shared" ca="1" si="62"/>
        <v>-1</v>
      </c>
      <c r="K212" s="12">
        <f t="shared" ca="1" si="63"/>
        <v>1471.371943468853</v>
      </c>
      <c r="L212" s="12">
        <f t="shared" ca="1" si="64"/>
        <v>6</v>
      </c>
      <c r="M212" s="12">
        <f t="shared" ca="1" si="65"/>
        <v>250.53489827983842</v>
      </c>
      <c r="N212" s="16" t="b">
        <f t="shared" ca="1" si="66"/>
        <v>0</v>
      </c>
      <c r="O212">
        <f t="shared" ca="1" si="67"/>
        <v>1471.371943468853</v>
      </c>
      <c r="P212">
        <f t="shared" ca="1" si="68"/>
        <v>6</v>
      </c>
      <c r="Q212">
        <f t="shared" ca="1" si="69"/>
        <v>253.75735136038443</v>
      </c>
      <c r="R212" t="b">
        <f t="shared" ca="1" si="59"/>
        <v>0</v>
      </c>
      <c r="S212">
        <f t="shared" ref="S212:S275" ca="1" si="74">IF(R212,Q212,-1)</f>
        <v>-1</v>
      </c>
      <c r="T212">
        <f t="shared" ca="1" si="70"/>
        <v>-1</v>
      </c>
    </row>
    <row r="213" spans="1:20" x14ac:dyDescent="0.25">
      <c r="A213" s="71">
        <f t="shared" ref="A213:A276" si="75">A212+$B$12</f>
        <v>19.400000000000006</v>
      </c>
      <c r="B213" s="65">
        <f t="shared" si="71"/>
        <v>227.44982286203924</v>
      </c>
      <c r="C213" s="58">
        <f t="shared" ca="1" si="60"/>
        <v>268.40519906960202</v>
      </c>
      <c r="D213" s="58">
        <f t="shared" ca="1" si="72"/>
        <v>18.405199069602027</v>
      </c>
      <c r="E213" s="55">
        <f t="shared" ref="E213:E276" ca="1" si="76">E212-F212</f>
        <v>5</v>
      </c>
      <c r="F213" s="72">
        <f t="shared" ca="1" si="73"/>
        <v>0</v>
      </c>
      <c r="G213" s="42">
        <f t="shared" si="61"/>
        <v>213</v>
      </c>
      <c r="H213">
        <f ca="1">IF((G213-$L$7)&gt;$G$19, ABS((SUM(INDIRECT("C"&amp;G213-$L$7):INDIRECT("C"&amp;G213)) - SUM(INDIRECT("C"&amp;G213):INDIRECT("C"&amp;G213+$L$7)))/$J$7),0)</f>
        <v>6.5575021783587033</v>
      </c>
      <c r="I213">
        <f ca="1">AVERAGE(INDIRECT("H"&amp;$G213-$L$8):INDIRECT("H"&amp;$G213+$L$8))</f>
        <v>6.5575021783587033</v>
      </c>
      <c r="J213">
        <f t="shared" ca="1" si="62"/>
        <v>-1</v>
      </c>
      <c r="K213" s="12">
        <f t="shared" ca="1" si="63"/>
        <v>1739.7771425384551</v>
      </c>
      <c r="L213" s="12">
        <f t="shared" ca="1" si="64"/>
        <v>7</v>
      </c>
      <c r="M213" s="12">
        <f t="shared" ca="1" si="65"/>
        <v>250.53489827983842</v>
      </c>
      <c r="N213" s="16" t="b">
        <f t="shared" ca="1" si="66"/>
        <v>0</v>
      </c>
      <c r="O213">
        <f t="shared" ca="1" si="67"/>
        <v>1739.7771425384551</v>
      </c>
      <c r="P213">
        <f t="shared" ca="1" si="68"/>
        <v>7</v>
      </c>
      <c r="Q213">
        <f t="shared" ca="1" si="69"/>
        <v>253.75735136038443</v>
      </c>
      <c r="R213" t="b">
        <f t="shared" ca="1" si="59"/>
        <v>0</v>
      </c>
      <c r="S213">
        <f t="shared" ca="1" si="74"/>
        <v>-1</v>
      </c>
      <c r="T213">
        <f t="shared" ca="1" si="70"/>
        <v>-1</v>
      </c>
    </row>
    <row r="214" spans="1:20" x14ac:dyDescent="0.25">
      <c r="A214" s="71">
        <f t="shared" si="75"/>
        <v>19.500000000000007</v>
      </c>
      <c r="B214" s="65">
        <f t="shared" si="71"/>
        <v>226.31541213789407</v>
      </c>
      <c r="C214" s="58">
        <f t="shared" ca="1" si="60"/>
        <v>253.66499823005134</v>
      </c>
      <c r="D214" s="58">
        <f t="shared" ca="1" si="72"/>
        <v>3.6649982300513257</v>
      </c>
      <c r="E214" s="55">
        <f t="shared" ca="1" si="76"/>
        <v>5</v>
      </c>
      <c r="F214" s="72">
        <f t="shared" ca="1" si="73"/>
        <v>0</v>
      </c>
      <c r="G214" s="42">
        <f t="shared" si="61"/>
        <v>214</v>
      </c>
      <c r="H214">
        <f ca="1">IF((G214-$L$7)&gt;$G$19, ABS((SUM(INDIRECT("C"&amp;G214-$L$7):INDIRECT("C"&amp;G214)) - SUM(INDIRECT("C"&amp;G214):INDIRECT("C"&amp;G214+$L$7)))/$J$7),0)</f>
        <v>9.4629330798798605</v>
      </c>
      <c r="I214">
        <f ca="1">AVERAGE(INDIRECT("H"&amp;$G214-$L$8):INDIRECT("H"&amp;$G214+$L$8))</f>
        <v>9.4629330798798605</v>
      </c>
      <c r="J214">
        <f t="shared" ca="1" si="62"/>
        <v>-1</v>
      </c>
      <c r="K214" s="12">
        <f t="shared" ca="1" si="63"/>
        <v>1993.4421407685065</v>
      </c>
      <c r="L214" s="12">
        <f t="shared" ca="1" si="64"/>
        <v>8</v>
      </c>
      <c r="M214" s="12">
        <f t="shared" ca="1" si="65"/>
        <v>250.53489827983842</v>
      </c>
      <c r="N214" s="16" t="b">
        <f t="shared" ca="1" si="66"/>
        <v>0</v>
      </c>
      <c r="O214">
        <f t="shared" ca="1" si="67"/>
        <v>1993.4421407685065</v>
      </c>
      <c r="P214">
        <f t="shared" ca="1" si="68"/>
        <v>8</v>
      </c>
      <c r="Q214">
        <f t="shared" ca="1" si="69"/>
        <v>253.75735136038443</v>
      </c>
      <c r="R214" t="b">
        <f t="shared" ca="1" si="59"/>
        <v>0</v>
      </c>
      <c r="S214">
        <f t="shared" ca="1" si="74"/>
        <v>-1</v>
      </c>
      <c r="T214">
        <f t="shared" ca="1" si="70"/>
        <v>-1</v>
      </c>
    </row>
    <row r="215" spans="1:20" x14ac:dyDescent="0.25">
      <c r="A215" s="71">
        <f t="shared" si="75"/>
        <v>19.600000000000009</v>
      </c>
      <c r="B215" s="65">
        <f t="shared" si="71"/>
        <v>225.18665931083964</v>
      </c>
      <c r="C215" s="58">
        <f t="shared" ca="1" si="60"/>
        <v>219.01795142511168</v>
      </c>
      <c r="D215" s="58">
        <f t="shared" ca="1" si="72"/>
        <v>-30.982048574888324</v>
      </c>
      <c r="E215" s="55">
        <f t="shared" ca="1" si="76"/>
        <v>5</v>
      </c>
      <c r="F215" s="72">
        <f t="shared" ca="1" si="73"/>
        <v>0</v>
      </c>
      <c r="G215" s="42">
        <f t="shared" si="61"/>
        <v>215</v>
      </c>
      <c r="H215">
        <f ca="1">IF((G215-$L$7)&gt;$G$19, ABS((SUM(INDIRECT("C"&amp;G215-$L$7):INDIRECT("C"&amp;G215)) - SUM(INDIRECT("C"&amp;G215):INDIRECT("C"&amp;G215+$L$7)))/$J$7),0)</f>
        <v>3.9166338417257407</v>
      </c>
      <c r="I215">
        <f ca="1">AVERAGE(INDIRECT("H"&amp;$G215-$L$8):INDIRECT("H"&amp;$G215+$L$8))</f>
        <v>3.9166338417257407</v>
      </c>
      <c r="J215">
        <f t="shared" ca="1" si="62"/>
        <v>-1</v>
      </c>
      <c r="K215" s="12">
        <f t="shared" ca="1" si="63"/>
        <v>2212.460092193618</v>
      </c>
      <c r="L215" s="12">
        <f t="shared" ca="1" si="64"/>
        <v>9</v>
      </c>
      <c r="M215" s="12">
        <f t="shared" ca="1" si="65"/>
        <v>250.53489827983842</v>
      </c>
      <c r="N215" s="16" t="b">
        <f t="shared" ca="1" si="66"/>
        <v>0</v>
      </c>
      <c r="O215">
        <f t="shared" ca="1" si="67"/>
        <v>2212.460092193618</v>
      </c>
      <c r="P215">
        <f t="shared" ca="1" si="68"/>
        <v>9</v>
      </c>
      <c r="Q215">
        <f t="shared" ca="1" si="69"/>
        <v>253.75735136038443</v>
      </c>
      <c r="R215" t="b">
        <f t="shared" ca="1" si="59"/>
        <v>0</v>
      </c>
      <c r="S215">
        <f t="shared" ca="1" si="74"/>
        <v>-1</v>
      </c>
      <c r="T215">
        <f t="shared" ca="1" si="70"/>
        <v>-1</v>
      </c>
    </row>
    <row r="216" spans="1:20" x14ac:dyDescent="0.25">
      <c r="A216" s="71">
        <f t="shared" si="75"/>
        <v>19.70000000000001</v>
      </c>
      <c r="B216" s="65">
        <f t="shared" si="71"/>
        <v>224.06353616199641</v>
      </c>
      <c r="C216" s="58">
        <f t="shared" ca="1" si="60"/>
        <v>243.27050645755651</v>
      </c>
      <c r="D216" s="58">
        <f t="shared" ca="1" si="72"/>
        <v>-6.7294935424434987</v>
      </c>
      <c r="E216" s="55">
        <f t="shared" ca="1" si="76"/>
        <v>5</v>
      </c>
      <c r="F216" s="72">
        <f t="shared" ca="1" si="73"/>
        <v>0</v>
      </c>
      <c r="G216" s="42">
        <f t="shared" si="61"/>
        <v>216</v>
      </c>
      <c r="H216">
        <f ca="1">IF((G216-$L$7)&gt;$G$19, ABS((SUM(INDIRECT("C"&amp;G216-$L$7):INDIRECT("C"&amp;G216)) - SUM(INDIRECT("C"&amp;G216):INDIRECT("C"&amp;G216+$L$7)))/$J$7),0)</f>
        <v>16.535042957558147</v>
      </c>
      <c r="I216">
        <f ca="1">AVERAGE(INDIRECT("H"&amp;$G216-$L$8):INDIRECT("H"&amp;$G216+$L$8))</f>
        <v>16.535042957558147</v>
      </c>
      <c r="J216">
        <f t="shared" ca="1" si="62"/>
        <v>-1</v>
      </c>
      <c r="K216" s="12">
        <f t="shared" ca="1" si="63"/>
        <v>2455.7305986511747</v>
      </c>
      <c r="L216" s="12">
        <f t="shared" ca="1" si="64"/>
        <v>10</v>
      </c>
      <c r="M216" s="12">
        <f t="shared" ca="1" si="65"/>
        <v>250.53489827983842</v>
      </c>
      <c r="N216" s="16" t="b">
        <f t="shared" ca="1" si="66"/>
        <v>0</v>
      </c>
      <c r="O216">
        <f t="shared" ca="1" si="67"/>
        <v>2455.7305986511747</v>
      </c>
      <c r="P216">
        <f t="shared" ca="1" si="68"/>
        <v>10</v>
      </c>
      <c r="Q216">
        <f t="shared" ca="1" si="69"/>
        <v>253.75735136038443</v>
      </c>
      <c r="R216" t="b">
        <f t="shared" ca="1" si="59"/>
        <v>0</v>
      </c>
      <c r="S216">
        <f t="shared" ca="1" si="74"/>
        <v>-1</v>
      </c>
      <c r="T216">
        <f t="shared" ca="1" si="70"/>
        <v>-1</v>
      </c>
    </row>
    <row r="217" spans="1:20" x14ac:dyDescent="0.25">
      <c r="A217" s="71">
        <f t="shared" si="75"/>
        <v>19.800000000000011</v>
      </c>
      <c r="B217" s="65">
        <f t="shared" si="71"/>
        <v>222.94601461322725</v>
      </c>
      <c r="C217" s="58">
        <f t="shared" ca="1" si="60"/>
        <v>263.13315547519386</v>
      </c>
      <c r="D217" s="58">
        <f t="shared" ca="1" si="72"/>
        <v>13.133155475193886</v>
      </c>
      <c r="E217" s="55">
        <f t="shared" ca="1" si="76"/>
        <v>5</v>
      </c>
      <c r="F217" s="72">
        <f t="shared" ca="1" si="73"/>
        <v>0</v>
      </c>
      <c r="G217" s="42">
        <f t="shared" si="61"/>
        <v>217</v>
      </c>
      <c r="H217">
        <f ca="1">IF((G217-$L$7)&gt;$G$19, ABS((SUM(INDIRECT("C"&amp;G217-$L$7):INDIRECT("C"&amp;G217)) - SUM(INDIRECT("C"&amp;G217):INDIRECT("C"&amp;G217+$L$7)))/$J$7),0)</f>
        <v>19.56230977353124</v>
      </c>
      <c r="I217">
        <f ca="1">AVERAGE(INDIRECT("H"&amp;$G217-$L$8):INDIRECT("H"&amp;$G217+$L$8))</f>
        <v>19.56230977353124</v>
      </c>
      <c r="J217">
        <f t="shared" ca="1" si="62"/>
        <v>-1</v>
      </c>
      <c r="K217" s="12">
        <f t="shared" ca="1" si="63"/>
        <v>2718.8637541263683</v>
      </c>
      <c r="L217" s="12">
        <f t="shared" ca="1" si="64"/>
        <v>11</v>
      </c>
      <c r="M217" s="12">
        <f t="shared" ca="1" si="65"/>
        <v>250.53489827983842</v>
      </c>
      <c r="N217" s="16" t="b">
        <f t="shared" ca="1" si="66"/>
        <v>0</v>
      </c>
      <c r="O217">
        <f t="shared" ca="1" si="67"/>
        <v>2718.8637541263683</v>
      </c>
      <c r="P217">
        <f t="shared" ca="1" si="68"/>
        <v>11</v>
      </c>
      <c r="Q217">
        <f t="shared" ca="1" si="69"/>
        <v>253.75735136038443</v>
      </c>
      <c r="R217" t="b">
        <f t="shared" ca="1" si="59"/>
        <v>0</v>
      </c>
      <c r="S217">
        <f t="shared" ca="1" si="74"/>
        <v>-1</v>
      </c>
      <c r="T217">
        <f t="shared" ca="1" si="70"/>
        <v>-1</v>
      </c>
    </row>
    <row r="218" spans="1:20" x14ac:dyDescent="0.25">
      <c r="A218" s="71">
        <f t="shared" si="75"/>
        <v>19.900000000000013</v>
      </c>
      <c r="B218" s="65">
        <f t="shared" si="71"/>
        <v>221.83406672643525</v>
      </c>
      <c r="C218" s="58">
        <f t="shared" ca="1" si="60"/>
        <v>275.68996601020177</v>
      </c>
      <c r="D218" s="58">
        <f t="shared" ca="1" si="72"/>
        <v>25.689966010201797</v>
      </c>
      <c r="E218" s="55">
        <f t="shared" ca="1" si="76"/>
        <v>5</v>
      </c>
      <c r="F218" s="72">
        <f t="shared" ca="1" si="73"/>
        <v>0</v>
      </c>
      <c r="G218" s="42">
        <f t="shared" si="61"/>
        <v>218</v>
      </c>
      <c r="H218">
        <f ca="1">IF((G218-$L$7)&gt;$G$19, ABS((SUM(INDIRECT("C"&amp;G218-$L$7):INDIRECT("C"&amp;G218)) - SUM(INDIRECT("C"&amp;G218):INDIRECT("C"&amp;G218+$L$7)))/$J$7),0)</f>
        <v>1.6327984621043754</v>
      </c>
      <c r="I218">
        <f ca="1">AVERAGE(INDIRECT("H"&amp;$G218-$L$8):INDIRECT("H"&amp;$G218+$L$8))</f>
        <v>1.6327984621043754</v>
      </c>
      <c r="J218">
        <f t="shared" ca="1" si="62"/>
        <v>-1</v>
      </c>
      <c r="K218" s="12">
        <f t="shared" ca="1" si="63"/>
        <v>2994.5537201365701</v>
      </c>
      <c r="L218" s="12">
        <f t="shared" ca="1" si="64"/>
        <v>12</v>
      </c>
      <c r="M218" s="12">
        <f t="shared" ca="1" si="65"/>
        <v>250.53489827983842</v>
      </c>
      <c r="N218" s="16" t="b">
        <f t="shared" ca="1" si="66"/>
        <v>0</v>
      </c>
      <c r="O218">
        <f t="shared" ca="1" si="67"/>
        <v>2994.5537201365701</v>
      </c>
      <c r="P218">
        <f t="shared" ca="1" si="68"/>
        <v>12</v>
      </c>
      <c r="Q218">
        <f t="shared" ca="1" si="69"/>
        <v>253.75735136038443</v>
      </c>
      <c r="R218" t="b">
        <f t="shared" ca="1" si="59"/>
        <v>0</v>
      </c>
      <c r="S218">
        <f t="shared" ca="1" si="74"/>
        <v>-1</v>
      </c>
      <c r="T218">
        <f t="shared" ca="1" si="70"/>
        <v>-1</v>
      </c>
    </row>
    <row r="219" spans="1:20" x14ac:dyDescent="0.25">
      <c r="A219" s="71">
        <f t="shared" si="75"/>
        <v>20.000000000000014</v>
      </c>
      <c r="B219" s="65">
        <f t="shared" si="71"/>
        <v>220.72766470286524</v>
      </c>
      <c r="C219" s="58">
        <f t="shared" ca="1" si="60"/>
        <v>264.84773096659143</v>
      </c>
      <c r="D219" s="58">
        <f t="shared" ca="1" si="72"/>
        <v>14.847730966591417</v>
      </c>
      <c r="E219" s="55">
        <f t="shared" ca="1" si="76"/>
        <v>5</v>
      </c>
      <c r="F219" s="72">
        <f t="shared" ca="1" si="73"/>
        <v>0</v>
      </c>
      <c r="G219" s="42">
        <f t="shared" si="61"/>
        <v>219</v>
      </c>
      <c r="H219">
        <f ca="1">IF((G219-$L$7)&gt;$G$19, ABS((SUM(INDIRECT("C"&amp;G219-$L$7):INDIRECT("C"&amp;G219)) - SUM(INDIRECT("C"&amp;G219):INDIRECT("C"&amp;G219+$L$7)))/$J$7),0)</f>
        <v>15.338226004041587</v>
      </c>
      <c r="I219">
        <f ca="1">AVERAGE(INDIRECT("H"&amp;$G219-$L$8):INDIRECT("H"&amp;$G219+$L$8))</f>
        <v>15.338226004041587</v>
      </c>
      <c r="J219">
        <f t="shared" ca="1" si="62"/>
        <v>-1</v>
      </c>
      <c r="K219" s="12">
        <f t="shared" ca="1" si="63"/>
        <v>3259.4014511031614</v>
      </c>
      <c r="L219" s="12">
        <f t="shared" ca="1" si="64"/>
        <v>13</v>
      </c>
      <c r="M219" s="12">
        <f t="shared" ca="1" si="65"/>
        <v>250.53489827983842</v>
      </c>
      <c r="N219" s="16" t="b">
        <f t="shared" ca="1" si="66"/>
        <v>0</v>
      </c>
      <c r="O219">
        <f t="shared" ca="1" si="67"/>
        <v>3259.4014511031614</v>
      </c>
      <c r="P219">
        <f t="shared" ca="1" si="68"/>
        <v>13</v>
      </c>
      <c r="Q219">
        <f t="shared" ca="1" si="69"/>
        <v>253.75735136038443</v>
      </c>
      <c r="R219" t="b">
        <f t="shared" ca="1" si="59"/>
        <v>0</v>
      </c>
      <c r="S219">
        <f t="shared" ca="1" si="74"/>
        <v>-1</v>
      </c>
      <c r="T219">
        <f t="shared" ca="1" si="70"/>
        <v>-1</v>
      </c>
    </row>
    <row r="220" spans="1:20" x14ac:dyDescent="0.25">
      <c r="A220" s="71">
        <f t="shared" si="75"/>
        <v>20.100000000000016</v>
      </c>
      <c r="B220" s="65">
        <f t="shared" si="71"/>
        <v>219.62678088240904</v>
      </c>
      <c r="C220" s="58">
        <f t="shared" ca="1" si="60"/>
        <v>248.08712481457647</v>
      </c>
      <c r="D220" s="58">
        <f t="shared" ca="1" si="72"/>
        <v>-1.9128751854235291</v>
      </c>
      <c r="E220" s="55">
        <f t="shared" ca="1" si="76"/>
        <v>5</v>
      </c>
      <c r="F220" s="72">
        <f t="shared" ca="1" si="73"/>
        <v>0</v>
      </c>
      <c r="G220" s="42">
        <f t="shared" si="61"/>
        <v>220</v>
      </c>
      <c r="H220">
        <f ca="1">IF((G220-$L$7)&gt;$G$19, ABS((SUM(INDIRECT("C"&amp;G220-$L$7):INDIRECT("C"&amp;G220)) - SUM(INDIRECT("C"&amp;G220):INDIRECT("C"&amp;G220+$L$7)))/$J$7),0)</f>
        <v>27.489818779242285</v>
      </c>
      <c r="I220">
        <f ca="1">AVERAGE(INDIRECT("H"&amp;$G220-$L$8):INDIRECT("H"&amp;$G220+$L$8))</f>
        <v>27.489818779242285</v>
      </c>
      <c r="J220">
        <f t="shared" ca="1" si="62"/>
        <v>27.489818779242285</v>
      </c>
      <c r="K220" s="12">
        <f t="shared" ca="1" si="63"/>
        <v>0</v>
      </c>
      <c r="L220" s="12">
        <f t="shared" ca="1" si="64"/>
        <v>0</v>
      </c>
      <c r="M220" s="12">
        <f t="shared" ca="1" si="65"/>
        <v>250.53489827983842</v>
      </c>
      <c r="N220" s="16" t="b">
        <f t="shared" ca="1" si="66"/>
        <v>0</v>
      </c>
      <c r="O220">
        <f t="shared" ca="1" si="67"/>
        <v>3507.4885759177378</v>
      </c>
      <c r="P220">
        <f t="shared" ca="1" si="68"/>
        <v>14</v>
      </c>
      <c r="Q220">
        <f t="shared" ca="1" si="69"/>
        <v>253.75735136038443</v>
      </c>
      <c r="R220" t="b">
        <f t="shared" ca="1" si="59"/>
        <v>0</v>
      </c>
      <c r="S220">
        <f t="shared" ca="1" si="74"/>
        <v>-1</v>
      </c>
      <c r="T220">
        <f t="shared" ca="1" si="70"/>
        <v>-1</v>
      </c>
    </row>
    <row r="221" spans="1:20" x14ac:dyDescent="0.25">
      <c r="A221" s="71">
        <f t="shared" si="75"/>
        <v>20.200000000000017</v>
      </c>
      <c r="B221" s="65">
        <f t="shared" si="71"/>
        <v>218.53138774291381</v>
      </c>
      <c r="C221" s="58">
        <f t="shared" ca="1" si="60"/>
        <v>229.38309265465267</v>
      </c>
      <c r="D221" s="58">
        <f t="shared" ca="1" si="72"/>
        <v>-20.616907345347329</v>
      </c>
      <c r="E221" s="55">
        <f t="shared" ca="1" si="76"/>
        <v>5</v>
      </c>
      <c r="F221" s="72">
        <f t="shared" ca="1" si="73"/>
        <v>0</v>
      </c>
      <c r="G221" s="42">
        <f t="shared" si="61"/>
        <v>221</v>
      </c>
      <c r="H221">
        <f ca="1">IF((G221-$L$7)&gt;$G$19, ABS((SUM(INDIRECT("C"&amp;G221-$L$7):INDIRECT("C"&amp;G221)) - SUM(INDIRECT("C"&amp;G221):INDIRECT("C"&amp;G221+$L$7)))/$J$7),0)</f>
        <v>13.324882686114364</v>
      </c>
      <c r="I221">
        <f ca="1">AVERAGE(INDIRECT("H"&amp;$G221-$L$8):INDIRECT("H"&amp;$G221+$L$8))</f>
        <v>13.324882686114364</v>
      </c>
      <c r="J221">
        <f t="shared" ca="1" si="62"/>
        <v>-1</v>
      </c>
      <c r="K221" s="12">
        <f t="shared" ca="1" si="63"/>
        <v>229.38309265465267</v>
      </c>
      <c r="L221" s="12">
        <f t="shared" ca="1" si="64"/>
        <v>1</v>
      </c>
      <c r="M221" s="12">
        <f t="shared" ca="1" si="65"/>
        <v>254.44090201383347</v>
      </c>
      <c r="N221" s="16" t="b">
        <f t="shared" ca="1" si="66"/>
        <v>0</v>
      </c>
      <c r="O221">
        <f t="shared" ca="1" si="67"/>
        <v>3736.8716685723903</v>
      </c>
      <c r="P221">
        <f t="shared" ca="1" si="68"/>
        <v>15</v>
      </c>
      <c r="Q221">
        <f t="shared" ca="1" si="69"/>
        <v>253.75735136038443</v>
      </c>
      <c r="R221" t="b">
        <f t="shared" ca="1" si="59"/>
        <v>0</v>
      </c>
      <c r="S221">
        <f t="shared" ca="1" si="74"/>
        <v>-1</v>
      </c>
      <c r="T221">
        <f t="shared" ca="1" si="70"/>
        <v>-1</v>
      </c>
    </row>
    <row r="222" spans="1:20" x14ac:dyDescent="0.25">
      <c r="A222" s="71">
        <f t="shared" si="75"/>
        <v>20.300000000000018</v>
      </c>
      <c r="B222" s="65">
        <f t="shared" si="71"/>
        <v>217.441457899494</v>
      </c>
      <c r="C222" s="58">
        <f t="shared" ca="1" si="60"/>
        <v>201.19532920517133</v>
      </c>
      <c r="D222" s="58">
        <f t="shared" ca="1" si="72"/>
        <v>-48.804670794828667</v>
      </c>
      <c r="E222" s="55">
        <f t="shared" ca="1" si="76"/>
        <v>5</v>
      </c>
      <c r="F222" s="72">
        <f t="shared" ca="1" si="73"/>
        <v>0</v>
      </c>
      <c r="G222" s="42">
        <f t="shared" si="61"/>
        <v>222</v>
      </c>
      <c r="H222">
        <f ca="1">IF((G222-$L$7)&gt;$G$19, ABS((SUM(INDIRECT("C"&amp;G222-$L$7):INDIRECT("C"&amp;G222)) - SUM(INDIRECT("C"&amp;G222):INDIRECT("C"&amp;G222+$L$7)))/$J$7),0)</f>
        <v>12.356871554847231</v>
      </c>
      <c r="I222">
        <f ca="1">AVERAGE(INDIRECT("H"&amp;$G222-$L$8):INDIRECT("H"&amp;$G222+$L$8))</f>
        <v>12.356871554847231</v>
      </c>
      <c r="J222">
        <f t="shared" ca="1" si="62"/>
        <v>-1</v>
      </c>
      <c r="K222" s="12">
        <f t="shared" ca="1" si="63"/>
        <v>430.578421859824</v>
      </c>
      <c r="L222" s="12">
        <f t="shared" ca="1" si="64"/>
        <v>2</v>
      </c>
      <c r="M222" s="12">
        <f t="shared" ca="1" si="65"/>
        <v>254.44090201383347</v>
      </c>
      <c r="N222" s="16" t="b">
        <f t="shared" ca="1" si="66"/>
        <v>0</v>
      </c>
      <c r="O222">
        <f t="shared" ca="1" si="67"/>
        <v>3938.0669977775615</v>
      </c>
      <c r="P222">
        <f t="shared" ca="1" si="68"/>
        <v>16</v>
      </c>
      <c r="Q222">
        <f t="shared" ca="1" si="69"/>
        <v>253.75735136038443</v>
      </c>
      <c r="R222" t="b">
        <f t="shared" ca="1" si="59"/>
        <v>0</v>
      </c>
      <c r="S222">
        <f t="shared" ca="1" si="74"/>
        <v>-1</v>
      </c>
      <c r="T222">
        <f t="shared" ca="1" si="70"/>
        <v>-1</v>
      </c>
    </row>
    <row r="223" spans="1:20" x14ac:dyDescent="0.25">
      <c r="A223" s="71">
        <f t="shared" si="75"/>
        <v>20.40000000000002</v>
      </c>
      <c r="B223" s="65">
        <f t="shared" si="71"/>
        <v>216.35696410384674</v>
      </c>
      <c r="C223" s="58">
        <f t="shared" ca="1" si="60"/>
        <v>258.43999583153919</v>
      </c>
      <c r="D223" s="58">
        <f t="shared" ca="1" si="72"/>
        <v>8.4399958315391697</v>
      </c>
      <c r="E223" s="55">
        <f t="shared" ca="1" si="76"/>
        <v>5</v>
      </c>
      <c r="F223" s="72">
        <f t="shared" ca="1" si="73"/>
        <v>0</v>
      </c>
      <c r="G223" s="42">
        <f t="shared" si="61"/>
        <v>223</v>
      </c>
      <c r="H223">
        <f ca="1">IF((G223-$L$7)&gt;$G$19, ABS((SUM(INDIRECT("C"&amp;G223-$L$7):INDIRECT("C"&amp;G223)) - SUM(INDIRECT("C"&amp;G223):INDIRECT("C"&amp;G223+$L$7)))/$J$7),0)</f>
        <v>21.027064419314769</v>
      </c>
      <c r="I223">
        <f ca="1">AVERAGE(INDIRECT("H"&amp;$G223-$L$8):INDIRECT("H"&amp;$G223+$L$8))</f>
        <v>21.027064419314769</v>
      </c>
      <c r="J223">
        <f t="shared" ca="1" si="62"/>
        <v>-1</v>
      </c>
      <c r="K223" s="12">
        <f t="shared" ca="1" si="63"/>
        <v>689.0184176913632</v>
      </c>
      <c r="L223" s="12">
        <f t="shared" ca="1" si="64"/>
        <v>3</v>
      </c>
      <c r="M223" s="12">
        <f t="shared" ca="1" si="65"/>
        <v>254.44090201383347</v>
      </c>
      <c r="N223" s="16" t="b">
        <f t="shared" ca="1" si="66"/>
        <v>0</v>
      </c>
      <c r="O223">
        <f t="shared" ca="1" si="67"/>
        <v>4196.5069936091004</v>
      </c>
      <c r="P223">
        <f t="shared" ca="1" si="68"/>
        <v>17</v>
      </c>
      <c r="Q223">
        <f t="shared" ca="1" si="69"/>
        <v>253.75735136038443</v>
      </c>
      <c r="R223" t="b">
        <f t="shared" ca="1" si="59"/>
        <v>0</v>
      </c>
      <c r="S223">
        <f t="shared" ca="1" si="74"/>
        <v>-1</v>
      </c>
      <c r="T223">
        <f t="shared" ca="1" si="70"/>
        <v>-1</v>
      </c>
    </row>
    <row r="224" spans="1:20" x14ac:dyDescent="0.25">
      <c r="A224" s="71">
        <f t="shared" si="75"/>
        <v>20.500000000000021</v>
      </c>
      <c r="B224" s="65">
        <f t="shared" si="71"/>
        <v>215.27787924357074</v>
      </c>
      <c r="C224" s="58">
        <f t="shared" ca="1" si="60"/>
        <v>268.4577078570789</v>
      </c>
      <c r="D224" s="58">
        <f t="shared" ca="1" si="72"/>
        <v>18.457707857078884</v>
      </c>
      <c r="E224" s="55">
        <f t="shared" ca="1" si="76"/>
        <v>5</v>
      </c>
      <c r="F224" s="72">
        <f t="shared" ca="1" si="73"/>
        <v>0</v>
      </c>
      <c r="G224" s="42">
        <f t="shared" si="61"/>
        <v>224</v>
      </c>
      <c r="H224">
        <f ca="1">IF((G224-$L$7)&gt;$G$19, ABS((SUM(INDIRECT("C"&amp;G224-$L$7):INDIRECT("C"&amp;G224)) - SUM(INDIRECT("C"&amp;G224):INDIRECT("C"&amp;G224+$L$7)))/$J$7),0)</f>
        <v>6.4498144161704829</v>
      </c>
      <c r="I224">
        <f ca="1">AVERAGE(INDIRECT("H"&amp;$G224-$L$8):INDIRECT("H"&amp;$G224+$L$8))</f>
        <v>6.4498144161704829</v>
      </c>
      <c r="J224">
        <f t="shared" ca="1" si="62"/>
        <v>-1</v>
      </c>
      <c r="K224" s="12">
        <f t="shared" ca="1" si="63"/>
        <v>957.47612554844204</v>
      </c>
      <c r="L224" s="12">
        <f t="shared" ca="1" si="64"/>
        <v>4</v>
      </c>
      <c r="M224" s="12">
        <f t="shared" ca="1" si="65"/>
        <v>254.44090201383347</v>
      </c>
      <c r="N224" s="16" t="b">
        <f t="shared" ca="1" si="66"/>
        <v>0</v>
      </c>
      <c r="O224">
        <f t="shared" ca="1" si="67"/>
        <v>4464.9647014661796</v>
      </c>
      <c r="P224">
        <f t="shared" ca="1" si="68"/>
        <v>18</v>
      </c>
      <c r="Q224">
        <f t="shared" ca="1" si="69"/>
        <v>253.75735136038443</v>
      </c>
      <c r="R224" t="b">
        <f t="shared" ca="1" si="59"/>
        <v>0</v>
      </c>
      <c r="S224">
        <f t="shared" ca="1" si="74"/>
        <v>-1</v>
      </c>
      <c r="T224">
        <f t="shared" ca="1" si="70"/>
        <v>-1</v>
      </c>
    </row>
    <row r="225" spans="1:20" x14ac:dyDescent="0.25">
      <c r="A225" s="71">
        <f t="shared" si="75"/>
        <v>20.600000000000023</v>
      </c>
      <c r="B225" s="65">
        <f t="shared" si="71"/>
        <v>214.20417634148819</v>
      </c>
      <c r="C225" s="58">
        <f t="shared" ca="1" si="60"/>
        <v>246.22897168000424</v>
      </c>
      <c r="D225" s="58">
        <f t="shared" ca="1" si="72"/>
        <v>-3.7710283199957577</v>
      </c>
      <c r="E225" s="55">
        <f t="shared" ca="1" si="76"/>
        <v>5</v>
      </c>
      <c r="F225" s="72">
        <f t="shared" ca="1" si="73"/>
        <v>0</v>
      </c>
      <c r="G225" s="42">
        <f t="shared" si="61"/>
        <v>225</v>
      </c>
      <c r="H225">
        <f ca="1">IF((G225-$L$7)&gt;$G$19, ABS((SUM(INDIRECT("C"&amp;G225-$L$7):INDIRECT("C"&amp;G225)) - SUM(INDIRECT("C"&amp;G225):INDIRECT("C"&amp;G225+$L$7)))/$J$7),0)</f>
        <v>6.4244426136495463</v>
      </c>
      <c r="I225">
        <f ca="1">AVERAGE(INDIRECT("H"&amp;$G225-$L$8):INDIRECT("H"&amp;$G225+$L$8))</f>
        <v>6.4244426136495463</v>
      </c>
      <c r="J225">
        <f t="shared" ca="1" si="62"/>
        <v>-1</v>
      </c>
      <c r="K225" s="12">
        <f t="shared" ca="1" si="63"/>
        <v>1203.7050972284462</v>
      </c>
      <c r="L225" s="12">
        <f t="shared" ca="1" si="64"/>
        <v>5</v>
      </c>
      <c r="M225" s="12">
        <f t="shared" ca="1" si="65"/>
        <v>254.44090201383347</v>
      </c>
      <c r="N225" s="16" t="b">
        <f t="shared" ca="1" si="66"/>
        <v>0</v>
      </c>
      <c r="O225">
        <f t="shared" ca="1" si="67"/>
        <v>4711.1936731461838</v>
      </c>
      <c r="P225">
        <f t="shared" ca="1" si="68"/>
        <v>19</v>
      </c>
      <c r="Q225">
        <f t="shared" ca="1" si="69"/>
        <v>253.75735136038443</v>
      </c>
      <c r="R225" t="b">
        <f t="shared" ca="1" si="59"/>
        <v>0</v>
      </c>
      <c r="S225">
        <f t="shared" ca="1" si="74"/>
        <v>-1</v>
      </c>
      <c r="T225">
        <f t="shared" ca="1" si="70"/>
        <v>-1</v>
      </c>
    </row>
    <row r="226" spans="1:20" x14ac:dyDescent="0.25">
      <c r="A226" s="71">
        <f t="shared" si="75"/>
        <v>20.700000000000024</v>
      </c>
      <c r="B226" s="65">
        <f t="shared" si="71"/>
        <v>213.13582855497063</v>
      </c>
      <c r="C226" s="58">
        <f t="shared" ca="1" si="60"/>
        <v>239.20561102138819</v>
      </c>
      <c r="D226" s="58">
        <f t="shared" ca="1" si="72"/>
        <v>-10.794388978611817</v>
      </c>
      <c r="E226" s="55">
        <f t="shared" ca="1" si="76"/>
        <v>5</v>
      </c>
      <c r="F226" s="72">
        <f t="shared" ca="1" si="73"/>
        <v>0</v>
      </c>
      <c r="G226" s="42">
        <f t="shared" si="61"/>
        <v>226</v>
      </c>
      <c r="H226">
        <f ca="1">IF((G226-$L$7)&gt;$G$19, ABS((SUM(INDIRECT("C"&amp;G226-$L$7):INDIRECT("C"&amp;G226)) - SUM(INDIRECT("C"&amp;G226):INDIRECT("C"&amp;G226+$L$7)))/$J$7),0)</f>
        <v>3.1626598796334804</v>
      </c>
      <c r="I226">
        <f ca="1">AVERAGE(INDIRECT("H"&amp;$G226-$L$8):INDIRECT("H"&amp;$G226+$L$8))</f>
        <v>3.1626598796334804</v>
      </c>
      <c r="J226">
        <f t="shared" ca="1" si="62"/>
        <v>-1</v>
      </c>
      <c r="K226" s="12">
        <f t="shared" ca="1" si="63"/>
        <v>1442.9107082498344</v>
      </c>
      <c r="L226" s="12">
        <f t="shared" ca="1" si="64"/>
        <v>6</v>
      </c>
      <c r="M226" s="12">
        <f t="shared" ca="1" si="65"/>
        <v>254.44090201383347</v>
      </c>
      <c r="N226" s="16" t="b">
        <f t="shared" ca="1" si="66"/>
        <v>0</v>
      </c>
      <c r="O226">
        <f t="shared" ca="1" si="67"/>
        <v>4950.3992841675718</v>
      </c>
      <c r="P226">
        <f t="shared" ca="1" si="68"/>
        <v>20</v>
      </c>
      <c r="Q226">
        <f t="shared" ca="1" si="69"/>
        <v>253.75735136038443</v>
      </c>
      <c r="R226" t="b">
        <f t="shared" ca="1" si="59"/>
        <v>0</v>
      </c>
      <c r="S226">
        <f t="shared" ca="1" si="74"/>
        <v>-1</v>
      </c>
      <c r="T226">
        <f t="shared" ca="1" si="70"/>
        <v>-1</v>
      </c>
    </row>
    <row r="227" spans="1:20" x14ac:dyDescent="0.25">
      <c r="A227" s="71">
        <f t="shared" si="75"/>
        <v>20.800000000000026</v>
      </c>
      <c r="B227" s="65">
        <f t="shared" si="71"/>
        <v>212.07280917526779</v>
      </c>
      <c r="C227" s="58">
        <f t="shared" ca="1" si="60"/>
        <v>261.99432221263174</v>
      </c>
      <c r="D227" s="58">
        <f t="shared" ca="1" si="72"/>
        <v>11.994322212631737</v>
      </c>
      <c r="E227" s="55">
        <f t="shared" ca="1" si="76"/>
        <v>5</v>
      </c>
      <c r="F227" s="72">
        <f t="shared" ca="1" si="73"/>
        <v>0</v>
      </c>
      <c r="G227" s="42">
        <f t="shared" si="61"/>
        <v>227</v>
      </c>
      <c r="H227">
        <f ca="1">IF((G227-$L$7)&gt;$G$19, ABS((SUM(INDIRECT("C"&amp;G227-$L$7):INDIRECT("C"&amp;G227)) - SUM(INDIRECT("C"&amp;G227):INDIRECT("C"&amp;G227+$L$7)))/$J$7),0)</f>
        <v>7.1394691427687462</v>
      </c>
      <c r="I227">
        <f ca="1">AVERAGE(INDIRECT("H"&amp;$G227-$L$8):INDIRECT("H"&amp;$G227+$L$8))</f>
        <v>7.1394691427687462</v>
      </c>
      <c r="J227">
        <f t="shared" ca="1" si="62"/>
        <v>-1</v>
      </c>
      <c r="K227" s="12">
        <f t="shared" ca="1" si="63"/>
        <v>1704.9050304624661</v>
      </c>
      <c r="L227" s="12">
        <f t="shared" ca="1" si="64"/>
        <v>7</v>
      </c>
      <c r="M227" s="12">
        <f t="shared" ca="1" si="65"/>
        <v>254.44090201383347</v>
      </c>
      <c r="N227" s="16" t="b">
        <f t="shared" ca="1" si="66"/>
        <v>0</v>
      </c>
      <c r="O227">
        <f t="shared" ca="1" si="67"/>
        <v>5212.3936063802039</v>
      </c>
      <c r="P227">
        <f t="shared" ca="1" si="68"/>
        <v>21</v>
      </c>
      <c r="Q227">
        <f t="shared" ca="1" si="69"/>
        <v>253.75735136038443</v>
      </c>
      <c r="R227" t="b">
        <f t="shared" ca="1" si="59"/>
        <v>0</v>
      </c>
      <c r="S227">
        <f t="shared" ca="1" si="74"/>
        <v>-1</v>
      </c>
      <c r="T227">
        <f t="shared" ca="1" si="70"/>
        <v>-1</v>
      </c>
    </row>
    <row r="228" spans="1:20" x14ac:dyDescent="0.25">
      <c r="A228" s="71">
        <f t="shared" si="75"/>
        <v>20.900000000000027</v>
      </c>
      <c r="B228" s="65">
        <f t="shared" si="71"/>
        <v>211.01509162683982</v>
      </c>
      <c r="C228" s="58">
        <f t="shared" ca="1" si="60"/>
        <v>265.34299684298537</v>
      </c>
      <c r="D228" s="58">
        <f t="shared" ca="1" si="72"/>
        <v>15.342996842985347</v>
      </c>
      <c r="E228" s="55">
        <f t="shared" ca="1" si="76"/>
        <v>5</v>
      </c>
      <c r="F228" s="72">
        <f t="shared" ca="1" si="73"/>
        <v>0</v>
      </c>
      <c r="G228" s="42">
        <f t="shared" si="61"/>
        <v>228</v>
      </c>
      <c r="H228">
        <f ca="1">IF((G228-$L$7)&gt;$G$19, ABS((SUM(INDIRECT("C"&amp;G228-$L$7):INDIRECT("C"&amp;G228)) - SUM(INDIRECT("C"&amp;G228):INDIRECT("C"&amp;G228+$L$7)))/$J$7),0)</f>
        <v>1.8017934230642254</v>
      </c>
      <c r="I228">
        <f ca="1">AVERAGE(INDIRECT("H"&amp;$G228-$L$8):INDIRECT("H"&amp;$G228+$L$8))</f>
        <v>1.8017934230642254</v>
      </c>
      <c r="J228">
        <f t="shared" ca="1" si="62"/>
        <v>-1</v>
      </c>
      <c r="K228" s="12">
        <f t="shared" ca="1" si="63"/>
        <v>1970.2480273054516</v>
      </c>
      <c r="L228" s="12">
        <f t="shared" ca="1" si="64"/>
        <v>8</v>
      </c>
      <c r="M228" s="12">
        <f t="shared" ca="1" si="65"/>
        <v>254.44090201383347</v>
      </c>
      <c r="N228" s="16" t="b">
        <f t="shared" ca="1" si="66"/>
        <v>0</v>
      </c>
      <c r="O228">
        <f t="shared" ca="1" si="67"/>
        <v>5477.7366032231894</v>
      </c>
      <c r="P228">
        <f t="shared" ca="1" si="68"/>
        <v>22</v>
      </c>
      <c r="Q228">
        <f t="shared" ca="1" si="69"/>
        <v>253.75735136038443</v>
      </c>
      <c r="R228" t="b">
        <f t="shared" ca="1" si="59"/>
        <v>0</v>
      </c>
      <c r="S228">
        <f t="shared" ca="1" si="74"/>
        <v>-1</v>
      </c>
      <c r="T228">
        <f t="shared" ca="1" si="70"/>
        <v>-1</v>
      </c>
    </row>
    <row r="229" spans="1:20" x14ac:dyDescent="0.25">
      <c r="A229" s="71">
        <f t="shared" si="75"/>
        <v>21.000000000000028</v>
      </c>
      <c r="B229" s="65">
        <f t="shared" si="71"/>
        <v>209.96264946669294</v>
      </c>
      <c r="C229" s="58">
        <f t="shared" ca="1" si="60"/>
        <v>248.6494624294819</v>
      </c>
      <c r="D229" s="58">
        <f t="shared" ca="1" si="72"/>
        <v>-1.3505375705180893</v>
      </c>
      <c r="E229" s="55">
        <f t="shared" ca="1" si="76"/>
        <v>5</v>
      </c>
      <c r="F229" s="72">
        <f t="shared" ca="1" si="73"/>
        <v>0</v>
      </c>
      <c r="G229" s="42">
        <f t="shared" si="61"/>
        <v>229</v>
      </c>
      <c r="H229">
        <f ca="1">IF((G229-$L$7)&gt;$G$19, ABS((SUM(INDIRECT("C"&amp;G229-$L$7):INDIRECT("C"&amp;G229)) - SUM(INDIRECT("C"&amp;G229):INDIRECT("C"&amp;G229+$L$7)))/$J$7),0)</f>
        <v>8.7218420976108746</v>
      </c>
      <c r="I229">
        <f ca="1">AVERAGE(INDIRECT("H"&amp;$G229-$L$8):INDIRECT("H"&amp;$G229+$L$8))</f>
        <v>8.7218420976108746</v>
      </c>
      <c r="J229">
        <f t="shared" ca="1" si="62"/>
        <v>-1</v>
      </c>
      <c r="K229" s="12">
        <f t="shared" ca="1" si="63"/>
        <v>2218.8974897349335</v>
      </c>
      <c r="L229" s="12">
        <f t="shared" ca="1" si="64"/>
        <v>9</v>
      </c>
      <c r="M229" s="12">
        <f t="shared" ca="1" si="65"/>
        <v>254.44090201383347</v>
      </c>
      <c r="N229" s="16" t="b">
        <f t="shared" ca="1" si="66"/>
        <v>0</v>
      </c>
      <c r="O229">
        <f t="shared" ca="1" si="67"/>
        <v>5726.3860656526713</v>
      </c>
      <c r="P229">
        <f t="shared" ca="1" si="68"/>
        <v>23</v>
      </c>
      <c r="Q229">
        <f t="shared" ca="1" si="69"/>
        <v>253.75735136038443</v>
      </c>
      <c r="R229" t="b">
        <f t="shared" ca="1" si="59"/>
        <v>0</v>
      </c>
      <c r="S229">
        <f t="shared" ca="1" si="74"/>
        <v>-1</v>
      </c>
      <c r="T229">
        <f t="shared" ca="1" si="70"/>
        <v>-1</v>
      </c>
    </row>
    <row r="230" spans="1:20" x14ac:dyDescent="0.25">
      <c r="A230" s="71">
        <f t="shared" si="75"/>
        <v>21.10000000000003</v>
      </c>
      <c r="B230" s="65">
        <f t="shared" si="71"/>
        <v>208.91545638371824</v>
      </c>
      <c r="C230" s="58">
        <f t="shared" ca="1" si="60"/>
        <v>259.75764449679491</v>
      </c>
      <c r="D230" s="58">
        <f t="shared" ca="1" si="72"/>
        <v>9.7576444967948834</v>
      </c>
      <c r="E230" s="55">
        <f t="shared" ca="1" si="76"/>
        <v>5</v>
      </c>
      <c r="F230" s="72">
        <f t="shared" ca="1" si="73"/>
        <v>0</v>
      </c>
      <c r="G230" s="42">
        <f t="shared" si="61"/>
        <v>230</v>
      </c>
      <c r="H230">
        <f ca="1">IF((G230-$L$7)&gt;$G$19, ABS((SUM(INDIRECT("C"&amp;G230-$L$7):INDIRECT("C"&amp;G230)) - SUM(INDIRECT("C"&amp;G230):INDIRECT("C"&amp;G230+$L$7)))/$J$7),0)</f>
        <v>8.9005396667093066</v>
      </c>
      <c r="I230">
        <f ca="1">AVERAGE(INDIRECT("H"&amp;$G230-$L$8):INDIRECT("H"&amp;$G230+$L$8))</f>
        <v>8.9005396667093066</v>
      </c>
      <c r="J230">
        <f t="shared" ca="1" si="62"/>
        <v>-1</v>
      </c>
      <c r="K230" s="12">
        <f t="shared" ca="1" si="63"/>
        <v>2478.6551342317284</v>
      </c>
      <c r="L230" s="12">
        <f t="shared" ca="1" si="64"/>
        <v>10</v>
      </c>
      <c r="M230" s="12">
        <f t="shared" ca="1" si="65"/>
        <v>254.44090201383347</v>
      </c>
      <c r="N230" s="16" t="b">
        <f t="shared" ca="1" si="66"/>
        <v>0</v>
      </c>
      <c r="O230">
        <f t="shared" ca="1" si="67"/>
        <v>5986.1437101494666</v>
      </c>
      <c r="P230">
        <f t="shared" ca="1" si="68"/>
        <v>24</v>
      </c>
      <c r="Q230">
        <f t="shared" ca="1" si="69"/>
        <v>253.75735136038443</v>
      </c>
      <c r="R230" t="b">
        <f t="shared" ca="1" si="59"/>
        <v>0</v>
      </c>
      <c r="S230">
        <f t="shared" ca="1" si="74"/>
        <v>-1</v>
      </c>
      <c r="T230">
        <f t="shared" ca="1" si="70"/>
        <v>-1</v>
      </c>
    </row>
    <row r="231" spans="1:20" x14ac:dyDescent="0.25">
      <c r="A231" s="71">
        <f t="shared" si="75"/>
        <v>21.200000000000031</v>
      </c>
      <c r="B231" s="65">
        <f t="shared" si="71"/>
        <v>207.87348619803413</v>
      </c>
      <c r="C231" s="58">
        <f t="shared" ca="1" si="60"/>
        <v>232.69230616837882</v>
      </c>
      <c r="D231" s="58">
        <f t="shared" ca="1" si="72"/>
        <v>-17.307693831621169</v>
      </c>
      <c r="E231" s="55">
        <f t="shared" ca="1" si="76"/>
        <v>5</v>
      </c>
      <c r="F231" s="72">
        <f t="shared" ca="1" si="73"/>
        <v>0</v>
      </c>
      <c r="G231" s="42">
        <f t="shared" si="61"/>
        <v>231</v>
      </c>
      <c r="H231">
        <f ca="1">IF((G231-$L$7)&gt;$G$19, ABS((SUM(INDIRECT("C"&amp;G231-$L$7):INDIRECT("C"&amp;G231)) - SUM(INDIRECT("C"&amp;G231):INDIRECT("C"&amp;G231+$L$7)))/$J$7),0)</f>
        <v>1.9268711420955924</v>
      </c>
      <c r="I231">
        <f ca="1">AVERAGE(INDIRECT("H"&amp;$G231-$L$8):INDIRECT("H"&amp;$G231+$L$8))</f>
        <v>1.9268711420955924</v>
      </c>
      <c r="J231">
        <f t="shared" ca="1" si="62"/>
        <v>-1</v>
      </c>
      <c r="K231" s="12">
        <f t="shared" ca="1" si="63"/>
        <v>2711.3474404001072</v>
      </c>
      <c r="L231" s="12">
        <f t="shared" ca="1" si="64"/>
        <v>11</v>
      </c>
      <c r="M231" s="12">
        <f t="shared" ca="1" si="65"/>
        <v>254.44090201383347</v>
      </c>
      <c r="N231" s="16" t="b">
        <f t="shared" ca="1" si="66"/>
        <v>0</v>
      </c>
      <c r="O231">
        <f t="shared" ca="1" si="67"/>
        <v>6218.8360163178459</v>
      </c>
      <c r="P231">
        <f t="shared" ca="1" si="68"/>
        <v>25</v>
      </c>
      <c r="Q231">
        <f t="shared" ca="1" si="69"/>
        <v>253.75735136038443</v>
      </c>
      <c r="R231" t="b">
        <f t="shared" ca="1" si="59"/>
        <v>0</v>
      </c>
      <c r="S231">
        <f t="shared" ca="1" si="74"/>
        <v>-1</v>
      </c>
      <c r="T231">
        <f t="shared" ca="1" si="70"/>
        <v>-1</v>
      </c>
    </row>
    <row r="232" spans="1:20" x14ac:dyDescent="0.25">
      <c r="A232" s="71">
        <f t="shared" si="75"/>
        <v>21.300000000000033</v>
      </c>
      <c r="B232" s="65">
        <f t="shared" si="71"/>
        <v>206.83671286033174</v>
      </c>
      <c r="C232" s="58">
        <f t="shared" ca="1" si="60"/>
        <v>245.69799443725125</v>
      </c>
      <c r="D232" s="58">
        <f t="shared" ca="1" si="72"/>
        <v>-4.3020055627487448</v>
      </c>
      <c r="E232" s="55">
        <f t="shared" ca="1" si="76"/>
        <v>5</v>
      </c>
      <c r="F232" s="72">
        <f t="shared" ca="1" si="73"/>
        <v>0</v>
      </c>
      <c r="G232" s="42">
        <f t="shared" si="61"/>
        <v>232</v>
      </c>
      <c r="H232">
        <f ca="1">IF((G232-$L$7)&gt;$G$19, ABS((SUM(INDIRECT("C"&amp;G232-$L$7):INDIRECT("C"&amp;G232)) - SUM(INDIRECT("C"&amp;G232):INDIRECT("C"&amp;G232+$L$7)))/$J$7),0)</f>
        <v>0.60351305642234365</v>
      </c>
      <c r="I232">
        <f ca="1">AVERAGE(INDIRECT("H"&amp;$G232-$L$8):INDIRECT("H"&amp;$G232+$L$8))</f>
        <v>0.60351305642234365</v>
      </c>
      <c r="J232">
        <f t="shared" ca="1" si="62"/>
        <v>-1</v>
      </c>
      <c r="K232" s="12">
        <f t="shared" ca="1" si="63"/>
        <v>2957.0454348373582</v>
      </c>
      <c r="L232" s="12">
        <f t="shared" ca="1" si="64"/>
        <v>12</v>
      </c>
      <c r="M232" s="12">
        <f t="shared" ca="1" si="65"/>
        <v>254.44090201383347</v>
      </c>
      <c r="N232" s="16" t="b">
        <f t="shared" ca="1" si="66"/>
        <v>0</v>
      </c>
      <c r="O232">
        <f t="shared" ca="1" si="67"/>
        <v>6464.5340107550974</v>
      </c>
      <c r="P232">
        <f t="shared" ca="1" si="68"/>
        <v>26</v>
      </c>
      <c r="Q232">
        <f t="shared" ca="1" si="69"/>
        <v>253.75735136038443</v>
      </c>
      <c r="R232" t="b">
        <f t="shared" ca="1" si="59"/>
        <v>0</v>
      </c>
      <c r="S232">
        <f t="shared" ca="1" si="74"/>
        <v>-1</v>
      </c>
      <c r="T232">
        <f t="shared" ca="1" si="70"/>
        <v>-1</v>
      </c>
    </row>
    <row r="233" spans="1:20" x14ac:dyDescent="0.25">
      <c r="A233" s="71">
        <f t="shared" si="75"/>
        <v>21.400000000000034</v>
      </c>
      <c r="B233" s="65">
        <f t="shared" si="71"/>
        <v>205.80511045122361</v>
      </c>
      <c r="C233" s="58">
        <f t="shared" ca="1" si="60"/>
        <v>255.00162792064316</v>
      </c>
      <c r="D233" s="58">
        <f t="shared" ca="1" si="72"/>
        <v>5.0016279206431546</v>
      </c>
      <c r="E233" s="55">
        <f t="shared" ca="1" si="76"/>
        <v>5</v>
      </c>
      <c r="F233" s="72">
        <f t="shared" ca="1" si="73"/>
        <v>0</v>
      </c>
      <c r="G233" s="42">
        <f t="shared" si="61"/>
        <v>233</v>
      </c>
      <c r="H233">
        <f ca="1">IF((G233-$L$7)&gt;$G$19, ABS((SUM(INDIRECT("C"&amp;G233-$L$7):INDIRECT("C"&amp;G233)) - SUM(INDIRECT("C"&amp;G233):INDIRECT("C"&amp;G233+$L$7)))/$J$7),0)</f>
        <v>7.3940993574449863</v>
      </c>
      <c r="I233">
        <f ca="1">AVERAGE(INDIRECT("H"&amp;$G233-$L$8):INDIRECT("H"&amp;$G233+$L$8))</f>
        <v>7.3940993574449863</v>
      </c>
      <c r="J233">
        <f t="shared" ca="1" si="62"/>
        <v>-1</v>
      </c>
      <c r="K233" s="12">
        <f t="shared" ca="1" si="63"/>
        <v>3212.0470627580016</v>
      </c>
      <c r="L233" s="12">
        <f t="shared" ca="1" si="64"/>
        <v>13</v>
      </c>
      <c r="M233" s="12">
        <f t="shared" ca="1" si="65"/>
        <v>254.44090201383347</v>
      </c>
      <c r="N233" s="16" t="b">
        <f t="shared" ca="1" si="66"/>
        <v>0</v>
      </c>
      <c r="O233">
        <f t="shared" ca="1" si="67"/>
        <v>6719.5356386757403</v>
      </c>
      <c r="P233">
        <f t="shared" ca="1" si="68"/>
        <v>27</v>
      </c>
      <c r="Q233">
        <f t="shared" ca="1" si="69"/>
        <v>253.75735136038443</v>
      </c>
      <c r="R233" t="b">
        <f t="shared" ca="1" si="59"/>
        <v>0</v>
      </c>
      <c r="S233">
        <f t="shared" ca="1" si="74"/>
        <v>-1</v>
      </c>
      <c r="T233">
        <f t="shared" ca="1" si="70"/>
        <v>-1</v>
      </c>
    </row>
    <row r="234" spans="1:20" x14ac:dyDescent="0.25">
      <c r="A234" s="71">
        <f t="shared" si="75"/>
        <v>21.500000000000036</v>
      </c>
      <c r="B234" s="65">
        <f t="shared" si="71"/>
        <v>204.77865318059585</v>
      </c>
      <c r="C234" s="58">
        <f t="shared" ca="1" si="60"/>
        <v>239.86237497021986</v>
      </c>
      <c r="D234" s="58">
        <f t="shared" ca="1" si="72"/>
        <v>-10.137625029780127</v>
      </c>
      <c r="E234" s="55">
        <f t="shared" ca="1" si="76"/>
        <v>5</v>
      </c>
      <c r="F234" s="72">
        <f t="shared" ca="1" si="73"/>
        <v>0</v>
      </c>
      <c r="G234" s="42">
        <f t="shared" si="61"/>
        <v>234</v>
      </c>
      <c r="H234">
        <f ca="1">IF((G234-$L$7)&gt;$G$19, ABS((SUM(INDIRECT("C"&amp;G234-$L$7):INDIRECT("C"&amp;G234)) - SUM(INDIRECT("C"&amp;G234):INDIRECT("C"&amp;G234+$L$7)))/$J$7),0)</f>
        <v>7.4335457081157301</v>
      </c>
      <c r="I234">
        <f ca="1">AVERAGE(INDIRECT("H"&amp;$G234-$L$8):INDIRECT("H"&amp;$G234+$L$8))</f>
        <v>7.4335457081157301</v>
      </c>
      <c r="J234">
        <f t="shared" ca="1" si="62"/>
        <v>-1</v>
      </c>
      <c r="K234" s="12">
        <f t="shared" ca="1" si="63"/>
        <v>3451.9094377282213</v>
      </c>
      <c r="L234" s="12">
        <f t="shared" ca="1" si="64"/>
        <v>14</v>
      </c>
      <c r="M234" s="12">
        <f t="shared" ca="1" si="65"/>
        <v>254.44090201383347</v>
      </c>
      <c r="N234" s="16" t="b">
        <f t="shared" ca="1" si="66"/>
        <v>0</v>
      </c>
      <c r="O234">
        <f t="shared" ca="1" si="67"/>
        <v>6959.3980136459604</v>
      </c>
      <c r="P234">
        <f t="shared" ca="1" si="68"/>
        <v>28</v>
      </c>
      <c r="Q234">
        <f t="shared" ca="1" si="69"/>
        <v>253.75735136038443</v>
      </c>
      <c r="R234" t="b">
        <f t="shared" ca="1" si="59"/>
        <v>0</v>
      </c>
      <c r="S234">
        <f t="shared" ca="1" si="74"/>
        <v>-1</v>
      </c>
      <c r="T234">
        <f t="shared" ca="1" si="70"/>
        <v>-1</v>
      </c>
    </row>
    <row r="235" spans="1:20" x14ac:dyDescent="0.25">
      <c r="A235" s="71">
        <f t="shared" si="75"/>
        <v>21.600000000000037</v>
      </c>
      <c r="B235" s="65">
        <f t="shared" si="71"/>
        <v>203.75731538696311</v>
      </c>
      <c r="C235" s="58">
        <f t="shared" ca="1" si="60"/>
        <v>268.1043230651901</v>
      </c>
      <c r="D235" s="58">
        <f t="shared" ca="1" si="72"/>
        <v>18.104323065190112</v>
      </c>
      <c r="E235" s="55">
        <f t="shared" ca="1" si="76"/>
        <v>5</v>
      </c>
      <c r="F235" s="72">
        <f t="shared" ca="1" si="73"/>
        <v>0</v>
      </c>
      <c r="G235" s="42">
        <f t="shared" si="61"/>
        <v>235</v>
      </c>
      <c r="H235">
        <f ca="1">IF((G235-$L$7)&gt;$G$19, ABS((SUM(INDIRECT("C"&amp;G235-$L$7):INDIRECT("C"&amp;G235)) - SUM(INDIRECT("C"&amp;G235):INDIRECT("C"&amp;G235+$L$7)))/$J$7),0)</f>
        <v>11.484068695542248</v>
      </c>
      <c r="I235">
        <f ca="1">AVERAGE(INDIRECT("H"&amp;$G235-$L$8):INDIRECT("H"&amp;$G235+$L$8))</f>
        <v>11.484068695542248</v>
      </c>
      <c r="J235">
        <f t="shared" ca="1" si="62"/>
        <v>-1</v>
      </c>
      <c r="K235" s="12">
        <f t="shared" ca="1" si="63"/>
        <v>3720.0137607934112</v>
      </c>
      <c r="L235" s="12">
        <f t="shared" ca="1" si="64"/>
        <v>15</v>
      </c>
      <c r="M235" s="12">
        <f t="shared" ca="1" si="65"/>
        <v>254.44090201383347</v>
      </c>
      <c r="N235" s="16" t="b">
        <f t="shared" ca="1" si="66"/>
        <v>0</v>
      </c>
      <c r="O235">
        <f t="shared" ca="1" si="67"/>
        <v>7227.5023367111507</v>
      </c>
      <c r="P235">
        <f t="shared" ca="1" si="68"/>
        <v>29</v>
      </c>
      <c r="Q235">
        <f t="shared" ca="1" si="69"/>
        <v>253.75735136038443</v>
      </c>
      <c r="R235" t="b">
        <f t="shared" ca="1" si="59"/>
        <v>0</v>
      </c>
      <c r="S235">
        <f t="shared" ca="1" si="74"/>
        <v>-1</v>
      </c>
      <c r="T235">
        <f t="shared" ca="1" si="70"/>
        <v>-1</v>
      </c>
    </row>
    <row r="236" spans="1:20" x14ac:dyDescent="0.25">
      <c r="A236" s="71">
        <f t="shared" si="75"/>
        <v>21.700000000000038</v>
      </c>
      <c r="B236" s="65">
        <f t="shared" si="71"/>
        <v>202.74107153682743</v>
      </c>
      <c r="C236" s="58">
        <f t="shared" ca="1" si="60"/>
        <v>262.32948212516732</v>
      </c>
      <c r="D236" s="58">
        <f t="shared" ca="1" si="72"/>
        <v>12.329482125167313</v>
      </c>
      <c r="E236" s="55">
        <f t="shared" ca="1" si="76"/>
        <v>5</v>
      </c>
      <c r="F236" s="72">
        <f t="shared" ca="1" si="73"/>
        <v>0</v>
      </c>
      <c r="G236" s="42">
        <f t="shared" si="61"/>
        <v>236</v>
      </c>
      <c r="H236">
        <f ca="1">IF((G236-$L$7)&gt;$G$19, ABS((SUM(INDIRECT("C"&amp;G236-$L$7):INDIRECT("C"&amp;G236)) - SUM(INDIRECT("C"&amp;G236):INDIRECT("C"&amp;G236+$L$7)))/$J$7),0)</f>
        <v>4.6346727163581249</v>
      </c>
      <c r="I236">
        <f ca="1">AVERAGE(INDIRECT("H"&amp;$G236-$L$8):INDIRECT("H"&amp;$G236+$L$8))</f>
        <v>4.6346727163581249</v>
      </c>
      <c r="J236">
        <f t="shared" ca="1" si="62"/>
        <v>-1</v>
      </c>
      <c r="K236" s="12">
        <f t="shared" ca="1" si="63"/>
        <v>3982.3432429185787</v>
      </c>
      <c r="L236" s="12">
        <f t="shared" ca="1" si="64"/>
        <v>16</v>
      </c>
      <c r="M236" s="12">
        <f t="shared" ca="1" si="65"/>
        <v>254.44090201383347</v>
      </c>
      <c r="N236" s="16" t="b">
        <f t="shared" ca="1" si="66"/>
        <v>0</v>
      </c>
      <c r="O236">
        <f t="shared" ca="1" si="67"/>
        <v>7489.8318188363182</v>
      </c>
      <c r="P236">
        <f t="shared" ca="1" si="68"/>
        <v>30</v>
      </c>
      <c r="Q236">
        <f t="shared" ca="1" si="69"/>
        <v>253.75735136038443</v>
      </c>
      <c r="R236" t="b">
        <f t="shared" ca="1" si="59"/>
        <v>0</v>
      </c>
      <c r="S236">
        <f t="shared" ca="1" si="74"/>
        <v>-1</v>
      </c>
      <c r="T236">
        <f t="shared" ca="1" si="70"/>
        <v>-1</v>
      </c>
    </row>
    <row r="237" spans="1:20" x14ac:dyDescent="0.25">
      <c r="A237" s="71">
        <f t="shared" si="75"/>
        <v>21.80000000000004</v>
      </c>
      <c r="B237" s="65">
        <f t="shared" si="71"/>
        <v>201.72989622403958</v>
      </c>
      <c r="C237" s="58">
        <f t="shared" ca="1" si="60"/>
        <v>278.47079554786478</v>
      </c>
      <c r="D237" s="58">
        <f t="shared" ca="1" si="72"/>
        <v>28.470795547864807</v>
      </c>
      <c r="E237" s="55">
        <f t="shared" ca="1" si="76"/>
        <v>5</v>
      </c>
      <c r="F237" s="72">
        <f t="shared" ca="1" si="73"/>
        <v>0</v>
      </c>
      <c r="G237" s="42">
        <f t="shared" si="61"/>
        <v>237</v>
      </c>
      <c r="H237">
        <f ca="1">IF((G237-$L$7)&gt;$G$19, ABS((SUM(INDIRECT("C"&amp;G237-$L$7):INDIRECT("C"&amp;G237)) - SUM(INDIRECT("C"&amp;G237):INDIRECT("C"&amp;G237+$L$7)))/$J$7),0)</f>
        <v>10.530452620844528</v>
      </c>
      <c r="I237">
        <f ca="1">AVERAGE(INDIRECT("H"&amp;$G237-$L$8):INDIRECT("H"&amp;$G237+$L$8))</f>
        <v>10.530452620844528</v>
      </c>
      <c r="J237">
        <f t="shared" ca="1" si="62"/>
        <v>-1</v>
      </c>
      <c r="K237" s="12">
        <f t="shared" ca="1" si="63"/>
        <v>4260.8140384664439</v>
      </c>
      <c r="L237" s="12">
        <f t="shared" ca="1" si="64"/>
        <v>17</v>
      </c>
      <c r="M237" s="12">
        <f t="shared" ca="1" si="65"/>
        <v>254.44090201383347</v>
      </c>
      <c r="N237" s="16" t="b">
        <f t="shared" ca="1" si="66"/>
        <v>0</v>
      </c>
      <c r="O237">
        <f t="shared" ca="1" si="67"/>
        <v>7768.3026143841835</v>
      </c>
      <c r="P237">
        <f t="shared" ca="1" si="68"/>
        <v>31</v>
      </c>
      <c r="Q237">
        <f t="shared" ca="1" si="69"/>
        <v>253.75735136038443</v>
      </c>
      <c r="R237" t="b">
        <f t="shared" ca="1" si="59"/>
        <v>0</v>
      </c>
      <c r="S237">
        <f t="shared" ca="1" si="74"/>
        <v>-1</v>
      </c>
      <c r="T237">
        <f t="shared" ca="1" si="70"/>
        <v>-1</v>
      </c>
    </row>
    <row r="238" spans="1:20" x14ac:dyDescent="0.25">
      <c r="A238" s="71">
        <f t="shared" si="75"/>
        <v>21.900000000000041</v>
      </c>
      <c r="B238" s="65">
        <f t="shared" si="71"/>
        <v>200.72376416916416</v>
      </c>
      <c r="C238" s="58">
        <f t="shared" ca="1" si="60"/>
        <v>248.03459335297768</v>
      </c>
      <c r="D238" s="58">
        <f t="shared" ca="1" si="72"/>
        <v>-1.9654066470223066</v>
      </c>
      <c r="E238" s="55">
        <f t="shared" ca="1" si="76"/>
        <v>5</v>
      </c>
      <c r="F238" s="72">
        <f t="shared" ca="1" si="73"/>
        <v>0</v>
      </c>
      <c r="G238" s="42">
        <f t="shared" si="61"/>
        <v>238</v>
      </c>
      <c r="H238">
        <f ca="1">IF((G238-$L$7)&gt;$G$19, ABS((SUM(INDIRECT("C"&amp;G238-$L$7):INDIRECT("C"&amp;G238)) - SUM(INDIRECT("C"&amp;G238):INDIRECT("C"&amp;G238+$L$7)))/$J$7),0)</f>
        <v>13.515176132174048</v>
      </c>
      <c r="I238">
        <f ca="1">AVERAGE(INDIRECT("H"&amp;$G238-$L$8):INDIRECT("H"&amp;$G238+$L$8))</f>
        <v>13.515176132174048</v>
      </c>
      <c r="J238">
        <f t="shared" ca="1" si="62"/>
        <v>-1</v>
      </c>
      <c r="K238" s="12">
        <f t="shared" ca="1" si="63"/>
        <v>4508.8486318194218</v>
      </c>
      <c r="L238" s="12">
        <f t="shared" ca="1" si="64"/>
        <v>18</v>
      </c>
      <c r="M238" s="12">
        <f t="shared" ca="1" si="65"/>
        <v>254.44090201383347</v>
      </c>
      <c r="N238" s="16" t="b">
        <f t="shared" ca="1" si="66"/>
        <v>0</v>
      </c>
      <c r="O238">
        <f t="shared" ca="1" si="67"/>
        <v>8016.3372077371614</v>
      </c>
      <c r="P238">
        <f t="shared" ca="1" si="68"/>
        <v>32</v>
      </c>
      <c r="Q238">
        <f t="shared" ca="1" si="69"/>
        <v>253.75735136038443</v>
      </c>
      <c r="R238" t="b">
        <f t="shared" ca="1" si="59"/>
        <v>0</v>
      </c>
      <c r="S238">
        <f t="shared" ca="1" si="74"/>
        <v>-1</v>
      </c>
      <c r="T238">
        <f t="shared" ca="1" si="70"/>
        <v>-1</v>
      </c>
    </row>
    <row r="239" spans="1:20" x14ac:dyDescent="0.25">
      <c r="A239" s="71">
        <f t="shared" si="75"/>
        <v>22.000000000000043</v>
      </c>
      <c r="B239" s="65">
        <f t="shared" si="71"/>
        <v>199.72265021884732</v>
      </c>
      <c r="C239" s="58">
        <f t="shared" ca="1" si="60"/>
        <v>240.2774013540016</v>
      </c>
      <c r="D239" s="58">
        <f t="shared" ca="1" si="72"/>
        <v>-9.7225986459984011</v>
      </c>
      <c r="E239" s="55">
        <f t="shared" ca="1" si="76"/>
        <v>5</v>
      </c>
      <c r="F239" s="72">
        <f t="shared" ca="1" si="73"/>
        <v>0</v>
      </c>
      <c r="G239" s="42">
        <f t="shared" si="61"/>
        <v>239</v>
      </c>
      <c r="H239">
        <f ca="1">IF((G239-$L$7)&gt;$G$19, ABS((SUM(INDIRECT("C"&amp;G239-$L$7):INDIRECT("C"&amp;G239)) - SUM(INDIRECT("C"&amp;G239):INDIRECT("C"&amp;G239+$L$7)))/$J$7),0)</f>
        <v>0.91866700677718427</v>
      </c>
      <c r="I239">
        <f ca="1">AVERAGE(INDIRECT("H"&amp;$G239-$L$8):INDIRECT("H"&amp;$G239+$L$8))</f>
        <v>0.91866700677718427</v>
      </c>
      <c r="J239">
        <f t="shared" ca="1" si="62"/>
        <v>-1</v>
      </c>
      <c r="K239" s="12">
        <f t="shared" ca="1" si="63"/>
        <v>4749.1260331734238</v>
      </c>
      <c r="L239" s="12">
        <f t="shared" ca="1" si="64"/>
        <v>19</v>
      </c>
      <c r="M239" s="12">
        <f t="shared" ca="1" si="65"/>
        <v>254.44090201383347</v>
      </c>
      <c r="N239" s="16" t="b">
        <f t="shared" ca="1" si="66"/>
        <v>0</v>
      </c>
      <c r="O239">
        <f t="shared" ca="1" si="67"/>
        <v>8256.6146090911625</v>
      </c>
      <c r="P239">
        <f t="shared" ca="1" si="68"/>
        <v>33</v>
      </c>
      <c r="Q239">
        <f t="shared" ca="1" si="69"/>
        <v>253.75735136038443</v>
      </c>
      <c r="R239" t="b">
        <f t="shared" ca="1" si="59"/>
        <v>0</v>
      </c>
      <c r="S239">
        <f t="shared" ca="1" si="74"/>
        <v>-1</v>
      </c>
      <c r="T239">
        <f t="shared" ca="1" si="70"/>
        <v>-1</v>
      </c>
    </row>
    <row r="240" spans="1:20" x14ac:dyDescent="0.25">
      <c r="A240" s="71">
        <f t="shared" si="75"/>
        <v>22.100000000000044</v>
      </c>
      <c r="B240" s="65">
        <f t="shared" si="71"/>
        <v>198.72652934518814</v>
      </c>
      <c r="C240" s="58">
        <f t="shared" ca="1" si="60"/>
        <v>246.46217179033428</v>
      </c>
      <c r="D240" s="58">
        <f t="shared" ca="1" si="72"/>
        <v>-3.5378282096657125</v>
      </c>
      <c r="E240" s="55">
        <f t="shared" ca="1" si="76"/>
        <v>5</v>
      </c>
      <c r="F240" s="72">
        <f t="shared" ca="1" si="73"/>
        <v>0</v>
      </c>
      <c r="G240" s="42">
        <f t="shared" si="61"/>
        <v>240</v>
      </c>
      <c r="H240">
        <f ca="1">IF((G240-$L$7)&gt;$G$19, ABS((SUM(INDIRECT("C"&amp;G240-$L$7):INDIRECT("C"&amp;G240)) - SUM(INDIRECT("C"&amp;G240):INDIRECT("C"&amp;G240+$L$7)))/$J$7),0)</f>
        <v>8.5441595285235223</v>
      </c>
      <c r="I240">
        <f ca="1">AVERAGE(INDIRECT("H"&amp;$G240-$L$8):INDIRECT("H"&amp;$G240+$L$8))</f>
        <v>8.5441595285235223</v>
      </c>
      <c r="J240">
        <f t="shared" ca="1" si="62"/>
        <v>-1</v>
      </c>
      <c r="K240" s="12">
        <f t="shared" ca="1" si="63"/>
        <v>4995.5882049637585</v>
      </c>
      <c r="L240" s="12">
        <f t="shared" ca="1" si="64"/>
        <v>20</v>
      </c>
      <c r="M240" s="12">
        <f t="shared" ca="1" si="65"/>
        <v>254.44090201383347</v>
      </c>
      <c r="N240" s="16" t="b">
        <f t="shared" ca="1" si="66"/>
        <v>0</v>
      </c>
      <c r="O240">
        <f t="shared" ca="1" si="67"/>
        <v>8503.0767808814962</v>
      </c>
      <c r="P240">
        <f t="shared" ca="1" si="68"/>
        <v>34</v>
      </c>
      <c r="Q240">
        <f t="shared" ca="1" si="69"/>
        <v>253.75735136038443</v>
      </c>
      <c r="R240" t="b">
        <f t="shared" ca="1" si="59"/>
        <v>0</v>
      </c>
      <c r="S240">
        <f t="shared" ca="1" si="74"/>
        <v>-1</v>
      </c>
      <c r="T240">
        <f t="shared" ca="1" si="70"/>
        <v>-1</v>
      </c>
    </row>
    <row r="241" spans="1:20" x14ac:dyDescent="0.25">
      <c r="A241" s="71">
        <f t="shared" si="75"/>
        <v>22.200000000000045</v>
      </c>
      <c r="B241" s="65">
        <f t="shared" si="71"/>
        <v>197.73537664511298</v>
      </c>
      <c r="C241" s="58">
        <f t="shared" ca="1" si="60"/>
        <v>276.36854908339939</v>
      </c>
      <c r="D241" s="58">
        <f t="shared" ca="1" si="72"/>
        <v>26.368549083399397</v>
      </c>
      <c r="E241" s="55">
        <f t="shared" ca="1" si="76"/>
        <v>5</v>
      </c>
      <c r="F241" s="72">
        <f t="shared" ca="1" si="73"/>
        <v>0</v>
      </c>
      <c r="G241" s="42">
        <f t="shared" si="61"/>
        <v>241</v>
      </c>
      <c r="H241">
        <f ca="1">IF((G241-$L$7)&gt;$G$19, ABS((SUM(INDIRECT("C"&amp;G241-$L$7):INDIRECT("C"&amp;G241)) - SUM(INDIRECT("C"&amp;G241):INDIRECT("C"&amp;G241+$L$7)))/$J$7),0)</f>
        <v>0.99784464675241225</v>
      </c>
      <c r="I241">
        <f ca="1">AVERAGE(INDIRECT("H"&amp;$G241-$L$8):INDIRECT("H"&amp;$G241+$L$8))</f>
        <v>0.99784464675241225</v>
      </c>
      <c r="J241">
        <f t="shared" ca="1" si="62"/>
        <v>-1</v>
      </c>
      <c r="K241" s="12">
        <f t="shared" ca="1" si="63"/>
        <v>5271.956754047158</v>
      </c>
      <c r="L241" s="12">
        <f t="shared" ca="1" si="64"/>
        <v>21</v>
      </c>
      <c r="M241" s="12">
        <f t="shared" ca="1" si="65"/>
        <v>254.44090201383347</v>
      </c>
      <c r="N241" s="16" t="b">
        <f t="shared" ca="1" si="66"/>
        <v>0</v>
      </c>
      <c r="O241">
        <f t="shared" ca="1" si="67"/>
        <v>8779.4453299648958</v>
      </c>
      <c r="P241">
        <f t="shared" ca="1" si="68"/>
        <v>35</v>
      </c>
      <c r="Q241">
        <f t="shared" ca="1" si="69"/>
        <v>253.75735136038443</v>
      </c>
      <c r="R241" t="b">
        <f t="shared" ca="1" si="59"/>
        <v>0</v>
      </c>
      <c r="S241">
        <f t="shared" ca="1" si="74"/>
        <v>-1</v>
      </c>
      <c r="T241">
        <f t="shared" ca="1" si="70"/>
        <v>-1</v>
      </c>
    </row>
    <row r="242" spans="1:20" x14ac:dyDescent="0.25">
      <c r="A242" s="71">
        <f t="shared" si="75"/>
        <v>22.300000000000047</v>
      </c>
      <c r="B242" s="65">
        <f t="shared" si="71"/>
        <v>196.74916733975266</v>
      </c>
      <c r="C242" s="58">
        <f t="shared" ca="1" si="60"/>
        <v>246.12008373767398</v>
      </c>
      <c r="D242" s="58">
        <f t="shared" ca="1" si="72"/>
        <v>-3.8799162623260237</v>
      </c>
      <c r="E242" s="55">
        <f t="shared" ca="1" si="76"/>
        <v>5</v>
      </c>
      <c r="F242" s="72">
        <f t="shared" ca="1" si="73"/>
        <v>0</v>
      </c>
      <c r="G242" s="42">
        <f t="shared" si="61"/>
        <v>242</v>
      </c>
      <c r="H242">
        <f ca="1">IF((G242-$L$7)&gt;$G$19, ABS((SUM(INDIRECT("C"&amp;G242-$L$7):INDIRECT("C"&amp;G242)) - SUM(INDIRECT("C"&amp;G242):INDIRECT("C"&amp;G242+$L$7)))/$J$7),0)</f>
        <v>8.1558571933682629</v>
      </c>
      <c r="I242">
        <f ca="1">AVERAGE(INDIRECT("H"&amp;$G242-$L$8):INDIRECT("H"&amp;$G242+$L$8))</f>
        <v>8.1558571933682629</v>
      </c>
      <c r="J242">
        <f t="shared" ca="1" si="62"/>
        <v>-1</v>
      </c>
      <c r="K242" s="12">
        <f t="shared" ca="1" si="63"/>
        <v>5518.0768377848317</v>
      </c>
      <c r="L242" s="12">
        <f t="shared" ca="1" si="64"/>
        <v>22</v>
      </c>
      <c r="M242" s="12">
        <f t="shared" ca="1" si="65"/>
        <v>254.44090201383347</v>
      </c>
      <c r="N242" s="16" t="b">
        <f t="shared" ca="1" si="66"/>
        <v>0</v>
      </c>
      <c r="O242">
        <f t="shared" ca="1" si="67"/>
        <v>9025.5654137025704</v>
      </c>
      <c r="P242">
        <f t="shared" ca="1" si="68"/>
        <v>36</v>
      </c>
      <c r="Q242">
        <f t="shared" ca="1" si="69"/>
        <v>253.75735136038443</v>
      </c>
      <c r="R242" t="b">
        <f t="shared" ca="1" si="59"/>
        <v>0</v>
      </c>
      <c r="S242">
        <f t="shared" ca="1" si="74"/>
        <v>-1</v>
      </c>
      <c r="T242">
        <f t="shared" ca="1" si="70"/>
        <v>-1</v>
      </c>
    </row>
    <row r="243" spans="1:20" x14ac:dyDescent="0.25">
      <c r="A243" s="71">
        <f t="shared" si="75"/>
        <v>22.400000000000048</v>
      </c>
      <c r="B243" s="65">
        <f t="shared" si="71"/>
        <v>195.76787677382319</v>
      </c>
      <c r="C243" s="58">
        <f t="shared" ca="1" si="60"/>
        <v>244.61086799367155</v>
      </c>
      <c r="D243" s="58">
        <f t="shared" ca="1" si="72"/>
        <v>-5.3891320063284596</v>
      </c>
      <c r="E243" s="55">
        <f t="shared" ca="1" si="76"/>
        <v>5</v>
      </c>
      <c r="F243" s="72">
        <f t="shared" ca="1" si="73"/>
        <v>0</v>
      </c>
      <c r="G243" s="42">
        <f t="shared" si="61"/>
        <v>243</v>
      </c>
      <c r="H243">
        <f ca="1">IF((G243-$L$7)&gt;$G$19, ABS((SUM(INDIRECT("C"&amp;G243-$L$7):INDIRECT("C"&amp;G243)) - SUM(INDIRECT("C"&amp;G243):INDIRECT("C"&amp;G243+$L$7)))/$J$7),0)</f>
        <v>3.2188449270090587</v>
      </c>
      <c r="I243">
        <f ca="1">AVERAGE(INDIRECT("H"&amp;$G243-$L$8):INDIRECT("H"&amp;$G243+$L$8))</f>
        <v>3.2188449270090587</v>
      </c>
      <c r="J243">
        <f t="shared" ca="1" si="62"/>
        <v>-1</v>
      </c>
      <c r="K243" s="12">
        <f t="shared" ca="1" si="63"/>
        <v>5762.6877057785032</v>
      </c>
      <c r="L243" s="12">
        <f t="shared" ca="1" si="64"/>
        <v>23</v>
      </c>
      <c r="M243" s="12">
        <f t="shared" ca="1" si="65"/>
        <v>254.44090201383347</v>
      </c>
      <c r="N243" s="16" t="b">
        <f t="shared" ca="1" si="66"/>
        <v>0</v>
      </c>
      <c r="O243">
        <f t="shared" ca="1" si="67"/>
        <v>9270.1762816962419</v>
      </c>
      <c r="P243">
        <f t="shared" ca="1" si="68"/>
        <v>37</v>
      </c>
      <c r="Q243">
        <f t="shared" ca="1" si="69"/>
        <v>253.75735136038443</v>
      </c>
      <c r="R243" t="b">
        <f t="shared" ca="1" si="59"/>
        <v>0</v>
      </c>
      <c r="S243">
        <f t="shared" ca="1" si="74"/>
        <v>-1</v>
      </c>
      <c r="T243">
        <f t="shared" ca="1" si="70"/>
        <v>-1</v>
      </c>
    </row>
    <row r="244" spans="1:20" x14ac:dyDescent="0.25">
      <c r="A244" s="71">
        <f t="shared" si="75"/>
        <v>22.50000000000005</v>
      </c>
      <c r="B244" s="65">
        <f t="shared" si="71"/>
        <v>194.79148041500937</v>
      </c>
      <c r="C244" s="58">
        <f t="shared" ca="1" si="60"/>
        <v>245.59642410658904</v>
      </c>
      <c r="D244" s="58">
        <f t="shared" ca="1" si="72"/>
        <v>-4.4035758934109612</v>
      </c>
      <c r="E244" s="55">
        <f t="shared" ca="1" si="76"/>
        <v>5</v>
      </c>
      <c r="F244" s="72">
        <f t="shared" ca="1" si="73"/>
        <v>0</v>
      </c>
      <c r="G244" s="42">
        <f t="shared" si="61"/>
        <v>244</v>
      </c>
      <c r="H244">
        <f ca="1">IF((G244-$L$7)&gt;$G$19, ABS((SUM(INDIRECT("C"&amp;G244-$L$7):INDIRECT("C"&amp;G244)) - SUM(INDIRECT("C"&amp;G244):INDIRECT("C"&amp;G244+$L$7)))/$J$7),0)</f>
        <v>11.740583472739502</v>
      </c>
      <c r="I244">
        <f ca="1">AVERAGE(INDIRECT("H"&amp;$G244-$L$8):INDIRECT("H"&amp;$G244+$L$8))</f>
        <v>11.740583472739502</v>
      </c>
      <c r="J244">
        <f t="shared" ca="1" si="62"/>
        <v>-1</v>
      </c>
      <c r="K244" s="12">
        <f t="shared" ca="1" si="63"/>
        <v>6008.2841298850926</v>
      </c>
      <c r="L244" s="12">
        <f t="shared" ca="1" si="64"/>
        <v>24</v>
      </c>
      <c r="M244" s="12">
        <f t="shared" ca="1" si="65"/>
        <v>254.44090201383347</v>
      </c>
      <c r="N244" s="16" t="b">
        <f t="shared" ca="1" si="66"/>
        <v>0</v>
      </c>
      <c r="O244">
        <f t="shared" ca="1" si="67"/>
        <v>9515.7727058028304</v>
      </c>
      <c r="P244">
        <f t="shared" ca="1" si="68"/>
        <v>38</v>
      </c>
      <c r="Q244">
        <f t="shared" ca="1" si="69"/>
        <v>253.75735136038443</v>
      </c>
      <c r="R244" t="b">
        <f t="shared" ca="1" si="59"/>
        <v>0</v>
      </c>
      <c r="S244">
        <f t="shared" ca="1" si="74"/>
        <v>-1</v>
      </c>
      <c r="T244">
        <f t="shared" ca="1" si="70"/>
        <v>-1</v>
      </c>
    </row>
    <row r="245" spans="1:20" x14ac:dyDescent="0.25">
      <c r="A245" s="71">
        <f t="shared" si="75"/>
        <v>22.600000000000051</v>
      </c>
      <c r="B245" s="65">
        <f t="shared" si="71"/>
        <v>193.81995385335128</v>
      </c>
      <c r="C245" s="58">
        <f t="shared" ca="1" si="60"/>
        <v>264.01682900644806</v>
      </c>
      <c r="D245" s="58">
        <f t="shared" ca="1" si="72"/>
        <v>14.016829006448036</v>
      </c>
      <c r="E245" s="55">
        <f t="shared" ca="1" si="76"/>
        <v>5</v>
      </c>
      <c r="F245" s="72">
        <f t="shared" ca="1" si="73"/>
        <v>0</v>
      </c>
      <c r="G245" s="42">
        <f t="shared" si="61"/>
        <v>245</v>
      </c>
      <c r="H245">
        <f ca="1">IF((G245-$L$7)&gt;$G$19, ABS((SUM(INDIRECT("C"&amp;G245-$L$7):INDIRECT("C"&amp;G245)) - SUM(INDIRECT("C"&amp;G245):INDIRECT("C"&amp;G245+$L$7)))/$J$7),0)</f>
        <v>13.121065678386856</v>
      </c>
      <c r="I245">
        <f ca="1">AVERAGE(INDIRECT("H"&amp;$G245-$L$8):INDIRECT("H"&amp;$G245+$L$8))</f>
        <v>13.121065678386856</v>
      </c>
      <c r="J245">
        <f t="shared" ca="1" si="62"/>
        <v>-1</v>
      </c>
      <c r="K245" s="12">
        <f t="shared" ca="1" si="63"/>
        <v>6272.3009588915411</v>
      </c>
      <c r="L245" s="12">
        <f t="shared" ca="1" si="64"/>
        <v>25</v>
      </c>
      <c r="M245" s="12">
        <f t="shared" ca="1" si="65"/>
        <v>254.44090201383347</v>
      </c>
      <c r="N245" s="16" t="b">
        <f t="shared" ca="1" si="66"/>
        <v>0</v>
      </c>
      <c r="O245">
        <f t="shared" ca="1" si="67"/>
        <v>9779.7895348092788</v>
      </c>
      <c r="P245">
        <f t="shared" ca="1" si="68"/>
        <v>39</v>
      </c>
      <c r="Q245">
        <f t="shared" ca="1" si="69"/>
        <v>253.75735136038443</v>
      </c>
      <c r="R245" t="b">
        <f t="shared" ca="1" si="59"/>
        <v>0</v>
      </c>
      <c r="S245">
        <f t="shared" ca="1" si="74"/>
        <v>-1</v>
      </c>
      <c r="T245">
        <f t="shared" ca="1" si="70"/>
        <v>-1</v>
      </c>
    </row>
    <row r="246" spans="1:20" x14ac:dyDescent="0.25">
      <c r="A246" s="71">
        <f t="shared" si="75"/>
        <v>22.700000000000053</v>
      </c>
      <c r="B246" s="65">
        <f t="shared" si="71"/>
        <v>192.8532728006343</v>
      </c>
      <c r="C246" s="58">
        <f t="shared" ca="1" si="60"/>
        <v>273.6764566158555</v>
      </c>
      <c r="D246" s="58">
        <f t="shared" ca="1" si="72"/>
        <v>23.676456615855514</v>
      </c>
      <c r="E246" s="55">
        <f t="shared" ca="1" si="76"/>
        <v>5</v>
      </c>
      <c r="F246" s="72">
        <f t="shared" ca="1" si="73"/>
        <v>0</v>
      </c>
      <c r="G246" s="42">
        <f t="shared" si="61"/>
        <v>246</v>
      </c>
      <c r="H246">
        <f ca="1">IF((G246-$L$7)&gt;$G$19, ABS((SUM(INDIRECT("C"&amp;G246-$L$7):INDIRECT("C"&amp;G246)) - SUM(INDIRECT("C"&amp;G246):INDIRECT("C"&amp;G246+$L$7)))/$J$7),0)</f>
        <v>5.1698400210238447</v>
      </c>
      <c r="I246">
        <f ca="1">AVERAGE(INDIRECT("H"&amp;$G246-$L$8):INDIRECT("H"&amp;$G246+$L$8))</f>
        <v>5.1698400210238447</v>
      </c>
      <c r="J246">
        <f t="shared" ca="1" si="62"/>
        <v>-1</v>
      </c>
      <c r="K246" s="12">
        <f t="shared" ca="1" si="63"/>
        <v>6545.9774155073965</v>
      </c>
      <c r="L246" s="12">
        <f t="shared" ca="1" si="64"/>
        <v>26</v>
      </c>
      <c r="M246" s="12">
        <f t="shared" ca="1" si="65"/>
        <v>254.44090201383347</v>
      </c>
      <c r="N246" s="16" t="b">
        <f t="shared" ca="1" si="66"/>
        <v>0</v>
      </c>
      <c r="O246">
        <f t="shared" ca="1" si="67"/>
        <v>10053.465991425135</v>
      </c>
      <c r="P246">
        <f t="shared" ca="1" si="68"/>
        <v>40</v>
      </c>
      <c r="Q246">
        <f t="shared" ca="1" si="69"/>
        <v>253.75735136038443</v>
      </c>
      <c r="R246" t="b">
        <f t="shared" ca="1" si="59"/>
        <v>0</v>
      </c>
      <c r="S246">
        <f t="shared" ca="1" si="74"/>
        <v>-1</v>
      </c>
      <c r="T246">
        <f t="shared" ca="1" si="70"/>
        <v>-1</v>
      </c>
    </row>
    <row r="247" spans="1:20" x14ac:dyDescent="0.25">
      <c r="A247" s="71">
        <f t="shared" si="75"/>
        <v>22.800000000000054</v>
      </c>
      <c r="B247" s="65">
        <f t="shared" si="71"/>
        <v>191.89141308978179</v>
      </c>
      <c r="C247" s="58">
        <f t="shared" ca="1" si="60"/>
        <v>269.01509819795257</v>
      </c>
      <c r="D247" s="58">
        <f t="shared" ca="1" si="72"/>
        <v>19.015098197952568</v>
      </c>
      <c r="E247" s="55">
        <f t="shared" ca="1" si="76"/>
        <v>5</v>
      </c>
      <c r="F247" s="72">
        <f t="shared" ca="1" si="73"/>
        <v>0</v>
      </c>
      <c r="G247" s="42">
        <f t="shared" si="61"/>
        <v>247</v>
      </c>
      <c r="H247">
        <f ca="1">IF((G247-$L$7)&gt;$G$19, ABS((SUM(INDIRECT("C"&amp;G247-$L$7):INDIRECT("C"&amp;G247)) - SUM(INDIRECT("C"&amp;G247):INDIRECT("C"&amp;G247+$L$7)))/$J$7),0)</f>
        <v>4.7296736094299376</v>
      </c>
      <c r="I247">
        <f ca="1">AVERAGE(INDIRECT("H"&amp;$G247-$L$8):INDIRECT("H"&amp;$G247+$L$8))</f>
        <v>4.7296736094299376</v>
      </c>
      <c r="J247">
        <f t="shared" ca="1" si="62"/>
        <v>-1</v>
      </c>
      <c r="K247" s="12">
        <f t="shared" ca="1" si="63"/>
        <v>6814.9925137053488</v>
      </c>
      <c r="L247" s="12">
        <f t="shared" ca="1" si="64"/>
        <v>27</v>
      </c>
      <c r="M247" s="12">
        <f t="shared" ca="1" si="65"/>
        <v>254.44090201383347</v>
      </c>
      <c r="N247" s="16" t="b">
        <f t="shared" ca="1" si="66"/>
        <v>0</v>
      </c>
      <c r="O247">
        <f t="shared" ca="1" si="67"/>
        <v>10322.481089623088</v>
      </c>
      <c r="P247">
        <f t="shared" ca="1" si="68"/>
        <v>41</v>
      </c>
      <c r="Q247">
        <f t="shared" ca="1" si="69"/>
        <v>253.75735136038443</v>
      </c>
      <c r="R247" t="b">
        <f t="shared" ca="1" si="59"/>
        <v>0</v>
      </c>
      <c r="S247">
        <f t="shared" ca="1" si="74"/>
        <v>-1</v>
      </c>
      <c r="T247">
        <f t="shared" ca="1" si="70"/>
        <v>-1</v>
      </c>
    </row>
    <row r="248" spans="1:20" x14ac:dyDescent="0.25">
      <c r="A248" s="71">
        <f t="shared" si="75"/>
        <v>22.900000000000055</v>
      </c>
      <c r="B248" s="65">
        <f t="shared" si="71"/>
        <v>190.93435067425088</v>
      </c>
      <c r="C248" s="58">
        <f t="shared" ca="1" si="60"/>
        <v>261.27751499917991</v>
      </c>
      <c r="D248" s="58">
        <f t="shared" ca="1" si="72"/>
        <v>11.277514999179919</v>
      </c>
      <c r="E248" s="55">
        <f t="shared" ca="1" si="76"/>
        <v>5</v>
      </c>
      <c r="F248" s="72">
        <f t="shared" ca="1" si="73"/>
        <v>0</v>
      </c>
      <c r="G248" s="42">
        <f t="shared" si="61"/>
        <v>248</v>
      </c>
      <c r="H248">
        <f ca="1">IF((G248-$L$7)&gt;$G$19, ABS((SUM(INDIRECT("C"&amp;G248-$L$7):INDIRECT("C"&amp;G248)) - SUM(INDIRECT("C"&amp;G248):INDIRECT("C"&amp;G248+$L$7)))/$J$7),0)</f>
        <v>7.5688958860089883</v>
      </c>
      <c r="I248">
        <f ca="1">AVERAGE(INDIRECT("H"&amp;$G248-$L$8):INDIRECT("H"&amp;$G248+$L$8))</f>
        <v>7.5688958860089883</v>
      </c>
      <c r="J248">
        <f t="shared" ca="1" si="62"/>
        <v>-1</v>
      </c>
      <c r="K248" s="12">
        <f t="shared" ca="1" si="63"/>
        <v>7076.2700287045291</v>
      </c>
      <c r="L248" s="12">
        <f t="shared" ca="1" si="64"/>
        <v>28</v>
      </c>
      <c r="M248" s="12">
        <f t="shared" ca="1" si="65"/>
        <v>254.44090201383347</v>
      </c>
      <c r="N248" s="16" t="b">
        <f t="shared" ca="1" si="66"/>
        <v>0</v>
      </c>
      <c r="O248">
        <f t="shared" ca="1" si="67"/>
        <v>10583.758604622268</v>
      </c>
      <c r="P248">
        <f t="shared" ca="1" si="68"/>
        <v>42</v>
      </c>
      <c r="Q248">
        <f t="shared" ca="1" si="69"/>
        <v>253.75735136038443</v>
      </c>
      <c r="R248" t="b">
        <f t="shared" ca="1" si="59"/>
        <v>0</v>
      </c>
      <c r="S248">
        <f t="shared" ca="1" si="74"/>
        <v>-1</v>
      </c>
      <c r="T248">
        <f t="shared" ca="1" si="70"/>
        <v>-1</v>
      </c>
    </row>
    <row r="249" spans="1:20" x14ac:dyDescent="0.25">
      <c r="A249" s="71">
        <f t="shared" si="75"/>
        <v>23.000000000000057</v>
      </c>
      <c r="B249" s="65">
        <f t="shared" si="71"/>
        <v>189.98206162743139</v>
      </c>
      <c r="C249" s="58">
        <f t="shared" ca="1" si="60"/>
        <v>257.49707618540384</v>
      </c>
      <c r="D249" s="58">
        <f t="shared" ca="1" si="72"/>
        <v>7.497076185403837</v>
      </c>
      <c r="E249" s="55">
        <f t="shared" ca="1" si="76"/>
        <v>5</v>
      </c>
      <c r="F249" s="72">
        <f t="shared" ca="1" si="73"/>
        <v>0</v>
      </c>
      <c r="G249" s="42">
        <f t="shared" si="61"/>
        <v>249</v>
      </c>
      <c r="H249">
        <f ca="1">IF((G249-$L$7)&gt;$G$19, ABS((SUM(INDIRECT("C"&amp;G249-$L$7):INDIRECT("C"&amp;G249)) - SUM(INDIRECT("C"&amp;G249):INDIRECT("C"&amp;G249+$L$7)))/$J$7),0)</f>
        <v>10.966202940748872</v>
      </c>
      <c r="I249">
        <f ca="1">AVERAGE(INDIRECT("H"&amp;$G249-$L$8):INDIRECT("H"&amp;$G249+$L$8))</f>
        <v>10.966202940748872</v>
      </c>
      <c r="J249">
        <f t="shared" ca="1" si="62"/>
        <v>-1</v>
      </c>
      <c r="K249" s="12">
        <f t="shared" ca="1" si="63"/>
        <v>7333.7671048899329</v>
      </c>
      <c r="L249" s="12">
        <f t="shared" ca="1" si="64"/>
        <v>29</v>
      </c>
      <c r="M249" s="12">
        <f t="shared" ca="1" si="65"/>
        <v>254.44090201383347</v>
      </c>
      <c r="N249" s="16" t="b">
        <f t="shared" ca="1" si="66"/>
        <v>0</v>
      </c>
      <c r="O249">
        <f t="shared" ca="1" si="67"/>
        <v>10841.255680807672</v>
      </c>
      <c r="P249">
        <f t="shared" ca="1" si="68"/>
        <v>43</v>
      </c>
      <c r="Q249">
        <f t="shared" ca="1" si="69"/>
        <v>253.75735136038443</v>
      </c>
      <c r="R249" t="b">
        <f t="shared" ca="1" si="59"/>
        <v>0</v>
      </c>
      <c r="S249">
        <f t="shared" ca="1" si="74"/>
        <v>-1</v>
      </c>
      <c r="T249">
        <f t="shared" ca="1" si="70"/>
        <v>-1</v>
      </c>
    </row>
    <row r="250" spans="1:20" x14ac:dyDescent="0.25">
      <c r="A250" s="71">
        <f t="shared" si="75"/>
        <v>23.100000000000058</v>
      </c>
      <c r="B250" s="65">
        <f t="shared" si="71"/>
        <v>189.03452214204745</v>
      </c>
      <c r="C250" s="58">
        <f t="shared" ca="1" si="60"/>
        <v>254.91889508436822</v>
      </c>
      <c r="D250" s="58">
        <f t="shared" ca="1" si="72"/>
        <v>4.9188950843682298</v>
      </c>
      <c r="E250" s="55">
        <f t="shared" ca="1" si="76"/>
        <v>5</v>
      </c>
      <c r="F250" s="72">
        <f t="shared" ca="1" si="73"/>
        <v>0</v>
      </c>
      <c r="G250" s="42">
        <f t="shared" si="61"/>
        <v>250</v>
      </c>
      <c r="H250">
        <f ca="1">IF((G250-$L$7)&gt;$G$19, ABS((SUM(INDIRECT("C"&amp;G250-$L$7):INDIRECT("C"&amp;G250)) - SUM(INDIRECT("C"&amp;G250):INDIRECT("C"&amp;G250+$L$7)))/$J$7),0)</f>
        <v>2.172114578924635</v>
      </c>
      <c r="I250">
        <f ca="1">AVERAGE(INDIRECT("H"&amp;$G250-$L$8):INDIRECT("H"&amp;$G250+$L$8))</f>
        <v>2.172114578924635</v>
      </c>
      <c r="J250">
        <f t="shared" ca="1" si="62"/>
        <v>-1</v>
      </c>
      <c r="K250" s="12">
        <f t="shared" ca="1" si="63"/>
        <v>7588.685999974301</v>
      </c>
      <c r="L250" s="12">
        <f t="shared" ca="1" si="64"/>
        <v>30</v>
      </c>
      <c r="M250" s="12">
        <f t="shared" ca="1" si="65"/>
        <v>254.44090201383347</v>
      </c>
      <c r="N250" s="16" t="b">
        <f t="shared" ca="1" si="66"/>
        <v>0</v>
      </c>
      <c r="O250">
        <f t="shared" ca="1" si="67"/>
        <v>11096.174575892041</v>
      </c>
      <c r="P250">
        <f t="shared" ca="1" si="68"/>
        <v>44</v>
      </c>
      <c r="Q250">
        <f t="shared" ca="1" si="69"/>
        <v>253.75735136038443</v>
      </c>
      <c r="R250" t="b">
        <f t="shared" ca="1" si="59"/>
        <v>0</v>
      </c>
      <c r="S250">
        <f t="shared" ca="1" si="74"/>
        <v>-1</v>
      </c>
      <c r="T250">
        <f t="shared" ca="1" si="70"/>
        <v>-1</v>
      </c>
    </row>
    <row r="251" spans="1:20" x14ac:dyDescent="0.25">
      <c r="A251" s="71">
        <f t="shared" si="75"/>
        <v>23.20000000000006</v>
      </c>
      <c r="B251" s="65">
        <f t="shared" si="71"/>
        <v>188.09170852956262</v>
      </c>
      <c r="C251" s="58">
        <f t="shared" ca="1" si="60"/>
        <v>231.50890634976884</v>
      </c>
      <c r="D251" s="58">
        <f t="shared" ca="1" si="72"/>
        <v>-18.491093650231168</v>
      </c>
      <c r="E251" s="55">
        <f t="shared" ca="1" si="76"/>
        <v>5</v>
      </c>
      <c r="F251" s="72">
        <f t="shared" ca="1" si="73"/>
        <v>0</v>
      </c>
      <c r="G251" s="42">
        <f t="shared" si="61"/>
        <v>251</v>
      </c>
      <c r="H251">
        <f ca="1">IF((G251-$L$7)&gt;$G$19, ABS((SUM(INDIRECT("C"&amp;G251-$L$7):INDIRECT("C"&amp;G251)) - SUM(INDIRECT("C"&amp;G251):INDIRECT("C"&amp;G251+$L$7)))/$J$7),0)</f>
        <v>3.5116298726936748</v>
      </c>
      <c r="I251">
        <f ca="1">AVERAGE(INDIRECT("H"&amp;$G251-$L$8):INDIRECT("H"&amp;$G251+$L$8))</f>
        <v>3.5116298726936748</v>
      </c>
      <c r="J251">
        <f t="shared" ca="1" si="62"/>
        <v>-1</v>
      </c>
      <c r="K251" s="12">
        <f t="shared" ca="1" si="63"/>
        <v>7820.19490632407</v>
      </c>
      <c r="L251" s="12">
        <f t="shared" ca="1" si="64"/>
        <v>31</v>
      </c>
      <c r="M251" s="12">
        <f t="shared" ca="1" si="65"/>
        <v>254.44090201383347</v>
      </c>
      <c r="N251" s="16" t="b">
        <f t="shared" ca="1" si="66"/>
        <v>0</v>
      </c>
      <c r="O251">
        <f t="shared" ca="1" si="67"/>
        <v>11327.68348224181</v>
      </c>
      <c r="P251">
        <f t="shared" ca="1" si="68"/>
        <v>45</v>
      </c>
      <c r="Q251">
        <f t="shared" ca="1" si="69"/>
        <v>253.75735136038443</v>
      </c>
      <c r="R251" t="b">
        <f t="shared" ca="1" si="59"/>
        <v>0</v>
      </c>
      <c r="S251">
        <f t="shared" ca="1" si="74"/>
        <v>-1</v>
      </c>
      <c r="T251">
        <f t="shared" ca="1" si="70"/>
        <v>-1</v>
      </c>
    </row>
    <row r="252" spans="1:20" x14ac:dyDescent="0.25">
      <c r="A252" s="71">
        <f t="shared" si="75"/>
        <v>23.300000000000061</v>
      </c>
      <c r="B252" s="65">
        <f t="shared" si="71"/>
        <v>187.15359721958748</v>
      </c>
      <c r="C252" s="58">
        <f t="shared" ca="1" si="60"/>
        <v>278.57722651911644</v>
      </c>
      <c r="D252" s="58">
        <f t="shared" ca="1" si="72"/>
        <v>28.57722651911644</v>
      </c>
      <c r="E252" s="55">
        <f t="shared" ca="1" si="76"/>
        <v>5</v>
      </c>
      <c r="F252" s="72">
        <f t="shared" ca="1" si="73"/>
        <v>0</v>
      </c>
      <c r="G252" s="42">
        <f t="shared" si="61"/>
        <v>252</v>
      </c>
      <c r="H252">
        <f ca="1">IF((G252-$L$7)&gt;$G$19, ABS((SUM(INDIRECT("C"&amp;G252-$L$7):INDIRECT("C"&amp;G252)) - SUM(INDIRECT("C"&amp;G252):INDIRECT("C"&amp;G252+$L$7)))/$J$7),0)</f>
        <v>6.9452465901210303</v>
      </c>
      <c r="I252">
        <f ca="1">AVERAGE(INDIRECT("H"&amp;$G252-$L$8):INDIRECT("H"&amp;$G252+$L$8))</f>
        <v>6.9452465901210303</v>
      </c>
      <c r="J252">
        <f t="shared" ca="1" si="62"/>
        <v>-1</v>
      </c>
      <c r="K252" s="12">
        <f t="shared" ca="1" si="63"/>
        <v>8098.7721328431862</v>
      </c>
      <c r="L252" s="12">
        <f t="shared" ca="1" si="64"/>
        <v>32</v>
      </c>
      <c r="M252" s="12">
        <f t="shared" ca="1" si="65"/>
        <v>254.44090201383347</v>
      </c>
      <c r="N252" s="16" t="b">
        <f t="shared" ca="1" si="66"/>
        <v>0</v>
      </c>
      <c r="O252">
        <f t="shared" ca="1" si="67"/>
        <v>11606.260708760927</v>
      </c>
      <c r="P252">
        <f t="shared" ca="1" si="68"/>
        <v>46</v>
      </c>
      <c r="Q252">
        <f t="shared" ca="1" si="69"/>
        <v>253.75735136038443</v>
      </c>
      <c r="R252" t="b">
        <f t="shared" ca="1" si="59"/>
        <v>0</v>
      </c>
      <c r="S252">
        <f t="shared" ca="1" si="74"/>
        <v>-1</v>
      </c>
      <c r="T252">
        <f t="shared" ca="1" si="70"/>
        <v>-1</v>
      </c>
    </row>
    <row r="253" spans="1:20" x14ac:dyDescent="0.25">
      <c r="A253" s="71">
        <f t="shared" si="75"/>
        <v>23.400000000000063</v>
      </c>
      <c r="B253" s="65">
        <f t="shared" si="71"/>
        <v>186.22016475929038</v>
      </c>
      <c r="C253" s="58">
        <f t="shared" ca="1" si="60"/>
        <v>247.88526424143029</v>
      </c>
      <c r="D253" s="58">
        <f t="shared" ca="1" si="72"/>
        <v>-2.1147357585697164</v>
      </c>
      <c r="E253" s="55">
        <f t="shared" ca="1" si="76"/>
        <v>5</v>
      </c>
      <c r="F253" s="72">
        <f t="shared" ca="1" si="73"/>
        <v>0</v>
      </c>
      <c r="G253" s="42">
        <f t="shared" si="61"/>
        <v>253</v>
      </c>
      <c r="H253">
        <f ca="1">IF((G253-$L$7)&gt;$G$19, ABS((SUM(INDIRECT("C"&amp;G253-$L$7):INDIRECT("C"&amp;G253)) - SUM(INDIRECT("C"&amp;G253):INDIRECT("C"&amp;G253+$L$7)))/$J$7),0)</f>
        <v>5.4987880742352502</v>
      </c>
      <c r="I253">
        <f ca="1">AVERAGE(INDIRECT("H"&amp;$G253-$L$8):INDIRECT("H"&amp;$G253+$L$8))</f>
        <v>5.4987880742352502</v>
      </c>
      <c r="J253">
        <f t="shared" ca="1" si="62"/>
        <v>-1</v>
      </c>
      <c r="K253" s="12">
        <f t="shared" ca="1" si="63"/>
        <v>8346.6573970846166</v>
      </c>
      <c r="L253" s="12">
        <f t="shared" ca="1" si="64"/>
        <v>33</v>
      </c>
      <c r="M253" s="12">
        <f t="shared" ca="1" si="65"/>
        <v>254.44090201383347</v>
      </c>
      <c r="N253" s="16" t="b">
        <f t="shared" ca="1" si="66"/>
        <v>0</v>
      </c>
      <c r="O253">
        <f t="shared" ca="1" si="67"/>
        <v>11854.145973002356</v>
      </c>
      <c r="P253">
        <f t="shared" ca="1" si="68"/>
        <v>47</v>
      </c>
      <c r="Q253">
        <f t="shared" ca="1" si="69"/>
        <v>253.75735136038443</v>
      </c>
      <c r="R253" t="b">
        <f t="shared" ca="1" si="59"/>
        <v>0</v>
      </c>
      <c r="S253">
        <f t="shared" ca="1" si="74"/>
        <v>-1</v>
      </c>
      <c r="T253">
        <f t="shared" ca="1" si="70"/>
        <v>-1</v>
      </c>
    </row>
    <row r="254" spans="1:20" x14ac:dyDescent="0.25">
      <c r="A254" s="71">
        <f t="shared" si="75"/>
        <v>23.500000000000064</v>
      </c>
      <c r="B254" s="65">
        <f t="shared" si="71"/>
        <v>185.29138781281131</v>
      </c>
      <c r="C254" s="58">
        <f t="shared" ca="1" si="60"/>
        <v>266.32352355319085</v>
      </c>
      <c r="D254" s="58">
        <f t="shared" ca="1" si="72"/>
        <v>16.323523553190856</v>
      </c>
      <c r="E254" s="55">
        <f t="shared" ca="1" si="76"/>
        <v>5</v>
      </c>
      <c r="F254" s="72">
        <f t="shared" ca="1" si="73"/>
        <v>0</v>
      </c>
      <c r="G254" s="42">
        <f t="shared" si="61"/>
        <v>254</v>
      </c>
      <c r="H254">
        <f ca="1">IF((G254-$L$7)&gt;$G$19, ABS((SUM(INDIRECT("C"&amp;G254-$L$7):INDIRECT("C"&amp;G254)) - SUM(INDIRECT("C"&amp;G254):INDIRECT("C"&amp;G254+$L$7)))/$J$7),0)</f>
        <v>1.6538425253944524</v>
      </c>
      <c r="I254">
        <f ca="1">AVERAGE(INDIRECT("H"&amp;$G254-$L$8):INDIRECT("H"&amp;$G254+$L$8))</f>
        <v>1.6538425253944524</v>
      </c>
      <c r="J254">
        <f t="shared" ca="1" si="62"/>
        <v>-1</v>
      </c>
      <c r="K254" s="12">
        <f t="shared" ca="1" si="63"/>
        <v>8612.9809206378068</v>
      </c>
      <c r="L254" s="12">
        <f t="shared" ca="1" si="64"/>
        <v>34</v>
      </c>
      <c r="M254" s="12">
        <f t="shared" ca="1" si="65"/>
        <v>254.44090201383347</v>
      </c>
      <c r="N254" s="16" t="b">
        <f t="shared" ca="1" si="66"/>
        <v>0</v>
      </c>
      <c r="O254">
        <f t="shared" ca="1" si="67"/>
        <v>12120.469496555546</v>
      </c>
      <c r="P254">
        <f t="shared" ca="1" si="68"/>
        <v>48</v>
      </c>
      <c r="Q254">
        <f t="shared" ca="1" si="69"/>
        <v>253.75735136038443</v>
      </c>
      <c r="R254" t="b">
        <f t="shared" ca="1" si="59"/>
        <v>0</v>
      </c>
      <c r="S254">
        <f t="shared" ca="1" si="74"/>
        <v>-1</v>
      </c>
      <c r="T254">
        <f t="shared" ca="1" si="70"/>
        <v>-1</v>
      </c>
    </row>
    <row r="255" spans="1:20" x14ac:dyDescent="0.25">
      <c r="A255" s="71">
        <f t="shared" si="75"/>
        <v>23.600000000000065</v>
      </c>
      <c r="B255" s="65">
        <f t="shared" si="71"/>
        <v>184.36724316067816</v>
      </c>
      <c r="C255" s="58">
        <f t="shared" ca="1" si="60"/>
        <v>265.75776161263548</v>
      </c>
      <c r="D255" s="58">
        <f t="shared" ca="1" si="72"/>
        <v>15.757761612635472</v>
      </c>
      <c r="E255" s="55">
        <f t="shared" ca="1" si="76"/>
        <v>5</v>
      </c>
      <c r="F255" s="72">
        <f t="shared" ca="1" si="73"/>
        <v>0</v>
      </c>
      <c r="G255" s="42">
        <f t="shared" si="61"/>
        <v>255</v>
      </c>
      <c r="H255">
        <f ca="1">IF((G255-$L$7)&gt;$G$19, ABS((SUM(INDIRECT("C"&amp;G255-$L$7):INDIRECT("C"&amp;G255)) - SUM(INDIRECT("C"&amp;G255):INDIRECT("C"&amp;G255+$L$7)))/$J$7),0)</f>
        <v>8.8568463002842179</v>
      </c>
      <c r="I255">
        <f ca="1">AVERAGE(INDIRECT("H"&amp;$G255-$L$8):INDIRECT("H"&amp;$G255+$L$8))</f>
        <v>8.8568463002842179</v>
      </c>
      <c r="J255">
        <f t="shared" ca="1" si="62"/>
        <v>-1</v>
      </c>
      <c r="K255" s="12">
        <f t="shared" ca="1" si="63"/>
        <v>8878.7386822504413</v>
      </c>
      <c r="L255" s="12">
        <f t="shared" ca="1" si="64"/>
        <v>35</v>
      </c>
      <c r="M255" s="12">
        <f t="shared" ca="1" si="65"/>
        <v>254.44090201383347</v>
      </c>
      <c r="N255" s="16" t="b">
        <f t="shared" ca="1" si="66"/>
        <v>0</v>
      </c>
      <c r="O255">
        <f t="shared" ca="1" si="67"/>
        <v>12386.227258168183</v>
      </c>
      <c r="P255">
        <f t="shared" ca="1" si="68"/>
        <v>49</v>
      </c>
      <c r="Q255">
        <f t="shared" ca="1" si="69"/>
        <v>253.75735136038443</v>
      </c>
      <c r="R255" t="b">
        <f t="shared" ca="1" si="59"/>
        <v>0</v>
      </c>
      <c r="S255">
        <f t="shared" ca="1" si="74"/>
        <v>-1</v>
      </c>
      <c r="T255">
        <f t="shared" ca="1" si="70"/>
        <v>-1</v>
      </c>
    </row>
    <row r="256" spans="1:20" x14ac:dyDescent="0.25">
      <c r="A256" s="71">
        <f t="shared" si="75"/>
        <v>23.700000000000067</v>
      </c>
      <c r="B256" s="65">
        <f t="shared" si="71"/>
        <v>183.44770769922644</v>
      </c>
      <c r="C256" s="58">
        <f t="shared" ca="1" si="60"/>
        <v>254.08935904633344</v>
      </c>
      <c r="D256" s="58">
        <f t="shared" ca="1" si="72"/>
        <v>4.0893590463334553</v>
      </c>
      <c r="E256" s="55">
        <f t="shared" ca="1" si="76"/>
        <v>5</v>
      </c>
      <c r="F256" s="72">
        <f t="shared" ca="1" si="73"/>
        <v>0</v>
      </c>
      <c r="G256" s="42">
        <f t="shared" si="61"/>
        <v>256</v>
      </c>
      <c r="H256">
        <f ca="1">IF((G256-$L$7)&gt;$G$19, ABS((SUM(INDIRECT("C"&amp;G256-$L$7):INDIRECT("C"&amp;G256)) - SUM(INDIRECT("C"&amp;G256):INDIRECT("C"&amp;G256+$L$7)))/$J$7),0)</f>
        <v>10.473964780293073</v>
      </c>
      <c r="I256">
        <f ca="1">AVERAGE(INDIRECT("H"&amp;$G256-$L$8):INDIRECT("H"&amp;$G256+$L$8))</f>
        <v>10.473964780293073</v>
      </c>
      <c r="J256">
        <f t="shared" ca="1" si="62"/>
        <v>-1</v>
      </c>
      <c r="K256" s="12">
        <f t="shared" ca="1" si="63"/>
        <v>9132.8280412967742</v>
      </c>
      <c r="L256" s="12">
        <f t="shared" ca="1" si="64"/>
        <v>36</v>
      </c>
      <c r="M256" s="12">
        <f t="shared" ca="1" si="65"/>
        <v>254.44090201383347</v>
      </c>
      <c r="N256" s="16" t="b">
        <f t="shared" ca="1" si="66"/>
        <v>0</v>
      </c>
      <c r="O256">
        <f t="shared" ca="1" si="67"/>
        <v>12640.316617214516</v>
      </c>
      <c r="P256">
        <f t="shared" ca="1" si="68"/>
        <v>50</v>
      </c>
      <c r="Q256">
        <f t="shared" ca="1" si="69"/>
        <v>253.75735136038443</v>
      </c>
      <c r="R256" t="b">
        <f t="shared" ca="1" si="59"/>
        <v>0</v>
      </c>
      <c r="S256">
        <f t="shared" ca="1" si="74"/>
        <v>-1</v>
      </c>
      <c r="T256">
        <f t="shared" ca="1" si="70"/>
        <v>-1</v>
      </c>
    </row>
    <row r="257" spans="1:20" x14ac:dyDescent="0.25">
      <c r="A257" s="71">
        <f t="shared" si="75"/>
        <v>23.800000000000068</v>
      </c>
      <c r="B257" s="65">
        <f t="shared" si="71"/>
        <v>182.53275844002178</v>
      </c>
      <c r="C257" s="58">
        <f t="shared" ca="1" si="60"/>
        <v>224.69204354715077</v>
      </c>
      <c r="D257" s="58">
        <f t="shared" ca="1" si="72"/>
        <v>-25.30795645284924</v>
      </c>
      <c r="E257" s="55">
        <f t="shared" ca="1" si="76"/>
        <v>5</v>
      </c>
      <c r="F257" s="72">
        <f t="shared" ca="1" si="73"/>
        <v>0</v>
      </c>
      <c r="G257" s="42">
        <f t="shared" si="61"/>
        <v>257</v>
      </c>
      <c r="H257">
        <f ca="1">IF((G257-$L$7)&gt;$G$19, ABS((SUM(INDIRECT("C"&amp;G257-$L$7):INDIRECT("C"&amp;G257)) - SUM(INDIRECT("C"&amp;G257):INDIRECT("C"&amp;G257+$L$7)))/$J$7),0)</f>
        <v>0.64113975146887014</v>
      </c>
      <c r="I257">
        <f ca="1">AVERAGE(INDIRECT("H"&amp;$G257-$L$8):INDIRECT("H"&amp;$G257+$L$8))</f>
        <v>0.64113975146887014</v>
      </c>
      <c r="J257">
        <f t="shared" ca="1" si="62"/>
        <v>-1</v>
      </c>
      <c r="K257" s="12">
        <f t="shared" ca="1" si="63"/>
        <v>9357.5200848439254</v>
      </c>
      <c r="L257" s="12">
        <f t="shared" ca="1" si="64"/>
        <v>37</v>
      </c>
      <c r="M257" s="12">
        <f t="shared" ca="1" si="65"/>
        <v>254.44090201383347</v>
      </c>
      <c r="N257" s="16" t="b">
        <f t="shared" ca="1" si="66"/>
        <v>0</v>
      </c>
      <c r="O257">
        <f t="shared" ca="1" si="67"/>
        <v>12865.008660761667</v>
      </c>
      <c r="P257">
        <f t="shared" ca="1" si="68"/>
        <v>51</v>
      </c>
      <c r="Q257">
        <f t="shared" ca="1" si="69"/>
        <v>253.75735136038443</v>
      </c>
      <c r="R257" t="b">
        <f t="shared" ca="1" si="59"/>
        <v>0</v>
      </c>
      <c r="S257">
        <f t="shared" ca="1" si="74"/>
        <v>-1</v>
      </c>
      <c r="T257">
        <f t="shared" ca="1" si="70"/>
        <v>-1</v>
      </c>
    </row>
    <row r="258" spans="1:20" x14ac:dyDescent="0.25">
      <c r="A258" s="71">
        <f t="shared" si="75"/>
        <v>23.90000000000007</v>
      </c>
      <c r="B258" s="65">
        <f t="shared" si="71"/>
        <v>181.62237250928507</v>
      </c>
      <c r="C258" s="58">
        <f t="shared" ca="1" si="60"/>
        <v>265.49338249750332</v>
      </c>
      <c r="D258" s="58">
        <f t="shared" ca="1" si="72"/>
        <v>15.493382497503314</v>
      </c>
      <c r="E258" s="55">
        <f t="shared" ca="1" si="76"/>
        <v>5</v>
      </c>
      <c r="F258" s="72">
        <f t="shared" ca="1" si="73"/>
        <v>0</v>
      </c>
      <c r="G258" s="42">
        <f t="shared" si="61"/>
        <v>258</v>
      </c>
      <c r="H258">
        <f ca="1">IF((G258-$L$7)&gt;$G$19, ABS((SUM(INDIRECT("C"&amp;G258-$L$7):INDIRECT("C"&amp;G258)) - SUM(INDIRECT("C"&amp;G258):INDIRECT("C"&amp;G258+$L$7)))/$J$7),0)</f>
        <v>10.137150227567815</v>
      </c>
      <c r="I258">
        <f ca="1">AVERAGE(INDIRECT("H"&amp;$G258-$L$8):INDIRECT("H"&amp;$G258+$L$8))</f>
        <v>10.137150227567815</v>
      </c>
      <c r="J258">
        <f t="shared" ca="1" si="62"/>
        <v>-1</v>
      </c>
      <c r="K258" s="12">
        <f t="shared" ca="1" si="63"/>
        <v>9623.0134673414286</v>
      </c>
      <c r="L258" s="12">
        <f t="shared" ca="1" si="64"/>
        <v>38</v>
      </c>
      <c r="M258" s="12">
        <f t="shared" ca="1" si="65"/>
        <v>254.44090201383347</v>
      </c>
      <c r="N258" s="16" t="b">
        <f t="shared" ca="1" si="66"/>
        <v>0</v>
      </c>
      <c r="O258">
        <f t="shared" ca="1" si="67"/>
        <v>13130.50204325917</v>
      </c>
      <c r="P258">
        <f t="shared" ca="1" si="68"/>
        <v>52</v>
      </c>
      <c r="Q258">
        <f t="shared" ca="1" si="69"/>
        <v>253.75735136038443</v>
      </c>
      <c r="R258" t="b">
        <f t="shared" ca="1" si="59"/>
        <v>0</v>
      </c>
      <c r="S258">
        <f t="shared" ca="1" si="74"/>
        <v>-1</v>
      </c>
      <c r="T258">
        <f t="shared" ca="1" si="70"/>
        <v>-1</v>
      </c>
    </row>
    <row r="259" spans="1:20" x14ac:dyDescent="0.25">
      <c r="A259" s="71">
        <f t="shared" si="75"/>
        <v>24.000000000000071</v>
      </c>
      <c r="B259" s="65">
        <f t="shared" si="71"/>
        <v>180.71652714732059</v>
      </c>
      <c r="C259" s="58">
        <f t="shared" ca="1" si="60"/>
        <v>256.91829716734117</v>
      </c>
      <c r="D259" s="58">
        <f t="shared" ca="1" si="72"/>
        <v>6.9182971673411471</v>
      </c>
      <c r="E259" s="55">
        <f t="shared" ca="1" si="76"/>
        <v>5</v>
      </c>
      <c r="F259" s="72">
        <f t="shared" ca="1" si="73"/>
        <v>0</v>
      </c>
      <c r="G259" s="42">
        <f t="shared" si="61"/>
        <v>259</v>
      </c>
      <c r="H259">
        <f ca="1">IF((G259-$L$7)&gt;$G$19, ABS((SUM(INDIRECT("C"&amp;G259-$L$7):INDIRECT("C"&amp;G259)) - SUM(INDIRECT("C"&amp;G259):INDIRECT("C"&amp;G259+$L$7)))/$J$7),0)</f>
        <v>7.5643760791955685</v>
      </c>
      <c r="I259">
        <f ca="1">AVERAGE(INDIRECT("H"&amp;$G259-$L$8):INDIRECT("H"&amp;$G259+$L$8))</f>
        <v>7.5643760791955685</v>
      </c>
      <c r="J259">
        <f t="shared" ca="1" si="62"/>
        <v>-1</v>
      </c>
      <c r="K259" s="12">
        <f t="shared" ca="1" si="63"/>
        <v>9879.9317645087704</v>
      </c>
      <c r="L259" s="12">
        <f t="shared" ca="1" si="64"/>
        <v>39</v>
      </c>
      <c r="M259" s="12">
        <f t="shared" ca="1" si="65"/>
        <v>254.44090201383347</v>
      </c>
      <c r="N259" s="16" t="b">
        <f t="shared" ca="1" si="66"/>
        <v>0</v>
      </c>
      <c r="O259">
        <f t="shared" ca="1" si="67"/>
        <v>13387.420340426512</v>
      </c>
      <c r="P259">
        <f t="shared" ca="1" si="68"/>
        <v>53</v>
      </c>
      <c r="Q259">
        <f t="shared" ca="1" si="69"/>
        <v>253.75735136038443</v>
      </c>
      <c r="R259" t="b">
        <f t="shared" ca="1" si="59"/>
        <v>0</v>
      </c>
      <c r="S259">
        <f t="shared" ca="1" si="74"/>
        <v>-1</v>
      </c>
      <c r="T259">
        <f t="shared" ca="1" si="70"/>
        <v>-1</v>
      </c>
    </row>
    <row r="260" spans="1:20" x14ac:dyDescent="0.25">
      <c r="A260" s="71">
        <f t="shared" si="75"/>
        <v>24.100000000000072</v>
      </c>
      <c r="B260" s="65">
        <f t="shared" si="71"/>
        <v>179.81519970794716</v>
      </c>
      <c r="C260" s="58">
        <f t="shared" ca="1" si="60"/>
        <v>262.41170633641428</v>
      </c>
      <c r="D260" s="58">
        <f t="shared" ca="1" si="72"/>
        <v>12.411706336414268</v>
      </c>
      <c r="E260" s="55">
        <f t="shared" ca="1" si="76"/>
        <v>5</v>
      </c>
      <c r="F260" s="72">
        <f t="shared" ca="1" si="73"/>
        <v>0</v>
      </c>
      <c r="G260" s="42">
        <f t="shared" si="61"/>
        <v>260</v>
      </c>
      <c r="H260">
        <f ca="1">IF((G260-$L$7)&gt;$G$19, ABS((SUM(INDIRECT("C"&amp;G260-$L$7):INDIRECT("C"&amp;G260)) - SUM(INDIRECT("C"&amp;G260):INDIRECT("C"&amp;G260+$L$7)))/$J$7),0)</f>
        <v>1.2591452817901541</v>
      </c>
      <c r="I260">
        <f ca="1">AVERAGE(INDIRECT("H"&amp;$G260-$L$8):INDIRECT("H"&amp;$G260+$L$8))</f>
        <v>1.2591452817901541</v>
      </c>
      <c r="J260">
        <f t="shared" ca="1" si="62"/>
        <v>-1</v>
      </c>
      <c r="K260" s="12">
        <f t="shared" ca="1" si="63"/>
        <v>10142.343470845184</v>
      </c>
      <c r="L260" s="12">
        <f t="shared" ca="1" si="64"/>
        <v>40</v>
      </c>
      <c r="M260" s="12">
        <f t="shared" ca="1" si="65"/>
        <v>254.44090201383347</v>
      </c>
      <c r="N260" s="16" t="b">
        <f t="shared" ca="1" si="66"/>
        <v>0</v>
      </c>
      <c r="O260">
        <f t="shared" ca="1" si="67"/>
        <v>13649.832046762926</v>
      </c>
      <c r="P260">
        <f t="shared" ca="1" si="68"/>
        <v>54</v>
      </c>
      <c r="Q260">
        <f t="shared" ca="1" si="69"/>
        <v>253.75735136038443</v>
      </c>
      <c r="R260" t="b">
        <f t="shared" ca="1" si="59"/>
        <v>0</v>
      </c>
      <c r="S260">
        <f t="shared" ca="1" si="74"/>
        <v>-1</v>
      </c>
      <c r="T260">
        <f t="shared" ca="1" si="70"/>
        <v>-1</v>
      </c>
    </row>
    <row r="261" spans="1:20" x14ac:dyDescent="0.25">
      <c r="A261" s="71">
        <f t="shared" si="75"/>
        <v>24.200000000000074</v>
      </c>
      <c r="B261" s="65">
        <f t="shared" si="71"/>
        <v>178.91836765793175</v>
      </c>
      <c r="C261" s="58">
        <f t="shared" ca="1" si="60"/>
        <v>258.03122402502197</v>
      </c>
      <c r="D261" s="58">
        <f t="shared" ca="1" si="72"/>
        <v>8.0312240250219844</v>
      </c>
      <c r="E261" s="55">
        <f t="shared" ca="1" si="76"/>
        <v>5</v>
      </c>
      <c r="F261" s="72">
        <f t="shared" ca="1" si="73"/>
        <v>0</v>
      </c>
      <c r="G261" s="42">
        <f t="shared" si="61"/>
        <v>261</v>
      </c>
      <c r="H261">
        <f ca="1">IF((G261-$L$7)&gt;$G$19, ABS((SUM(INDIRECT("C"&amp;G261-$L$7):INDIRECT("C"&amp;G261)) - SUM(INDIRECT("C"&amp;G261):INDIRECT("C"&amp;G261+$L$7)))/$J$7),0)</f>
        <v>1.0953382872688451</v>
      </c>
      <c r="I261">
        <f ca="1">AVERAGE(INDIRECT("H"&amp;$G261-$L$8):INDIRECT("H"&amp;$G261+$L$8))</f>
        <v>1.0953382872688451</v>
      </c>
      <c r="J261">
        <f t="shared" ca="1" si="62"/>
        <v>-1</v>
      </c>
      <c r="K261" s="12">
        <f t="shared" ca="1" si="63"/>
        <v>10400.374694870206</v>
      </c>
      <c r="L261" s="12">
        <f t="shared" ca="1" si="64"/>
        <v>41</v>
      </c>
      <c r="M261" s="12">
        <f t="shared" ca="1" si="65"/>
        <v>254.44090201383347</v>
      </c>
      <c r="N261" s="16" t="b">
        <f t="shared" ca="1" si="66"/>
        <v>0</v>
      </c>
      <c r="O261">
        <f t="shared" ca="1" si="67"/>
        <v>13907.863270787948</v>
      </c>
      <c r="P261">
        <f t="shared" ca="1" si="68"/>
        <v>55</v>
      </c>
      <c r="Q261">
        <f t="shared" ca="1" si="69"/>
        <v>253.75735136038443</v>
      </c>
      <c r="R261" t="b">
        <f t="shared" ca="1" si="59"/>
        <v>0</v>
      </c>
      <c r="S261">
        <f t="shared" ca="1" si="74"/>
        <v>-1</v>
      </c>
      <c r="T261">
        <f t="shared" ca="1" si="70"/>
        <v>-1</v>
      </c>
    </row>
    <row r="262" spans="1:20" x14ac:dyDescent="0.25">
      <c r="A262" s="71">
        <f t="shared" si="75"/>
        <v>24.300000000000075</v>
      </c>
      <c r="B262" s="65">
        <f t="shared" si="71"/>
        <v>178.02600857642648</v>
      </c>
      <c r="C262" s="58">
        <f t="shared" ca="1" si="60"/>
        <v>269.41703676698302</v>
      </c>
      <c r="D262" s="58">
        <f t="shared" ca="1" si="72"/>
        <v>19.417036766983038</v>
      </c>
      <c r="E262" s="55">
        <f t="shared" ca="1" si="76"/>
        <v>5</v>
      </c>
      <c r="F262" s="72">
        <f t="shared" ca="1" si="73"/>
        <v>0</v>
      </c>
      <c r="G262" s="42">
        <f t="shared" si="61"/>
        <v>262</v>
      </c>
      <c r="H262">
        <f ca="1">IF((G262-$L$7)&gt;$G$19, ABS((SUM(INDIRECT("C"&amp;G262-$L$7):INDIRECT("C"&amp;G262)) - SUM(INDIRECT("C"&amp;G262):INDIRECT("C"&amp;G262+$L$7)))/$J$7),0)</f>
        <v>3.0106562935294221</v>
      </c>
      <c r="I262">
        <f ca="1">AVERAGE(INDIRECT("H"&amp;$G262-$L$8):INDIRECT("H"&amp;$G262+$L$8))</f>
        <v>3.0106562935294221</v>
      </c>
      <c r="J262">
        <f t="shared" ca="1" si="62"/>
        <v>-1</v>
      </c>
      <c r="K262" s="12">
        <f t="shared" ca="1" si="63"/>
        <v>10669.79173163719</v>
      </c>
      <c r="L262" s="12">
        <f t="shared" ca="1" si="64"/>
        <v>42</v>
      </c>
      <c r="M262" s="12">
        <f t="shared" ca="1" si="65"/>
        <v>254.44090201383347</v>
      </c>
      <c r="N262" s="16" t="b">
        <f t="shared" ca="1" si="66"/>
        <v>0</v>
      </c>
      <c r="O262">
        <f t="shared" ca="1" si="67"/>
        <v>14177.280307554931</v>
      </c>
      <c r="P262">
        <f t="shared" ca="1" si="68"/>
        <v>56</v>
      </c>
      <c r="Q262">
        <f t="shared" ca="1" si="69"/>
        <v>253.75735136038443</v>
      </c>
      <c r="R262" t="b">
        <f t="shared" ca="1" si="59"/>
        <v>0</v>
      </c>
      <c r="S262">
        <f t="shared" ca="1" si="74"/>
        <v>-1</v>
      </c>
      <c r="T262">
        <f t="shared" ca="1" si="70"/>
        <v>-1</v>
      </c>
    </row>
    <row r="263" spans="1:20" x14ac:dyDescent="0.25">
      <c r="A263" s="71">
        <f t="shared" si="75"/>
        <v>24.400000000000077</v>
      </c>
      <c r="B263" s="65">
        <f t="shared" si="71"/>
        <v>177.13810015440782</v>
      </c>
      <c r="C263" s="58">
        <f t="shared" ca="1" si="60"/>
        <v>245.53161358769717</v>
      </c>
      <c r="D263" s="58">
        <f t="shared" ca="1" si="72"/>
        <v>-4.4683864123028245</v>
      </c>
      <c r="E263" s="55">
        <f t="shared" ca="1" si="76"/>
        <v>5</v>
      </c>
      <c r="F263" s="72">
        <f t="shared" ca="1" si="73"/>
        <v>0</v>
      </c>
      <c r="G263" s="42">
        <f t="shared" si="61"/>
        <v>263</v>
      </c>
      <c r="H263">
        <f ca="1">IF((G263-$L$7)&gt;$G$19, ABS((SUM(INDIRECT("C"&amp;G263-$L$7):INDIRECT("C"&amp;G263)) - SUM(INDIRECT("C"&amp;G263):INDIRECT("C"&amp;G263+$L$7)))/$J$7),0)</f>
        <v>12.379380154462183</v>
      </c>
      <c r="I263">
        <f ca="1">AVERAGE(INDIRECT("H"&amp;$G263-$L$8):INDIRECT("H"&amp;$G263+$L$8))</f>
        <v>12.379380154462183</v>
      </c>
      <c r="J263">
        <f t="shared" ca="1" si="62"/>
        <v>-1</v>
      </c>
      <c r="K263" s="12">
        <f t="shared" ca="1" si="63"/>
        <v>10915.323345224886</v>
      </c>
      <c r="L263" s="12">
        <f t="shared" ca="1" si="64"/>
        <v>43</v>
      </c>
      <c r="M263" s="12">
        <f t="shared" ca="1" si="65"/>
        <v>254.44090201383347</v>
      </c>
      <c r="N263" s="16" t="b">
        <f t="shared" ca="1" si="66"/>
        <v>0</v>
      </c>
      <c r="O263">
        <f t="shared" ca="1" si="67"/>
        <v>14422.811921142627</v>
      </c>
      <c r="P263">
        <f t="shared" ca="1" si="68"/>
        <v>57</v>
      </c>
      <c r="Q263">
        <f t="shared" ca="1" si="69"/>
        <v>253.75735136038443</v>
      </c>
      <c r="R263" t="b">
        <f t="shared" ca="1" si="59"/>
        <v>0</v>
      </c>
      <c r="S263">
        <f t="shared" ca="1" si="74"/>
        <v>-1</v>
      </c>
      <c r="T263">
        <f t="shared" ca="1" si="70"/>
        <v>-1</v>
      </c>
    </row>
    <row r="264" spans="1:20" x14ac:dyDescent="0.25">
      <c r="A264" s="71">
        <f t="shared" si="75"/>
        <v>24.500000000000078</v>
      </c>
      <c r="B264" s="65">
        <f t="shared" si="71"/>
        <v>176.25462019411896</v>
      </c>
      <c r="C264" s="58">
        <f t="shared" ca="1" si="60"/>
        <v>286.95394194785683</v>
      </c>
      <c r="D264" s="58">
        <f t="shared" ca="1" si="72"/>
        <v>36.953941947856812</v>
      </c>
      <c r="E264" s="55">
        <f t="shared" ca="1" si="76"/>
        <v>5</v>
      </c>
      <c r="F264" s="72">
        <f t="shared" ca="1" si="73"/>
        <v>0</v>
      </c>
      <c r="G264" s="42">
        <f t="shared" si="61"/>
        <v>264</v>
      </c>
      <c r="H264">
        <f ca="1">IF((G264-$L$7)&gt;$G$19, ABS((SUM(INDIRECT("C"&amp;G264-$L$7):INDIRECT("C"&amp;G264)) - SUM(INDIRECT("C"&amp;G264):INDIRECT("C"&amp;G264+$L$7)))/$J$7),0)</f>
        <v>2.3411333996022279</v>
      </c>
      <c r="I264">
        <f ca="1">AVERAGE(INDIRECT("H"&amp;$G264-$L$8):INDIRECT("H"&amp;$G264+$L$8))</f>
        <v>2.3411333996022279</v>
      </c>
      <c r="J264">
        <f t="shared" ca="1" si="62"/>
        <v>-1</v>
      </c>
      <c r="K264" s="12">
        <f t="shared" ca="1" si="63"/>
        <v>11202.277287172743</v>
      </c>
      <c r="L264" s="12">
        <f t="shared" ca="1" si="64"/>
        <v>44</v>
      </c>
      <c r="M264" s="12">
        <f t="shared" ca="1" si="65"/>
        <v>254.44090201383347</v>
      </c>
      <c r="N264" s="16" t="b">
        <f t="shared" ca="1" si="66"/>
        <v>0</v>
      </c>
      <c r="O264">
        <f t="shared" ca="1" si="67"/>
        <v>14709.765863090484</v>
      </c>
      <c r="P264">
        <f t="shared" ca="1" si="68"/>
        <v>58</v>
      </c>
      <c r="Q264">
        <f t="shared" ca="1" si="69"/>
        <v>253.75735136038443</v>
      </c>
      <c r="R264" t="b">
        <f t="shared" ca="1" si="59"/>
        <v>0</v>
      </c>
      <c r="S264">
        <f t="shared" ca="1" si="74"/>
        <v>-1</v>
      </c>
      <c r="T264">
        <f t="shared" ca="1" si="70"/>
        <v>-1</v>
      </c>
    </row>
    <row r="265" spans="1:20" x14ac:dyDescent="0.25">
      <c r="A265" s="71">
        <f t="shared" si="75"/>
        <v>24.60000000000008</v>
      </c>
      <c r="B265" s="65">
        <f t="shared" si="71"/>
        <v>175.37554660851495</v>
      </c>
      <c r="C265" s="58">
        <f t="shared" ca="1" si="60"/>
        <v>290.01183946199683</v>
      </c>
      <c r="D265" s="58">
        <f t="shared" ca="1" si="72"/>
        <v>40.0118394619968</v>
      </c>
      <c r="E265" s="55">
        <f t="shared" ca="1" si="76"/>
        <v>5</v>
      </c>
      <c r="F265" s="72">
        <f t="shared" ca="1" si="73"/>
        <v>0</v>
      </c>
      <c r="G265" s="42">
        <f t="shared" si="61"/>
        <v>265</v>
      </c>
      <c r="H265">
        <f ca="1">IF((G265-$L$7)&gt;$G$19, ABS((SUM(INDIRECT("C"&amp;G265-$L$7):INDIRECT("C"&amp;G265)) - SUM(INDIRECT("C"&amp;G265):INDIRECT("C"&amp;G265+$L$7)))/$J$7),0)</f>
        <v>9.5779590744927532</v>
      </c>
      <c r="I265">
        <f ca="1">AVERAGE(INDIRECT("H"&amp;$G265-$L$8):INDIRECT("H"&amp;$G265+$L$8))</f>
        <v>9.5779590744927532</v>
      </c>
      <c r="J265">
        <f t="shared" ca="1" si="62"/>
        <v>-1</v>
      </c>
      <c r="K265" s="12">
        <f t="shared" ca="1" si="63"/>
        <v>11492.28912663474</v>
      </c>
      <c r="L265" s="12">
        <f t="shared" ca="1" si="64"/>
        <v>45</v>
      </c>
      <c r="M265" s="12">
        <f t="shared" ca="1" si="65"/>
        <v>254.44090201383347</v>
      </c>
      <c r="N265" s="16" t="b">
        <f t="shared" ca="1" si="66"/>
        <v>0</v>
      </c>
      <c r="O265">
        <f t="shared" ca="1" si="67"/>
        <v>14999.777702552481</v>
      </c>
      <c r="P265">
        <f t="shared" ca="1" si="68"/>
        <v>59</v>
      </c>
      <c r="Q265">
        <f t="shared" ca="1" si="69"/>
        <v>253.75735136038443</v>
      </c>
      <c r="R265" t="b">
        <f t="shared" ca="1" si="59"/>
        <v>0</v>
      </c>
      <c r="S265">
        <f t="shared" ca="1" si="74"/>
        <v>-1</v>
      </c>
      <c r="T265">
        <f t="shared" ca="1" si="70"/>
        <v>-1</v>
      </c>
    </row>
    <row r="266" spans="1:20" x14ac:dyDescent="0.25">
      <c r="A266" s="71">
        <f t="shared" si="75"/>
        <v>24.700000000000081</v>
      </c>
      <c r="B266" s="65">
        <f t="shared" si="71"/>
        <v>174.50085742071022</v>
      </c>
      <c r="C266" s="58">
        <f t="shared" ca="1" si="60"/>
        <v>234.30134449109227</v>
      </c>
      <c r="D266" s="58">
        <f t="shared" ca="1" si="72"/>
        <v>-15.698655508907734</v>
      </c>
      <c r="E266" s="55">
        <f t="shared" ca="1" si="76"/>
        <v>5</v>
      </c>
      <c r="F266" s="72">
        <f t="shared" ca="1" si="73"/>
        <v>0</v>
      </c>
      <c r="G266" s="42">
        <f t="shared" si="61"/>
        <v>266</v>
      </c>
      <c r="H266">
        <f ca="1">IF((G266-$L$7)&gt;$G$19, ABS((SUM(INDIRECT("C"&amp;G266-$L$7):INDIRECT("C"&amp;G266)) - SUM(INDIRECT("C"&amp;G266):INDIRECT("C"&amp;G266+$L$7)))/$J$7),0)</f>
        <v>21.74650600826692</v>
      </c>
      <c r="I266">
        <f ca="1">AVERAGE(INDIRECT("H"&amp;$G266-$L$8):INDIRECT("H"&amp;$G266+$L$8))</f>
        <v>21.74650600826692</v>
      </c>
      <c r="J266">
        <f t="shared" ca="1" si="62"/>
        <v>-1</v>
      </c>
      <c r="K266" s="12">
        <f t="shared" ca="1" si="63"/>
        <v>11726.590471125832</v>
      </c>
      <c r="L266" s="12">
        <f t="shared" ca="1" si="64"/>
        <v>46</v>
      </c>
      <c r="M266" s="12">
        <f t="shared" ca="1" si="65"/>
        <v>254.44090201383347</v>
      </c>
      <c r="N266" s="16" t="b">
        <f t="shared" ca="1" si="66"/>
        <v>0</v>
      </c>
      <c r="O266">
        <f t="shared" ca="1" si="67"/>
        <v>15234.079047043573</v>
      </c>
      <c r="P266">
        <f t="shared" ca="1" si="68"/>
        <v>60</v>
      </c>
      <c r="Q266">
        <f t="shared" ca="1" si="69"/>
        <v>253.75735136038443</v>
      </c>
      <c r="R266" t="b">
        <f t="shared" ca="1" si="59"/>
        <v>0</v>
      </c>
      <c r="S266">
        <f t="shared" ca="1" si="74"/>
        <v>-1</v>
      </c>
      <c r="T266">
        <f t="shared" ca="1" si="70"/>
        <v>-1</v>
      </c>
    </row>
    <row r="267" spans="1:20" x14ac:dyDescent="0.25">
      <c r="A267" s="71">
        <f t="shared" si="75"/>
        <v>24.800000000000082</v>
      </c>
      <c r="B267" s="65">
        <f t="shared" si="71"/>
        <v>173.63053076342965</v>
      </c>
      <c r="C267" s="58">
        <f t="shared" ca="1" si="60"/>
        <v>259.87237474649083</v>
      </c>
      <c r="D267" s="58">
        <f t="shared" ca="1" si="72"/>
        <v>9.8723747464908271</v>
      </c>
      <c r="E267" s="55">
        <f t="shared" ca="1" si="76"/>
        <v>5</v>
      </c>
      <c r="F267" s="72">
        <f t="shared" ca="1" si="73"/>
        <v>0</v>
      </c>
      <c r="G267" s="42">
        <f t="shared" si="61"/>
        <v>267</v>
      </c>
      <c r="H267">
        <f ca="1">IF((G267-$L$7)&gt;$G$19, ABS((SUM(INDIRECT("C"&amp;G267-$L$7):INDIRECT("C"&amp;G267)) - SUM(INDIRECT("C"&amp;G267):INDIRECT("C"&amp;G267+$L$7)))/$J$7),0)</f>
        <v>9.2970182132874584</v>
      </c>
      <c r="I267">
        <f ca="1">AVERAGE(INDIRECT("H"&amp;$G267-$L$8):INDIRECT("H"&amp;$G267+$L$8))</f>
        <v>9.2970182132874584</v>
      </c>
      <c r="J267">
        <f t="shared" ca="1" si="62"/>
        <v>-1</v>
      </c>
      <c r="K267" s="12">
        <f t="shared" ca="1" si="63"/>
        <v>11986.462845872322</v>
      </c>
      <c r="L267" s="12">
        <f t="shared" ca="1" si="64"/>
        <v>47</v>
      </c>
      <c r="M267" s="12">
        <f t="shared" ca="1" si="65"/>
        <v>254.44090201383347</v>
      </c>
      <c r="N267" s="16" t="b">
        <f t="shared" ca="1" si="66"/>
        <v>0</v>
      </c>
      <c r="O267">
        <f t="shared" ca="1" si="67"/>
        <v>15493.951421790063</v>
      </c>
      <c r="P267">
        <f t="shared" ca="1" si="68"/>
        <v>61</v>
      </c>
      <c r="Q267">
        <f t="shared" ca="1" si="69"/>
        <v>253.75735136038443</v>
      </c>
      <c r="R267" t="b">
        <f t="shared" ca="1" si="59"/>
        <v>0</v>
      </c>
      <c r="S267">
        <f t="shared" ca="1" si="74"/>
        <v>-1</v>
      </c>
      <c r="T267">
        <f t="shared" ca="1" si="70"/>
        <v>-1</v>
      </c>
    </row>
    <row r="268" spans="1:20" x14ac:dyDescent="0.25">
      <c r="A268" s="71">
        <f t="shared" si="75"/>
        <v>24.900000000000084</v>
      </c>
      <c r="B268" s="65">
        <f t="shared" si="71"/>
        <v>172.76454487846141</v>
      </c>
      <c r="C268" s="58">
        <f t="shared" ca="1" si="60"/>
        <v>230.10738263029526</v>
      </c>
      <c r="D268" s="58">
        <f t="shared" ca="1" si="72"/>
        <v>-19.89261736970473</v>
      </c>
      <c r="E268" s="55">
        <f t="shared" ca="1" si="76"/>
        <v>5</v>
      </c>
      <c r="F268" s="72">
        <f t="shared" ca="1" si="73"/>
        <v>0</v>
      </c>
      <c r="G268" s="42">
        <f t="shared" si="61"/>
        <v>268</v>
      </c>
      <c r="H268">
        <f ca="1">IF((G268-$L$7)&gt;$G$19, ABS((SUM(INDIRECT("C"&amp;G268-$L$7):INDIRECT("C"&amp;G268)) - SUM(INDIRECT("C"&amp;G268):INDIRECT("C"&amp;G268+$L$7)))/$J$7),0)</f>
        <v>3.1351383582535561</v>
      </c>
      <c r="I268">
        <f ca="1">AVERAGE(INDIRECT("H"&amp;$G268-$L$8):INDIRECT("H"&amp;$G268+$L$8))</f>
        <v>3.1351383582535561</v>
      </c>
      <c r="J268">
        <f t="shared" ca="1" si="62"/>
        <v>-1</v>
      </c>
      <c r="K268" s="12">
        <f t="shared" ca="1" si="63"/>
        <v>12216.570228502616</v>
      </c>
      <c r="L268" s="12">
        <f t="shared" ca="1" si="64"/>
        <v>48</v>
      </c>
      <c r="M268" s="12">
        <f t="shared" ca="1" si="65"/>
        <v>254.44090201383347</v>
      </c>
      <c r="N268" s="16" t="b">
        <f t="shared" ca="1" si="66"/>
        <v>0</v>
      </c>
      <c r="O268">
        <f t="shared" ca="1" si="67"/>
        <v>15724.058804420358</v>
      </c>
      <c r="P268">
        <f t="shared" ca="1" si="68"/>
        <v>62</v>
      </c>
      <c r="Q268">
        <f t="shared" ca="1" si="69"/>
        <v>253.75735136038443</v>
      </c>
      <c r="R268" t="b">
        <f t="shared" ca="1" si="59"/>
        <v>0</v>
      </c>
      <c r="S268">
        <f t="shared" ca="1" si="74"/>
        <v>-1</v>
      </c>
      <c r="T268">
        <f t="shared" ca="1" si="70"/>
        <v>-1</v>
      </c>
    </row>
    <row r="269" spans="1:20" x14ac:dyDescent="0.25">
      <c r="A269" s="71">
        <f t="shared" si="75"/>
        <v>25.000000000000085</v>
      </c>
      <c r="B269" s="65">
        <f t="shared" si="71"/>
        <v>171.9028781161133</v>
      </c>
      <c r="C269" s="58">
        <f t="shared" ca="1" si="60"/>
        <v>257.01772846964388</v>
      </c>
      <c r="D269" s="58">
        <f t="shared" ca="1" si="72"/>
        <v>7.0177284696438935</v>
      </c>
      <c r="E269" s="55">
        <f t="shared" ca="1" si="76"/>
        <v>5</v>
      </c>
      <c r="F269" s="72">
        <f t="shared" ca="1" si="73"/>
        <v>0</v>
      </c>
      <c r="G269" s="42">
        <f t="shared" si="61"/>
        <v>269</v>
      </c>
      <c r="H269">
        <f ca="1">IF((G269-$L$7)&gt;$G$19, ABS((SUM(INDIRECT("C"&amp;G269-$L$7):INDIRECT("C"&amp;G269)) - SUM(INDIRECT("C"&amp;G269):INDIRECT("C"&amp;G269+$L$7)))/$J$7),0)</f>
        <v>5.3811014060639195</v>
      </c>
      <c r="I269">
        <f ca="1">AVERAGE(INDIRECT("H"&amp;$G269-$L$8):INDIRECT("H"&amp;$G269+$L$8))</f>
        <v>5.3811014060639195</v>
      </c>
      <c r="J269">
        <f t="shared" ca="1" si="62"/>
        <v>-1</v>
      </c>
      <c r="K269" s="12">
        <f t="shared" ca="1" si="63"/>
        <v>12473.58795697226</v>
      </c>
      <c r="L269" s="12">
        <f t="shared" ca="1" si="64"/>
        <v>49</v>
      </c>
      <c r="M269" s="12">
        <f t="shared" ca="1" si="65"/>
        <v>254.44090201383347</v>
      </c>
      <c r="N269" s="16" t="b">
        <f t="shared" ca="1" si="66"/>
        <v>0</v>
      </c>
      <c r="O269">
        <f t="shared" ca="1" si="67"/>
        <v>15981.076532890002</v>
      </c>
      <c r="P269">
        <f t="shared" ca="1" si="68"/>
        <v>63</v>
      </c>
      <c r="Q269">
        <f t="shared" ca="1" si="69"/>
        <v>253.75735136038443</v>
      </c>
      <c r="R269" t="b">
        <f t="shared" ca="1" si="59"/>
        <v>0</v>
      </c>
      <c r="S269">
        <f t="shared" ca="1" si="74"/>
        <v>-1</v>
      </c>
      <c r="T269">
        <f t="shared" ca="1" si="70"/>
        <v>-1</v>
      </c>
    </row>
    <row r="270" spans="1:20" x14ac:dyDescent="0.25">
      <c r="A270" s="71">
        <f t="shared" si="75"/>
        <v>25.100000000000087</v>
      </c>
      <c r="B270" s="65">
        <f t="shared" si="71"/>
        <v>171.04550893467143</v>
      </c>
      <c r="C270" s="58">
        <f t="shared" ca="1" si="60"/>
        <v>249.69654420095335</v>
      </c>
      <c r="D270" s="58">
        <f t="shared" ca="1" si="72"/>
        <v>-0.30345579904665759</v>
      </c>
      <c r="E270" s="55">
        <f t="shared" ca="1" si="76"/>
        <v>5</v>
      </c>
      <c r="F270" s="72">
        <f t="shared" ca="1" si="73"/>
        <v>0</v>
      </c>
      <c r="G270" s="42">
        <f t="shared" si="61"/>
        <v>270</v>
      </c>
      <c r="H270">
        <f ca="1">IF((G270-$L$7)&gt;$G$19, ABS((SUM(INDIRECT("C"&amp;G270-$L$7):INDIRECT("C"&amp;G270)) - SUM(INDIRECT("C"&amp;G270):INDIRECT("C"&amp;G270+$L$7)))/$J$7),0)</f>
        <v>3.8573487048863058</v>
      </c>
      <c r="I270">
        <f ca="1">AVERAGE(INDIRECT("H"&amp;$G270-$L$8):INDIRECT("H"&amp;$G270+$L$8))</f>
        <v>3.8573487048863058</v>
      </c>
      <c r="J270">
        <f t="shared" ca="1" si="62"/>
        <v>-1</v>
      </c>
      <c r="K270" s="12">
        <f t="shared" ca="1" si="63"/>
        <v>12723.284501173213</v>
      </c>
      <c r="L270" s="12">
        <f t="shared" ca="1" si="64"/>
        <v>50</v>
      </c>
      <c r="M270" s="12">
        <f t="shared" ca="1" si="65"/>
        <v>254.44090201383347</v>
      </c>
      <c r="N270" s="16" t="b">
        <f t="shared" ca="1" si="66"/>
        <v>0</v>
      </c>
      <c r="O270">
        <f t="shared" ca="1" si="67"/>
        <v>16230.773077090955</v>
      </c>
      <c r="P270">
        <f t="shared" ca="1" si="68"/>
        <v>64</v>
      </c>
      <c r="Q270">
        <f t="shared" ca="1" si="69"/>
        <v>253.75735136038443</v>
      </c>
      <c r="R270" t="b">
        <f t="shared" ca="1" si="59"/>
        <v>0</v>
      </c>
      <c r="S270">
        <f t="shared" ca="1" si="74"/>
        <v>-1</v>
      </c>
      <c r="T270">
        <f t="shared" ca="1" si="70"/>
        <v>-1</v>
      </c>
    </row>
    <row r="271" spans="1:20" x14ac:dyDescent="0.25">
      <c r="A271" s="71">
        <f t="shared" si="75"/>
        <v>25.200000000000088</v>
      </c>
      <c r="B271" s="65">
        <f t="shared" si="71"/>
        <v>170.19241589986146</v>
      </c>
      <c r="C271" s="58">
        <f t="shared" ca="1" si="60"/>
        <v>261.80761880008845</v>
      </c>
      <c r="D271" s="58">
        <f t="shared" ca="1" si="72"/>
        <v>11.807618800088427</v>
      </c>
      <c r="E271" s="55">
        <f t="shared" ca="1" si="76"/>
        <v>5</v>
      </c>
      <c r="F271" s="72">
        <f t="shared" ca="1" si="73"/>
        <v>0</v>
      </c>
      <c r="G271" s="42">
        <f t="shared" si="61"/>
        <v>271</v>
      </c>
      <c r="H271">
        <f ca="1">IF((G271-$L$7)&gt;$G$19, ABS((SUM(INDIRECT("C"&amp;G271-$L$7):INDIRECT("C"&amp;G271)) - SUM(INDIRECT("C"&amp;G271):INDIRECT("C"&amp;G271+$L$7)))/$J$7),0)</f>
        <v>1.1269798683190686</v>
      </c>
      <c r="I271">
        <f ca="1">AVERAGE(INDIRECT("H"&amp;$G271-$L$8):INDIRECT("H"&amp;$G271+$L$8))</f>
        <v>1.1269798683190686</v>
      </c>
      <c r="J271">
        <f t="shared" ca="1" si="62"/>
        <v>-1</v>
      </c>
      <c r="K271" s="12">
        <f t="shared" ca="1" si="63"/>
        <v>12985.092119973302</v>
      </c>
      <c r="L271" s="12">
        <f t="shared" ca="1" si="64"/>
        <v>51</v>
      </c>
      <c r="M271" s="12">
        <f t="shared" ca="1" si="65"/>
        <v>254.44090201383347</v>
      </c>
      <c r="N271" s="16" t="b">
        <f t="shared" ca="1" si="66"/>
        <v>0</v>
      </c>
      <c r="O271">
        <f t="shared" ca="1" si="67"/>
        <v>16492.580695891043</v>
      </c>
      <c r="P271">
        <f t="shared" ca="1" si="68"/>
        <v>65</v>
      </c>
      <c r="Q271">
        <f t="shared" ca="1" si="69"/>
        <v>253.75735136038443</v>
      </c>
      <c r="R271" t="b">
        <f t="shared" ca="1" si="59"/>
        <v>0</v>
      </c>
      <c r="S271">
        <f t="shared" ca="1" si="74"/>
        <v>-1</v>
      </c>
      <c r="T271">
        <f t="shared" ca="1" si="70"/>
        <v>-1</v>
      </c>
    </row>
    <row r="272" spans="1:20" x14ac:dyDescent="0.25">
      <c r="A272" s="71">
        <f t="shared" si="75"/>
        <v>25.30000000000009</v>
      </c>
      <c r="B272" s="65">
        <f t="shared" si="71"/>
        <v>169.3435776843132</v>
      </c>
      <c r="C272" s="58">
        <f t="shared" ca="1" si="60"/>
        <v>240.74688711939598</v>
      </c>
      <c r="D272" s="58">
        <f t="shared" ca="1" si="72"/>
        <v>-9.2531128806040286</v>
      </c>
      <c r="E272" s="55">
        <f t="shared" ca="1" si="76"/>
        <v>5</v>
      </c>
      <c r="F272" s="72">
        <f t="shared" ca="1" si="73"/>
        <v>0</v>
      </c>
      <c r="G272" s="42">
        <f t="shared" si="61"/>
        <v>272</v>
      </c>
      <c r="H272">
        <f ca="1">IF((G272-$L$7)&gt;$G$19, ABS((SUM(INDIRECT("C"&amp;G272-$L$7):INDIRECT("C"&amp;G272)) - SUM(INDIRECT("C"&amp;G272):INDIRECT("C"&amp;G272+$L$7)))/$J$7),0)</f>
        <v>0.98485906093375775</v>
      </c>
      <c r="I272">
        <f ca="1">AVERAGE(INDIRECT("H"&amp;$G272-$L$8):INDIRECT("H"&amp;$G272+$L$8))</f>
        <v>0.98485906093375775</v>
      </c>
      <c r="J272">
        <f t="shared" ca="1" si="62"/>
        <v>-1</v>
      </c>
      <c r="K272" s="12">
        <f t="shared" ca="1" si="63"/>
        <v>13225.839007092698</v>
      </c>
      <c r="L272" s="12">
        <f t="shared" ca="1" si="64"/>
        <v>52</v>
      </c>
      <c r="M272" s="12">
        <f t="shared" ca="1" si="65"/>
        <v>254.44090201383347</v>
      </c>
      <c r="N272" s="16" t="b">
        <f t="shared" ca="1" si="66"/>
        <v>0</v>
      </c>
      <c r="O272">
        <f t="shared" ca="1" si="67"/>
        <v>16733.327583010439</v>
      </c>
      <c r="P272">
        <f t="shared" ca="1" si="68"/>
        <v>66</v>
      </c>
      <c r="Q272">
        <f t="shared" ca="1" si="69"/>
        <v>253.75735136038443</v>
      </c>
      <c r="R272" t="b">
        <f t="shared" ca="1" si="59"/>
        <v>0</v>
      </c>
      <c r="S272">
        <f t="shared" ca="1" si="74"/>
        <v>-1</v>
      </c>
      <c r="T272">
        <f t="shared" ca="1" si="70"/>
        <v>-1</v>
      </c>
    </row>
    <row r="273" spans="1:20" x14ac:dyDescent="0.25">
      <c r="A273" s="71">
        <f t="shared" si="75"/>
        <v>25.400000000000091</v>
      </c>
      <c r="B273" s="65">
        <f t="shared" si="71"/>
        <v>168.49897306702707</v>
      </c>
      <c r="C273" s="58">
        <f t="shared" ca="1" si="60"/>
        <v>270.47530502447751</v>
      </c>
      <c r="D273" s="58">
        <f t="shared" ca="1" si="72"/>
        <v>20.475305024477493</v>
      </c>
      <c r="E273" s="55">
        <f t="shared" ca="1" si="76"/>
        <v>5</v>
      </c>
      <c r="F273" s="72">
        <f t="shared" ca="1" si="73"/>
        <v>0</v>
      </c>
      <c r="G273" s="42">
        <f t="shared" si="61"/>
        <v>273</v>
      </c>
      <c r="H273">
        <f ca="1">IF((G273-$L$7)&gt;$G$19, ABS((SUM(INDIRECT("C"&amp;G273-$L$7):INDIRECT("C"&amp;G273)) - SUM(INDIRECT("C"&amp;G273):INDIRECT("C"&amp;G273+$L$7)))/$J$7),0)</f>
        <v>5.6313208445865541</v>
      </c>
      <c r="I273">
        <f ca="1">AVERAGE(INDIRECT("H"&amp;$G273-$L$8):INDIRECT("H"&amp;$G273+$L$8))</f>
        <v>5.6313208445865541</v>
      </c>
      <c r="J273">
        <f t="shared" ca="1" si="62"/>
        <v>-1</v>
      </c>
      <c r="K273" s="12">
        <f t="shared" ca="1" si="63"/>
        <v>13496.314312117176</v>
      </c>
      <c r="L273" s="12">
        <f t="shared" ca="1" si="64"/>
        <v>53</v>
      </c>
      <c r="M273" s="12">
        <f t="shared" ca="1" si="65"/>
        <v>254.44090201383347</v>
      </c>
      <c r="N273" s="16" t="b">
        <f t="shared" ca="1" si="66"/>
        <v>0</v>
      </c>
      <c r="O273">
        <f t="shared" ca="1" si="67"/>
        <v>17003.802888034916</v>
      </c>
      <c r="P273">
        <f t="shared" ca="1" si="68"/>
        <v>67</v>
      </c>
      <c r="Q273">
        <f t="shared" ca="1" si="69"/>
        <v>253.75735136038443</v>
      </c>
      <c r="R273" t="b">
        <f t="shared" ca="1" si="59"/>
        <v>0</v>
      </c>
      <c r="S273">
        <f t="shared" ca="1" si="74"/>
        <v>-1</v>
      </c>
      <c r="T273">
        <f t="shared" ca="1" si="70"/>
        <v>-1</v>
      </c>
    </row>
    <row r="274" spans="1:20" x14ac:dyDescent="0.25">
      <c r="A274" s="71">
        <f t="shared" si="75"/>
        <v>25.500000000000092</v>
      </c>
      <c r="B274" s="65">
        <f t="shared" si="71"/>
        <v>167.65858093284359</v>
      </c>
      <c r="C274" s="58">
        <f t="shared" ca="1" si="60"/>
        <v>244.9682942202993</v>
      </c>
      <c r="D274" s="58">
        <f t="shared" ca="1" si="72"/>
        <v>-5.0317057797007108</v>
      </c>
      <c r="E274" s="55">
        <f t="shared" ca="1" si="76"/>
        <v>5</v>
      </c>
      <c r="F274" s="72">
        <f t="shared" ca="1" si="73"/>
        <v>0</v>
      </c>
      <c r="G274" s="42">
        <f t="shared" si="61"/>
        <v>274</v>
      </c>
      <c r="H274">
        <f ca="1">IF((G274-$L$7)&gt;$G$19, ABS((SUM(INDIRECT("C"&amp;G274-$L$7):INDIRECT("C"&amp;G274)) - SUM(INDIRECT("C"&amp;G274):INDIRECT("C"&amp;G274+$L$7)))/$J$7),0)</f>
        <v>5.429232909635914</v>
      </c>
      <c r="I274">
        <f ca="1">AVERAGE(INDIRECT("H"&amp;$G274-$L$8):INDIRECT("H"&amp;$G274+$L$8))</f>
        <v>5.429232909635914</v>
      </c>
      <c r="J274">
        <f t="shared" ca="1" si="62"/>
        <v>-1</v>
      </c>
      <c r="K274" s="12">
        <f t="shared" ca="1" si="63"/>
        <v>13741.282606337476</v>
      </c>
      <c r="L274" s="12">
        <f t="shared" ca="1" si="64"/>
        <v>54</v>
      </c>
      <c r="M274" s="12">
        <f t="shared" ca="1" si="65"/>
        <v>254.44090201383347</v>
      </c>
      <c r="N274" s="16" t="b">
        <f t="shared" ca="1" si="66"/>
        <v>0</v>
      </c>
      <c r="O274">
        <f t="shared" ca="1" si="67"/>
        <v>17248.771182255216</v>
      </c>
      <c r="P274">
        <f t="shared" ca="1" si="68"/>
        <v>68</v>
      </c>
      <c r="Q274">
        <f t="shared" ca="1" si="69"/>
        <v>253.75735136038443</v>
      </c>
      <c r="R274" t="b">
        <f t="shared" ref="R274:R337" ca="1" si="77">IF(Q274&lt;&gt;Q275,TRUE,FALSE)</f>
        <v>0</v>
      </c>
      <c r="S274">
        <f t="shared" ca="1" si="74"/>
        <v>-1</v>
      </c>
      <c r="T274">
        <f t="shared" ca="1" si="70"/>
        <v>-1</v>
      </c>
    </row>
    <row r="275" spans="1:20" x14ac:dyDescent="0.25">
      <c r="A275" s="71">
        <f t="shared" si="75"/>
        <v>25.600000000000094</v>
      </c>
      <c r="B275" s="65">
        <f t="shared" si="71"/>
        <v>166.82238027191568</v>
      </c>
      <c r="C275" s="58">
        <f t="shared" ref="C275:C338" ca="1" si="78">E275*$B$9 + D275</f>
        <v>235.06092832083897</v>
      </c>
      <c r="D275" s="58">
        <f t="shared" ca="1" si="72"/>
        <v>-14.939071679161044</v>
      </c>
      <c r="E275" s="55">
        <f t="shared" ca="1" si="76"/>
        <v>5</v>
      </c>
      <c r="F275" s="72">
        <f t="shared" ca="1" si="73"/>
        <v>0</v>
      </c>
      <c r="G275" s="42">
        <f t="shared" ref="G275:G338" si="79">ROW(A275)</f>
        <v>275</v>
      </c>
      <c r="H275">
        <f ca="1">IF((G275-$L$7)&gt;$G$19, ABS((SUM(INDIRECT("C"&amp;G275-$L$7):INDIRECT("C"&amp;G275)) - SUM(INDIRECT("C"&amp;G275):INDIRECT("C"&amp;G275+$L$7)))/$J$7),0)</f>
        <v>5.2637266340835254</v>
      </c>
      <c r="I275">
        <f ca="1">AVERAGE(INDIRECT("H"&amp;$G275-$L$8):INDIRECT("H"&amp;$G275+$L$8))</f>
        <v>5.2637266340835254</v>
      </c>
      <c r="J275">
        <f t="shared" ref="J275:J338" ca="1" si="80">IF(AND(I275&gt;$J$9, I275&gt;I274, I275&gt;I276, SUM(J272:J273)&lt;=0), I275, -1)</f>
        <v>-1</v>
      </c>
      <c r="K275" s="12">
        <f t="shared" ref="K275:K338" ca="1" si="81">IF($J275&lt;0,K274+$C275,0)</f>
        <v>13976.343534658316</v>
      </c>
      <c r="L275" s="12">
        <f t="shared" ref="L275:L338" ca="1" si="82">IF($J275&lt;0,L274+1,0)</f>
        <v>55</v>
      </c>
      <c r="M275" s="12">
        <f t="shared" ref="M275:M338" ca="1" si="83">IF($L275=0,($K274+$C275)/($L274+1),$M276)</f>
        <v>254.44090201383347</v>
      </c>
      <c r="N275" s="16" t="b">
        <f t="shared" ref="N275:N338" ca="1" si="84">IF(($M275-M276)&gt;$J$10,TRUE,FALSE)</f>
        <v>0</v>
      </c>
      <c r="O275">
        <f t="shared" ref="O275:O338" ca="1" si="85">IF($N275,0,O274+$C275)</f>
        <v>17483.832110576055</v>
      </c>
      <c r="P275">
        <f t="shared" ref="P275:P338" ca="1" si="86">IF($N275,0,P274+1)</f>
        <v>69</v>
      </c>
      <c r="Q275">
        <f t="shared" ref="Q275:Q338" ca="1" si="87">IF($O275=0,($O274+$C275)/($P274+1),$Q276)</f>
        <v>253.75735136038443</v>
      </c>
      <c r="R275" t="b">
        <f t="shared" ca="1" si="77"/>
        <v>0</v>
      </c>
      <c r="S275">
        <f t="shared" ca="1" si="74"/>
        <v>-1</v>
      </c>
      <c r="T275">
        <f t="shared" ref="T275:T338" ca="1" si="88">IF(R275,P274*(A275-A274),-1)</f>
        <v>-1</v>
      </c>
    </row>
    <row r="276" spans="1:20" x14ac:dyDescent="0.25">
      <c r="A276" s="71">
        <f t="shared" si="75"/>
        <v>25.700000000000095</v>
      </c>
      <c r="B276" s="65">
        <f t="shared" ref="B276:B339" si="89">($B$9*$B$10)*EXP(-A276*$B$11)</f>
        <v>165.99035017918322</v>
      </c>
      <c r="C276" s="58">
        <f t="shared" ca="1" si="78"/>
        <v>254.44433218449092</v>
      </c>
      <c r="D276" s="58">
        <f t="shared" ref="D276:D339" ca="1" si="90">(SQRT(E276*$B$9)+$B$8) * SQRT(-2*LN(RAND())) * COS(2*PI()*RAND())</f>
        <v>4.4443321844909081</v>
      </c>
      <c r="E276" s="55">
        <f t="shared" ca="1" si="76"/>
        <v>5</v>
      </c>
      <c r="F276" s="72">
        <f t="shared" ref="F276:F339" ca="1" si="91">IF(E276*($B$12*$B$11) &gt; RAND(),1,0)</f>
        <v>0</v>
      </c>
      <c r="G276" s="42">
        <f t="shared" si="79"/>
        <v>276</v>
      </c>
      <c r="H276">
        <f ca="1">IF((G276-$L$7)&gt;$G$19, ABS((SUM(INDIRECT("C"&amp;G276-$L$7):INDIRECT("C"&amp;G276)) - SUM(INDIRECT("C"&amp;G276):INDIRECT("C"&amp;G276+$L$7)))/$J$7),0)</f>
        <v>12.260901494043054</v>
      </c>
      <c r="I276">
        <f ca="1">AVERAGE(INDIRECT("H"&amp;$G276-$L$8):INDIRECT("H"&amp;$G276+$L$8))</f>
        <v>12.260901494043054</v>
      </c>
      <c r="J276">
        <f t="shared" ca="1" si="80"/>
        <v>-1</v>
      </c>
      <c r="K276" s="12">
        <f t="shared" ca="1" si="81"/>
        <v>14230.787866842806</v>
      </c>
      <c r="L276" s="12">
        <f t="shared" ca="1" si="82"/>
        <v>56</v>
      </c>
      <c r="M276" s="12">
        <f t="shared" ca="1" si="83"/>
        <v>254.44090201383347</v>
      </c>
      <c r="N276" s="16" t="b">
        <f t="shared" ca="1" si="84"/>
        <v>0</v>
      </c>
      <c r="O276">
        <f t="shared" ca="1" si="85"/>
        <v>17738.276442760547</v>
      </c>
      <c r="P276">
        <f t="shared" ca="1" si="86"/>
        <v>70</v>
      </c>
      <c r="Q276">
        <f t="shared" ca="1" si="87"/>
        <v>253.75735136038443</v>
      </c>
      <c r="R276" t="b">
        <f t="shared" ca="1" si="77"/>
        <v>0</v>
      </c>
      <c r="S276">
        <f t="shared" ref="S276:S339" ca="1" si="92">IF(R276,Q276,-1)</f>
        <v>-1</v>
      </c>
      <c r="T276">
        <f t="shared" ca="1" si="88"/>
        <v>-1</v>
      </c>
    </row>
    <row r="277" spans="1:20" x14ac:dyDescent="0.25">
      <c r="A277" s="71">
        <f t="shared" ref="A277:A340" si="93">A276+$B$12</f>
        <v>25.800000000000097</v>
      </c>
      <c r="B277" s="65">
        <f t="shared" si="89"/>
        <v>165.16246985385061</v>
      </c>
      <c r="C277" s="58">
        <f t="shared" ca="1" si="78"/>
        <v>282.05417359661993</v>
      </c>
      <c r="D277" s="58">
        <f t="shared" ca="1" si="90"/>
        <v>32.054173596619918</v>
      </c>
      <c r="E277" s="55">
        <f t="shared" ref="E277:E340" ca="1" si="94">E276-F276</f>
        <v>5</v>
      </c>
      <c r="F277" s="72">
        <f t="shared" ca="1" si="91"/>
        <v>0</v>
      </c>
      <c r="G277" s="42">
        <f t="shared" si="79"/>
        <v>277</v>
      </c>
      <c r="H277">
        <f ca="1">IF((G277-$L$7)&gt;$G$19, ABS((SUM(INDIRECT("C"&amp;G277-$L$7):INDIRECT("C"&amp;G277)) - SUM(INDIRECT("C"&amp;G277):INDIRECT("C"&amp;G277+$L$7)))/$J$7),0)</f>
        <v>7.600021592678047</v>
      </c>
      <c r="I277">
        <f ca="1">AVERAGE(INDIRECT("H"&amp;$G277-$L$8):INDIRECT("H"&amp;$G277+$L$8))</f>
        <v>7.600021592678047</v>
      </c>
      <c r="J277">
        <f t="shared" ca="1" si="80"/>
        <v>-1</v>
      </c>
      <c r="K277" s="12">
        <f t="shared" ca="1" si="81"/>
        <v>14512.842040439426</v>
      </c>
      <c r="L277" s="12">
        <f t="shared" ca="1" si="82"/>
        <v>57</v>
      </c>
      <c r="M277" s="12">
        <f t="shared" ca="1" si="83"/>
        <v>254.44090201383347</v>
      </c>
      <c r="N277" s="16" t="b">
        <f t="shared" ca="1" si="84"/>
        <v>0</v>
      </c>
      <c r="O277">
        <f t="shared" ca="1" si="85"/>
        <v>18020.330616357169</v>
      </c>
      <c r="P277">
        <f t="shared" ca="1" si="86"/>
        <v>71</v>
      </c>
      <c r="Q277">
        <f t="shared" ca="1" si="87"/>
        <v>253.75735136038443</v>
      </c>
      <c r="R277" t="b">
        <f t="shared" ca="1" si="77"/>
        <v>0</v>
      </c>
      <c r="S277">
        <f t="shared" ca="1" si="92"/>
        <v>-1</v>
      </c>
      <c r="T277">
        <f t="shared" ca="1" si="88"/>
        <v>-1</v>
      </c>
    </row>
    <row r="278" spans="1:20" x14ac:dyDescent="0.25">
      <c r="A278" s="71">
        <f t="shared" si="93"/>
        <v>25.900000000000098</v>
      </c>
      <c r="B278" s="65">
        <f t="shared" si="89"/>
        <v>164.33871859886651</v>
      </c>
      <c r="C278" s="58">
        <f t="shared" ca="1" si="78"/>
        <v>247.01865492069047</v>
      </c>
      <c r="D278" s="58">
        <f t="shared" ca="1" si="90"/>
        <v>-2.9813450793095382</v>
      </c>
      <c r="E278" s="55">
        <f t="shared" ca="1" si="94"/>
        <v>5</v>
      </c>
      <c r="F278" s="72">
        <f t="shared" ca="1" si="91"/>
        <v>0</v>
      </c>
      <c r="G278" s="42">
        <f t="shared" si="79"/>
        <v>278</v>
      </c>
      <c r="H278">
        <f ca="1">IF((G278-$L$7)&gt;$G$19, ABS((SUM(INDIRECT("C"&amp;G278-$L$7):INDIRECT("C"&amp;G278)) - SUM(INDIRECT("C"&amp;G278):INDIRECT("C"&amp;G278+$L$7)))/$J$7),0)</f>
        <v>0.92556446129216852</v>
      </c>
      <c r="I278">
        <f ca="1">AVERAGE(INDIRECT("H"&amp;$G278-$L$8):INDIRECT("H"&amp;$G278+$L$8))</f>
        <v>0.92556446129216852</v>
      </c>
      <c r="J278">
        <f t="shared" ca="1" si="80"/>
        <v>-1</v>
      </c>
      <c r="K278" s="12">
        <f t="shared" ca="1" si="81"/>
        <v>14759.860695360116</v>
      </c>
      <c r="L278" s="12">
        <f t="shared" ca="1" si="82"/>
        <v>58</v>
      </c>
      <c r="M278" s="12">
        <f t="shared" ca="1" si="83"/>
        <v>254.44090201383347</v>
      </c>
      <c r="N278" s="16" t="b">
        <f t="shared" ca="1" si="84"/>
        <v>0</v>
      </c>
      <c r="O278">
        <f t="shared" ca="1" si="85"/>
        <v>18267.349271277861</v>
      </c>
      <c r="P278">
        <f t="shared" ca="1" si="86"/>
        <v>72</v>
      </c>
      <c r="Q278">
        <f t="shared" ca="1" si="87"/>
        <v>253.75735136038443</v>
      </c>
      <c r="R278" t="b">
        <f t="shared" ca="1" si="77"/>
        <v>0</v>
      </c>
      <c r="S278">
        <f t="shared" ca="1" si="92"/>
        <v>-1</v>
      </c>
      <c r="T278">
        <f t="shared" ca="1" si="88"/>
        <v>-1</v>
      </c>
    </row>
    <row r="279" spans="1:20" x14ac:dyDescent="0.25">
      <c r="A279" s="71">
        <f t="shared" si="93"/>
        <v>26.000000000000099</v>
      </c>
      <c r="B279" s="65">
        <f t="shared" si="89"/>
        <v>163.51907582040673</v>
      </c>
      <c r="C279" s="58">
        <f t="shared" ca="1" si="78"/>
        <v>272.88669195535164</v>
      </c>
      <c r="D279" s="58">
        <f t="shared" ca="1" si="90"/>
        <v>22.886691955351612</v>
      </c>
      <c r="E279" s="55">
        <f t="shared" ca="1" si="94"/>
        <v>5</v>
      </c>
      <c r="F279" s="72">
        <f t="shared" ca="1" si="91"/>
        <v>0</v>
      </c>
      <c r="G279" s="42">
        <f t="shared" si="79"/>
        <v>279</v>
      </c>
      <c r="H279">
        <f ca="1">IF((G279-$L$7)&gt;$G$19, ABS((SUM(INDIRECT("C"&amp;G279-$L$7):INDIRECT("C"&amp;G279)) - SUM(INDIRECT("C"&amp;G279):INDIRECT("C"&amp;G279+$L$7)))/$J$7),0)</f>
        <v>6.8972656815324171</v>
      </c>
      <c r="I279">
        <f ca="1">AVERAGE(INDIRECT("H"&amp;$G279-$L$8):INDIRECT("H"&amp;$G279+$L$8))</f>
        <v>6.8972656815324171</v>
      </c>
      <c r="J279">
        <f t="shared" ca="1" si="80"/>
        <v>-1</v>
      </c>
      <c r="K279" s="12">
        <f t="shared" ca="1" si="81"/>
        <v>15032.747387315467</v>
      </c>
      <c r="L279" s="12">
        <f t="shared" ca="1" si="82"/>
        <v>59</v>
      </c>
      <c r="M279" s="12">
        <f t="shared" ca="1" si="83"/>
        <v>254.44090201383347</v>
      </c>
      <c r="N279" s="16" t="b">
        <f t="shared" ca="1" si="84"/>
        <v>0</v>
      </c>
      <c r="O279">
        <f t="shared" ca="1" si="85"/>
        <v>18540.235963233212</v>
      </c>
      <c r="P279">
        <f t="shared" ca="1" si="86"/>
        <v>73</v>
      </c>
      <c r="Q279">
        <f t="shared" ca="1" si="87"/>
        <v>253.75735136038443</v>
      </c>
      <c r="R279" t="b">
        <f t="shared" ca="1" si="77"/>
        <v>0</v>
      </c>
      <c r="S279">
        <f t="shared" ca="1" si="92"/>
        <v>-1</v>
      </c>
      <c r="T279">
        <f t="shared" ca="1" si="88"/>
        <v>-1</v>
      </c>
    </row>
    <row r="280" spans="1:20" x14ac:dyDescent="0.25">
      <c r="A280" s="71">
        <f t="shared" si="93"/>
        <v>26.100000000000101</v>
      </c>
      <c r="B280" s="65">
        <f t="shared" si="89"/>
        <v>162.7035210273591</v>
      </c>
      <c r="C280" s="58">
        <f t="shared" ca="1" si="78"/>
        <v>259.90955598059048</v>
      </c>
      <c r="D280" s="58">
        <f t="shared" ca="1" si="90"/>
        <v>9.9095559805904792</v>
      </c>
      <c r="E280" s="55">
        <f t="shared" ca="1" si="94"/>
        <v>5</v>
      </c>
      <c r="F280" s="72">
        <f t="shared" ca="1" si="91"/>
        <v>0</v>
      </c>
      <c r="G280" s="42">
        <f t="shared" si="79"/>
        <v>280</v>
      </c>
      <c r="H280">
        <f ca="1">IF((G280-$L$7)&gt;$G$19, ABS((SUM(INDIRECT("C"&amp;G280-$L$7):INDIRECT("C"&amp;G280)) - SUM(INDIRECT("C"&amp;G280):INDIRECT("C"&amp;G280+$L$7)))/$J$7),0)</f>
        <v>0.85890604696675155</v>
      </c>
      <c r="I280">
        <f ca="1">AVERAGE(INDIRECT("H"&amp;$G280-$L$8):INDIRECT("H"&amp;$G280+$L$8))</f>
        <v>0.85890604696675155</v>
      </c>
      <c r="J280">
        <f t="shared" ca="1" si="80"/>
        <v>-1</v>
      </c>
      <c r="K280" s="12">
        <f t="shared" ca="1" si="81"/>
        <v>15292.656943296057</v>
      </c>
      <c r="L280" s="12">
        <f t="shared" ca="1" si="82"/>
        <v>60</v>
      </c>
      <c r="M280" s="12">
        <f t="shared" ca="1" si="83"/>
        <v>254.44090201383347</v>
      </c>
      <c r="N280" s="16" t="b">
        <f t="shared" ca="1" si="84"/>
        <v>0</v>
      </c>
      <c r="O280">
        <f t="shared" ca="1" si="85"/>
        <v>18800.145519213802</v>
      </c>
      <c r="P280">
        <f t="shared" ca="1" si="86"/>
        <v>74</v>
      </c>
      <c r="Q280">
        <f t="shared" ca="1" si="87"/>
        <v>253.75735136038443</v>
      </c>
      <c r="R280" t="b">
        <f t="shared" ca="1" si="77"/>
        <v>0</v>
      </c>
      <c r="S280">
        <f t="shared" ca="1" si="92"/>
        <v>-1</v>
      </c>
      <c r="T280">
        <f t="shared" ca="1" si="88"/>
        <v>-1</v>
      </c>
    </row>
    <row r="281" spans="1:20" x14ac:dyDescent="0.25">
      <c r="A281" s="71">
        <f t="shared" si="93"/>
        <v>26.200000000000102</v>
      </c>
      <c r="B281" s="65">
        <f t="shared" si="89"/>
        <v>161.8920338308113</v>
      </c>
      <c r="C281" s="58">
        <f t="shared" ca="1" si="78"/>
        <v>241.57420981059022</v>
      </c>
      <c r="D281" s="58">
        <f t="shared" ca="1" si="90"/>
        <v>-8.4257901894097671</v>
      </c>
      <c r="E281" s="55">
        <f t="shared" ca="1" si="94"/>
        <v>5</v>
      </c>
      <c r="F281" s="72">
        <f t="shared" ca="1" si="91"/>
        <v>0</v>
      </c>
      <c r="G281" s="42">
        <f t="shared" si="79"/>
        <v>281</v>
      </c>
      <c r="H281">
        <f ca="1">IF((G281-$L$7)&gt;$G$19, ABS((SUM(INDIRECT("C"&amp;G281-$L$7):INDIRECT("C"&amp;G281)) - SUM(INDIRECT("C"&amp;G281):INDIRECT("C"&amp;G281+$L$7)))/$J$7),0)</f>
        <v>1.7738003357936805</v>
      </c>
      <c r="I281">
        <f ca="1">AVERAGE(INDIRECT("H"&amp;$G281-$L$8):INDIRECT("H"&amp;$G281+$L$8))</f>
        <v>1.7738003357936805</v>
      </c>
      <c r="J281">
        <f t="shared" ca="1" si="80"/>
        <v>-1</v>
      </c>
      <c r="K281" s="12">
        <f t="shared" ca="1" si="81"/>
        <v>15534.231153106648</v>
      </c>
      <c r="L281" s="12">
        <f t="shared" ca="1" si="82"/>
        <v>61</v>
      </c>
      <c r="M281" s="12">
        <f t="shared" ca="1" si="83"/>
        <v>254.44090201383347</v>
      </c>
      <c r="N281" s="16" t="b">
        <f t="shared" ca="1" si="84"/>
        <v>0</v>
      </c>
      <c r="O281">
        <f t="shared" ca="1" si="85"/>
        <v>19041.719729024393</v>
      </c>
      <c r="P281">
        <f t="shared" ca="1" si="86"/>
        <v>75</v>
      </c>
      <c r="Q281">
        <f t="shared" ca="1" si="87"/>
        <v>253.75735136038443</v>
      </c>
      <c r="R281" t="b">
        <f t="shared" ca="1" si="77"/>
        <v>0</v>
      </c>
      <c r="S281">
        <f t="shared" ca="1" si="92"/>
        <v>-1</v>
      </c>
      <c r="T281">
        <f t="shared" ca="1" si="88"/>
        <v>-1</v>
      </c>
    </row>
    <row r="282" spans="1:20" x14ac:dyDescent="0.25">
      <c r="A282" s="71">
        <f t="shared" si="93"/>
        <v>26.300000000000104</v>
      </c>
      <c r="B282" s="65">
        <f t="shared" si="89"/>
        <v>161.08459394354111</v>
      </c>
      <c r="C282" s="58">
        <f t="shared" ca="1" si="78"/>
        <v>274.89551287758496</v>
      </c>
      <c r="D282" s="58">
        <f t="shared" ca="1" si="90"/>
        <v>24.895512877584952</v>
      </c>
      <c r="E282" s="55">
        <f t="shared" ca="1" si="94"/>
        <v>5</v>
      </c>
      <c r="F282" s="72">
        <f t="shared" ca="1" si="91"/>
        <v>0</v>
      </c>
      <c r="G282" s="42">
        <f t="shared" si="79"/>
        <v>282</v>
      </c>
      <c r="H282">
        <f ca="1">IF((G282-$L$7)&gt;$G$19, ABS((SUM(INDIRECT("C"&amp;G282-$L$7):INDIRECT("C"&amp;G282)) - SUM(INDIRECT("C"&amp;G282):INDIRECT("C"&amp;G282+$L$7)))/$J$7),0)</f>
        <v>5.9068844428505258</v>
      </c>
      <c r="I282">
        <f ca="1">AVERAGE(INDIRECT("H"&amp;$G282-$L$8):INDIRECT("H"&amp;$G282+$L$8))</f>
        <v>5.9068844428505258</v>
      </c>
      <c r="J282">
        <f t="shared" ca="1" si="80"/>
        <v>-1</v>
      </c>
      <c r="K282" s="12">
        <f t="shared" ca="1" si="81"/>
        <v>15809.126665984233</v>
      </c>
      <c r="L282" s="12">
        <f t="shared" ca="1" si="82"/>
        <v>62</v>
      </c>
      <c r="M282" s="12">
        <f t="shared" ca="1" si="83"/>
        <v>254.44090201383347</v>
      </c>
      <c r="N282" s="16" t="b">
        <f t="shared" ca="1" si="84"/>
        <v>0</v>
      </c>
      <c r="O282">
        <f t="shared" ca="1" si="85"/>
        <v>19316.615241901978</v>
      </c>
      <c r="P282">
        <f t="shared" ca="1" si="86"/>
        <v>76</v>
      </c>
      <c r="Q282">
        <f t="shared" ca="1" si="87"/>
        <v>253.75735136038443</v>
      </c>
      <c r="R282" t="b">
        <f t="shared" ca="1" si="77"/>
        <v>0</v>
      </c>
      <c r="S282">
        <f t="shared" ca="1" si="92"/>
        <v>-1</v>
      </c>
      <c r="T282">
        <f t="shared" ca="1" si="88"/>
        <v>-1</v>
      </c>
    </row>
    <row r="283" spans="1:20" x14ac:dyDescent="0.25">
      <c r="A283" s="71">
        <f t="shared" si="93"/>
        <v>26.400000000000105</v>
      </c>
      <c r="B283" s="65">
        <f t="shared" si="89"/>
        <v>160.28118117950936</v>
      </c>
      <c r="C283" s="58">
        <f t="shared" ca="1" si="78"/>
        <v>264.99593640153199</v>
      </c>
      <c r="D283" s="58">
        <f t="shared" ca="1" si="90"/>
        <v>14.995936401532004</v>
      </c>
      <c r="E283" s="55">
        <f t="shared" ca="1" si="94"/>
        <v>5</v>
      </c>
      <c r="F283" s="72">
        <f t="shared" ca="1" si="91"/>
        <v>0</v>
      </c>
      <c r="G283" s="42">
        <f t="shared" si="79"/>
        <v>283</v>
      </c>
      <c r="H283">
        <f ca="1">IF((G283-$L$7)&gt;$G$19, ABS((SUM(INDIRECT("C"&amp;G283-$L$7):INDIRECT("C"&amp;G283)) - SUM(INDIRECT("C"&amp;G283):INDIRECT("C"&amp;G283+$L$7)))/$J$7),0)</f>
        <v>3.8230359681696768</v>
      </c>
      <c r="I283">
        <f ca="1">AVERAGE(INDIRECT("H"&amp;$G283-$L$8):INDIRECT("H"&amp;$G283+$L$8))</f>
        <v>3.8230359681696768</v>
      </c>
      <c r="J283">
        <f t="shared" ca="1" si="80"/>
        <v>-1</v>
      </c>
      <c r="K283" s="12">
        <f t="shared" ca="1" si="81"/>
        <v>16074.122602385765</v>
      </c>
      <c r="L283" s="12">
        <f t="shared" ca="1" si="82"/>
        <v>63</v>
      </c>
      <c r="M283" s="12">
        <f t="shared" ca="1" si="83"/>
        <v>254.44090201383347</v>
      </c>
      <c r="N283" s="16" t="b">
        <f t="shared" ca="1" si="84"/>
        <v>0</v>
      </c>
      <c r="O283">
        <f t="shared" ca="1" si="85"/>
        <v>19581.611178303508</v>
      </c>
      <c r="P283">
        <f t="shared" ca="1" si="86"/>
        <v>77</v>
      </c>
      <c r="Q283">
        <f t="shared" ca="1" si="87"/>
        <v>253.75735136038443</v>
      </c>
      <c r="R283" t="b">
        <f t="shared" ca="1" si="77"/>
        <v>0</v>
      </c>
      <c r="S283">
        <f t="shared" ca="1" si="92"/>
        <v>-1</v>
      </c>
      <c r="T283">
        <f t="shared" ca="1" si="88"/>
        <v>-1</v>
      </c>
    </row>
    <row r="284" spans="1:20" x14ac:dyDescent="0.25">
      <c r="A284" s="71">
        <f t="shared" si="93"/>
        <v>26.500000000000107</v>
      </c>
      <c r="B284" s="65">
        <f t="shared" si="89"/>
        <v>159.48177545335508</v>
      </c>
      <c r="C284" s="58">
        <f t="shared" ca="1" si="78"/>
        <v>260.11536716105076</v>
      </c>
      <c r="D284" s="58">
        <f t="shared" ca="1" si="90"/>
        <v>10.115367161050775</v>
      </c>
      <c r="E284" s="55">
        <f t="shared" ca="1" si="94"/>
        <v>5</v>
      </c>
      <c r="F284" s="72">
        <f t="shared" ca="1" si="91"/>
        <v>0</v>
      </c>
      <c r="G284" s="42">
        <f t="shared" si="79"/>
        <v>284</v>
      </c>
      <c r="H284">
        <f ca="1">IF((G284-$L$7)&gt;$G$19, ABS((SUM(INDIRECT("C"&amp;G284-$L$7):INDIRECT("C"&amp;G284)) - SUM(INDIRECT("C"&amp;G284):INDIRECT("C"&amp;G284+$L$7)))/$J$7),0)</f>
        <v>20.257471478230883</v>
      </c>
      <c r="I284">
        <f ca="1">AVERAGE(INDIRECT("H"&amp;$G284-$L$8):INDIRECT("H"&amp;$G284+$L$8))</f>
        <v>20.257471478230883</v>
      </c>
      <c r="J284">
        <f t="shared" ca="1" si="80"/>
        <v>-1</v>
      </c>
      <c r="K284" s="12">
        <f t="shared" ca="1" si="81"/>
        <v>16334.237969546815</v>
      </c>
      <c r="L284" s="12">
        <f t="shared" ca="1" si="82"/>
        <v>64</v>
      </c>
      <c r="M284" s="12">
        <f t="shared" ca="1" si="83"/>
        <v>254.44090201383347</v>
      </c>
      <c r="N284" s="16" t="b">
        <f t="shared" ca="1" si="84"/>
        <v>0</v>
      </c>
      <c r="O284">
        <f t="shared" ca="1" si="85"/>
        <v>19841.72654546456</v>
      </c>
      <c r="P284">
        <f t="shared" ca="1" si="86"/>
        <v>78</v>
      </c>
      <c r="Q284">
        <f t="shared" ca="1" si="87"/>
        <v>253.75735136038443</v>
      </c>
      <c r="R284" t="b">
        <f t="shared" ca="1" si="77"/>
        <v>0</v>
      </c>
      <c r="S284">
        <f t="shared" ca="1" si="92"/>
        <v>-1</v>
      </c>
      <c r="T284">
        <f t="shared" ca="1" si="88"/>
        <v>-1</v>
      </c>
    </row>
    <row r="285" spans="1:20" x14ac:dyDescent="0.25">
      <c r="A285" s="71">
        <f t="shared" si="93"/>
        <v>26.600000000000108</v>
      </c>
      <c r="B285" s="65">
        <f t="shared" si="89"/>
        <v>158.68635677989352</v>
      </c>
      <c r="C285" s="58">
        <f t="shared" ca="1" si="78"/>
        <v>241.0622116544456</v>
      </c>
      <c r="D285" s="58">
        <f t="shared" ca="1" si="90"/>
        <v>-8.9377883455544023</v>
      </c>
      <c r="E285" s="55">
        <f t="shared" ca="1" si="94"/>
        <v>5</v>
      </c>
      <c r="F285" s="72">
        <f t="shared" ca="1" si="91"/>
        <v>0</v>
      </c>
      <c r="G285" s="42">
        <f t="shared" si="79"/>
        <v>285</v>
      </c>
      <c r="H285">
        <f ca="1">IF((G285-$L$7)&gt;$G$19, ABS((SUM(INDIRECT("C"&amp;G285-$L$7):INDIRECT("C"&amp;G285)) - SUM(INDIRECT("C"&amp;G285):INDIRECT("C"&amp;G285+$L$7)))/$J$7),0)</f>
        <v>24.0608233633738</v>
      </c>
      <c r="I285">
        <f ca="1">AVERAGE(INDIRECT("H"&amp;$G285-$L$8):INDIRECT("H"&amp;$G285+$L$8))</f>
        <v>24.0608233633738</v>
      </c>
      <c r="J285">
        <f t="shared" ca="1" si="80"/>
        <v>-1</v>
      </c>
      <c r="K285" s="12">
        <f t="shared" ca="1" si="81"/>
        <v>16575.300181201263</v>
      </c>
      <c r="L285" s="12">
        <f t="shared" ca="1" si="82"/>
        <v>65</v>
      </c>
      <c r="M285" s="12">
        <f t="shared" ca="1" si="83"/>
        <v>254.44090201383347</v>
      </c>
      <c r="N285" s="16" t="b">
        <f t="shared" ca="1" si="84"/>
        <v>0</v>
      </c>
      <c r="O285">
        <f t="shared" ca="1" si="85"/>
        <v>20082.788757119008</v>
      </c>
      <c r="P285">
        <f t="shared" ca="1" si="86"/>
        <v>79</v>
      </c>
      <c r="Q285">
        <f t="shared" ca="1" si="87"/>
        <v>253.75735136038443</v>
      </c>
      <c r="R285" t="b">
        <f t="shared" ca="1" si="77"/>
        <v>0</v>
      </c>
      <c r="S285">
        <f t="shared" ca="1" si="92"/>
        <v>-1</v>
      </c>
      <c r="T285">
        <f t="shared" ca="1" si="88"/>
        <v>-1</v>
      </c>
    </row>
    <row r="286" spans="1:20" x14ac:dyDescent="0.25">
      <c r="A286" s="71">
        <f t="shared" si="93"/>
        <v>26.700000000000109</v>
      </c>
      <c r="B286" s="65">
        <f t="shared" si="89"/>
        <v>157.89490527361636</v>
      </c>
      <c r="C286" s="58">
        <f t="shared" ca="1" si="78"/>
        <v>217.7993517117479</v>
      </c>
      <c r="D286" s="58">
        <f t="shared" ca="1" si="90"/>
        <v>-32.200648288252104</v>
      </c>
      <c r="E286" s="55">
        <f t="shared" ca="1" si="94"/>
        <v>5</v>
      </c>
      <c r="F286" s="72">
        <f t="shared" ca="1" si="91"/>
        <v>1</v>
      </c>
      <c r="G286" s="42">
        <f t="shared" si="79"/>
        <v>286</v>
      </c>
      <c r="H286">
        <f ca="1">IF((G286-$L$7)&gt;$G$19, ABS((SUM(INDIRECT("C"&amp;G286-$L$7):INDIRECT("C"&amp;G286)) - SUM(INDIRECT("C"&amp;G286):INDIRECT("C"&amp;G286+$L$7)))/$J$7),0)</f>
        <v>25.713987893451247</v>
      </c>
      <c r="I286">
        <f ca="1">AVERAGE(INDIRECT("H"&amp;$G286-$L$8):INDIRECT("H"&amp;$G286+$L$8))</f>
        <v>25.713987893451247</v>
      </c>
      <c r="J286">
        <f t="shared" ca="1" si="80"/>
        <v>25.713987893451247</v>
      </c>
      <c r="K286" s="12">
        <f t="shared" ca="1" si="81"/>
        <v>0</v>
      </c>
      <c r="L286" s="12">
        <f t="shared" ca="1" si="82"/>
        <v>0</v>
      </c>
      <c r="M286" s="12">
        <f t="shared" ca="1" si="83"/>
        <v>254.44090201383347</v>
      </c>
      <c r="N286" s="16" t="b">
        <f t="shared" ca="1" si="84"/>
        <v>1</v>
      </c>
      <c r="O286">
        <f t="shared" ca="1" si="85"/>
        <v>0</v>
      </c>
      <c r="P286">
        <f t="shared" ca="1" si="86"/>
        <v>0</v>
      </c>
      <c r="Q286">
        <f t="shared" ca="1" si="87"/>
        <v>253.75735136038443</v>
      </c>
      <c r="R286" t="b">
        <f t="shared" ca="1" si="77"/>
        <v>1</v>
      </c>
      <c r="S286">
        <f t="shared" ca="1" si="92"/>
        <v>253.75735136038443</v>
      </c>
      <c r="T286">
        <f t="shared" ca="1" si="88"/>
        <v>7.9000000000001123</v>
      </c>
    </row>
    <row r="287" spans="1:20" x14ac:dyDescent="0.25">
      <c r="A287" s="71">
        <f t="shared" si="93"/>
        <v>26.800000000000111</v>
      </c>
      <c r="B287" s="65">
        <f t="shared" si="89"/>
        <v>157.10740114819473</v>
      </c>
      <c r="C287" s="58">
        <f t="shared" ca="1" si="78"/>
        <v>211.06865839733965</v>
      </c>
      <c r="D287" s="58">
        <f t="shared" ca="1" si="90"/>
        <v>11.068658397339636</v>
      </c>
      <c r="E287" s="55">
        <f t="shared" ca="1" si="94"/>
        <v>4</v>
      </c>
      <c r="F287" s="72">
        <f t="shared" ca="1" si="91"/>
        <v>0</v>
      </c>
      <c r="G287" s="42">
        <f t="shared" si="79"/>
        <v>287</v>
      </c>
      <c r="H287">
        <f ca="1">IF((G287-$L$7)&gt;$G$19, ABS((SUM(INDIRECT("C"&amp;G287-$L$7):INDIRECT("C"&amp;G287)) - SUM(INDIRECT("C"&amp;G287):INDIRECT("C"&amp;G287+$L$7)))/$J$7),0)</f>
        <v>15.160888150085668</v>
      </c>
      <c r="I287">
        <f ca="1">AVERAGE(INDIRECT("H"&amp;$G287-$L$8):INDIRECT("H"&amp;$G287+$L$8))</f>
        <v>15.160888150085668</v>
      </c>
      <c r="J287">
        <f t="shared" ca="1" si="80"/>
        <v>-1</v>
      </c>
      <c r="K287" s="12">
        <f t="shared" ca="1" si="81"/>
        <v>211.06865839733965</v>
      </c>
      <c r="L287" s="12">
        <f t="shared" ca="1" si="82"/>
        <v>1</v>
      </c>
      <c r="M287" s="12">
        <f t="shared" ca="1" si="83"/>
        <v>199.0748479927405</v>
      </c>
      <c r="N287" s="16" t="b">
        <f t="shared" ca="1" si="84"/>
        <v>0</v>
      </c>
      <c r="O287">
        <f t="shared" ca="1" si="85"/>
        <v>211.06865839733965</v>
      </c>
      <c r="P287">
        <f t="shared" ca="1" si="86"/>
        <v>1</v>
      </c>
      <c r="Q287">
        <f t="shared" ca="1" si="87"/>
        <v>199.0748479927405</v>
      </c>
      <c r="R287" t="b">
        <f t="shared" ca="1" si="77"/>
        <v>0</v>
      </c>
      <c r="S287">
        <f t="shared" ca="1" si="92"/>
        <v>-1</v>
      </c>
      <c r="T287">
        <f t="shared" ca="1" si="88"/>
        <v>-1</v>
      </c>
    </row>
    <row r="288" spans="1:20" x14ac:dyDescent="0.25">
      <c r="A288" s="71">
        <f t="shared" si="93"/>
        <v>26.900000000000112</v>
      </c>
      <c r="B288" s="65">
        <f t="shared" si="89"/>
        <v>156.32382471598447</v>
      </c>
      <c r="C288" s="58">
        <f t="shared" ca="1" si="78"/>
        <v>187.25296884435167</v>
      </c>
      <c r="D288" s="58">
        <f t="shared" ca="1" si="90"/>
        <v>-12.747031155648328</v>
      </c>
      <c r="E288" s="55">
        <f t="shared" ca="1" si="94"/>
        <v>4</v>
      </c>
      <c r="F288" s="72">
        <f t="shared" ca="1" si="91"/>
        <v>0</v>
      </c>
      <c r="G288" s="42">
        <f t="shared" si="79"/>
        <v>288</v>
      </c>
      <c r="H288">
        <f ca="1">IF((G288-$L$7)&gt;$G$19, ABS((SUM(INDIRECT("C"&amp;G288-$L$7):INDIRECT("C"&amp;G288)) - SUM(INDIRECT("C"&amp;G288):INDIRECT("C"&amp;G288+$L$7)))/$J$7),0)</f>
        <v>1.7694040589271083</v>
      </c>
      <c r="I288">
        <f ca="1">AVERAGE(INDIRECT("H"&amp;$G288-$L$8):INDIRECT("H"&amp;$G288+$L$8))</f>
        <v>1.7694040589271083</v>
      </c>
      <c r="J288">
        <f t="shared" ca="1" si="80"/>
        <v>-1</v>
      </c>
      <c r="K288" s="12">
        <f t="shared" ca="1" si="81"/>
        <v>398.32162724169132</v>
      </c>
      <c r="L288" s="12">
        <f t="shared" ca="1" si="82"/>
        <v>2</v>
      </c>
      <c r="M288" s="12">
        <f t="shared" ca="1" si="83"/>
        <v>199.0748479927405</v>
      </c>
      <c r="N288" s="16" t="b">
        <f t="shared" ca="1" si="84"/>
        <v>0</v>
      </c>
      <c r="O288">
        <f t="shared" ca="1" si="85"/>
        <v>398.32162724169132</v>
      </c>
      <c r="P288">
        <f t="shared" ca="1" si="86"/>
        <v>2</v>
      </c>
      <c r="Q288">
        <f t="shared" ca="1" si="87"/>
        <v>199.0748479927405</v>
      </c>
      <c r="R288" t="b">
        <f t="shared" ca="1" si="77"/>
        <v>0</v>
      </c>
      <c r="S288">
        <f t="shared" ca="1" si="92"/>
        <v>-1</v>
      </c>
      <c r="T288">
        <f t="shared" ca="1" si="88"/>
        <v>-1</v>
      </c>
    </row>
    <row r="289" spans="1:20" x14ac:dyDescent="0.25">
      <c r="A289" s="71">
        <f t="shared" si="93"/>
        <v>27.000000000000114</v>
      </c>
      <c r="B289" s="65">
        <f t="shared" si="89"/>
        <v>155.544156387534</v>
      </c>
      <c r="C289" s="58">
        <f t="shared" ca="1" si="78"/>
        <v>210.96504192149922</v>
      </c>
      <c r="D289" s="58">
        <f t="shared" ca="1" si="90"/>
        <v>10.965041921499209</v>
      </c>
      <c r="E289" s="55">
        <f t="shared" ca="1" si="94"/>
        <v>4</v>
      </c>
      <c r="F289" s="72">
        <f t="shared" ca="1" si="91"/>
        <v>0</v>
      </c>
      <c r="G289" s="42">
        <f t="shared" si="79"/>
        <v>289</v>
      </c>
      <c r="H289">
        <f ca="1">IF((G289-$L$7)&gt;$G$19, ABS((SUM(INDIRECT("C"&amp;G289-$L$7):INDIRECT("C"&amp;G289)) - SUM(INDIRECT("C"&amp;G289):INDIRECT("C"&amp;G289+$L$7)))/$J$7),0)</f>
        <v>3.3010546504432909</v>
      </c>
      <c r="I289">
        <f ca="1">AVERAGE(INDIRECT("H"&amp;$G289-$L$8):INDIRECT("H"&amp;$G289+$L$8))</f>
        <v>3.3010546504432909</v>
      </c>
      <c r="J289">
        <f t="shared" ca="1" si="80"/>
        <v>-1</v>
      </c>
      <c r="K289" s="12">
        <f t="shared" ca="1" si="81"/>
        <v>609.28666916319048</v>
      </c>
      <c r="L289" s="12">
        <f t="shared" ca="1" si="82"/>
        <v>3</v>
      </c>
      <c r="M289" s="12">
        <f t="shared" ca="1" si="83"/>
        <v>199.0748479927405</v>
      </c>
      <c r="N289" s="16" t="b">
        <f t="shared" ca="1" si="84"/>
        <v>0</v>
      </c>
      <c r="O289">
        <f t="shared" ca="1" si="85"/>
        <v>609.28666916319048</v>
      </c>
      <c r="P289">
        <f t="shared" ca="1" si="86"/>
        <v>3</v>
      </c>
      <c r="Q289">
        <f t="shared" ca="1" si="87"/>
        <v>199.0748479927405</v>
      </c>
      <c r="R289" t="b">
        <f t="shared" ca="1" si="77"/>
        <v>0</v>
      </c>
      <c r="S289">
        <f t="shared" ca="1" si="92"/>
        <v>-1</v>
      </c>
      <c r="T289">
        <f t="shared" ca="1" si="88"/>
        <v>-1</v>
      </c>
    </row>
    <row r="290" spans="1:20" x14ac:dyDescent="0.25">
      <c r="A290" s="71">
        <f t="shared" si="93"/>
        <v>27.100000000000115</v>
      </c>
      <c r="B290" s="65">
        <f t="shared" si="89"/>
        <v>154.7683766710945</v>
      </c>
      <c r="C290" s="58">
        <f t="shared" ca="1" si="78"/>
        <v>210.82535195187995</v>
      </c>
      <c r="D290" s="58">
        <f t="shared" ca="1" si="90"/>
        <v>10.825351951879941</v>
      </c>
      <c r="E290" s="55">
        <f t="shared" ca="1" si="94"/>
        <v>4</v>
      </c>
      <c r="F290" s="72">
        <f t="shared" ca="1" si="91"/>
        <v>0</v>
      </c>
      <c r="G290" s="42">
        <f t="shared" si="79"/>
        <v>290</v>
      </c>
      <c r="H290">
        <f ca="1">IF((G290-$L$7)&gt;$G$19, ABS((SUM(INDIRECT("C"&amp;G290-$L$7):INDIRECT("C"&amp;G290)) - SUM(INDIRECT("C"&amp;G290):INDIRECT("C"&amp;G290+$L$7)))/$J$7),0)</f>
        <v>3.3929906296449985</v>
      </c>
      <c r="I290">
        <f ca="1">AVERAGE(INDIRECT("H"&amp;$G290-$L$8):INDIRECT("H"&amp;$G290+$L$8))</f>
        <v>3.3929906296449985</v>
      </c>
      <c r="J290">
        <f t="shared" ca="1" si="80"/>
        <v>-1</v>
      </c>
      <c r="K290" s="12">
        <f t="shared" ca="1" si="81"/>
        <v>820.11202111507043</v>
      </c>
      <c r="L290" s="12">
        <f t="shared" ca="1" si="82"/>
        <v>4</v>
      </c>
      <c r="M290" s="12">
        <f t="shared" ca="1" si="83"/>
        <v>199.0748479927405</v>
      </c>
      <c r="N290" s="16" t="b">
        <f t="shared" ca="1" si="84"/>
        <v>0</v>
      </c>
      <c r="O290">
        <f t="shared" ca="1" si="85"/>
        <v>820.11202111507043</v>
      </c>
      <c r="P290">
        <f t="shared" ca="1" si="86"/>
        <v>4</v>
      </c>
      <c r="Q290">
        <f t="shared" ca="1" si="87"/>
        <v>199.0748479927405</v>
      </c>
      <c r="R290" t="b">
        <f t="shared" ca="1" si="77"/>
        <v>0</v>
      </c>
      <c r="S290">
        <f t="shared" ca="1" si="92"/>
        <v>-1</v>
      </c>
      <c r="T290">
        <f t="shared" ca="1" si="88"/>
        <v>-1</v>
      </c>
    </row>
    <row r="291" spans="1:20" x14ac:dyDescent="0.25">
      <c r="A291" s="71">
        <f t="shared" si="93"/>
        <v>27.200000000000117</v>
      </c>
      <c r="B291" s="65">
        <f t="shared" si="89"/>
        <v>153.99646617213264</v>
      </c>
      <c r="C291" s="58">
        <f t="shared" ca="1" si="78"/>
        <v>200.70049389158453</v>
      </c>
      <c r="D291" s="58">
        <f t="shared" ca="1" si="90"/>
        <v>0.70049389158451547</v>
      </c>
      <c r="E291" s="55">
        <f t="shared" ca="1" si="94"/>
        <v>4</v>
      </c>
      <c r="F291" s="72">
        <f t="shared" ca="1" si="91"/>
        <v>0</v>
      </c>
      <c r="G291" s="42">
        <f t="shared" si="79"/>
        <v>291</v>
      </c>
      <c r="H291">
        <f ca="1">IF((G291-$L$7)&gt;$G$19, ABS((SUM(INDIRECT("C"&amp;G291-$L$7):INDIRECT("C"&amp;G291)) - SUM(INDIRECT("C"&amp;G291):INDIRECT("C"&amp;G291+$L$7)))/$J$7),0)</f>
        <v>1.5483892144065408</v>
      </c>
      <c r="I291">
        <f ca="1">AVERAGE(INDIRECT("H"&amp;$G291-$L$8):INDIRECT("H"&amp;$G291+$L$8))</f>
        <v>1.5483892144065408</v>
      </c>
      <c r="J291">
        <f t="shared" ca="1" si="80"/>
        <v>-1</v>
      </c>
      <c r="K291" s="12">
        <f t="shared" ca="1" si="81"/>
        <v>1020.812515006655</v>
      </c>
      <c r="L291" s="12">
        <f t="shared" ca="1" si="82"/>
        <v>5</v>
      </c>
      <c r="M291" s="12">
        <f t="shared" ca="1" si="83"/>
        <v>199.0748479927405</v>
      </c>
      <c r="N291" s="16" t="b">
        <f t="shared" ca="1" si="84"/>
        <v>0</v>
      </c>
      <c r="O291">
        <f t="shared" ca="1" si="85"/>
        <v>1020.812515006655</v>
      </c>
      <c r="P291">
        <f t="shared" ca="1" si="86"/>
        <v>5</v>
      </c>
      <c r="Q291">
        <f t="shared" ca="1" si="87"/>
        <v>199.0748479927405</v>
      </c>
      <c r="R291" t="b">
        <f t="shared" ca="1" si="77"/>
        <v>0</v>
      </c>
      <c r="S291">
        <f t="shared" ca="1" si="92"/>
        <v>-1</v>
      </c>
      <c r="T291">
        <f t="shared" ca="1" si="88"/>
        <v>-1</v>
      </c>
    </row>
    <row r="292" spans="1:20" x14ac:dyDescent="0.25">
      <c r="A292" s="71">
        <f t="shared" si="93"/>
        <v>27.300000000000118</v>
      </c>
      <c r="B292" s="65">
        <f t="shared" si="89"/>
        <v>153.22840559284572</v>
      </c>
      <c r="C292" s="58">
        <f t="shared" ca="1" si="78"/>
        <v>211.08947939284636</v>
      </c>
      <c r="D292" s="58">
        <f t="shared" ca="1" si="90"/>
        <v>11.08947939284635</v>
      </c>
      <c r="E292" s="55">
        <f t="shared" ca="1" si="94"/>
        <v>4</v>
      </c>
      <c r="F292" s="72">
        <f t="shared" ca="1" si="91"/>
        <v>0</v>
      </c>
      <c r="G292" s="42">
        <f t="shared" si="79"/>
        <v>292</v>
      </c>
      <c r="H292">
        <f ca="1">IF((G292-$L$7)&gt;$G$19, ABS((SUM(INDIRECT("C"&amp;G292-$L$7):INDIRECT("C"&amp;G292)) - SUM(INDIRECT("C"&amp;G292):INDIRECT("C"&amp;G292+$L$7)))/$J$7),0)</f>
        <v>0.63959679138881143</v>
      </c>
      <c r="I292">
        <f ca="1">AVERAGE(INDIRECT("H"&amp;$G292-$L$8):INDIRECT("H"&amp;$G292+$L$8))</f>
        <v>0.63959679138881143</v>
      </c>
      <c r="J292">
        <f t="shared" ca="1" si="80"/>
        <v>-1</v>
      </c>
      <c r="K292" s="12">
        <f t="shared" ca="1" si="81"/>
        <v>1231.9019943995013</v>
      </c>
      <c r="L292" s="12">
        <f t="shared" ca="1" si="82"/>
        <v>6</v>
      </c>
      <c r="M292" s="12">
        <f t="shared" ca="1" si="83"/>
        <v>199.0748479927405</v>
      </c>
      <c r="N292" s="16" t="b">
        <f t="shared" ca="1" si="84"/>
        <v>0</v>
      </c>
      <c r="O292">
        <f t="shared" ca="1" si="85"/>
        <v>1231.9019943995013</v>
      </c>
      <c r="P292">
        <f t="shared" ca="1" si="86"/>
        <v>6</v>
      </c>
      <c r="Q292">
        <f t="shared" ca="1" si="87"/>
        <v>199.0748479927405</v>
      </c>
      <c r="R292" t="b">
        <f t="shared" ca="1" si="77"/>
        <v>0</v>
      </c>
      <c r="S292">
        <f t="shared" ca="1" si="92"/>
        <v>-1</v>
      </c>
      <c r="T292">
        <f t="shared" ca="1" si="88"/>
        <v>-1</v>
      </c>
    </row>
    <row r="293" spans="1:20" x14ac:dyDescent="0.25">
      <c r="A293" s="71">
        <f t="shared" si="93"/>
        <v>27.400000000000119</v>
      </c>
      <c r="B293" s="65">
        <f t="shared" si="89"/>
        <v>152.46417573167926</v>
      </c>
      <c r="C293" s="58">
        <f t="shared" ca="1" si="78"/>
        <v>216.89447133815901</v>
      </c>
      <c r="D293" s="58">
        <f t="shared" ca="1" si="90"/>
        <v>16.894471338158997</v>
      </c>
      <c r="E293" s="55">
        <f t="shared" ca="1" si="94"/>
        <v>4</v>
      </c>
      <c r="F293" s="72">
        <f t="shared" ca="1" si="91"/>
        <v>0</v>
      </c>
      <c r="G293" s="42">
        <f t="shared" si="79"/>
        <v>293</v>
      </c>
      <c r="H293">
        <f ca="1">IF((G293-$L$7)&gt;$G$19, ABS((SUM(INDIRECT("C"&amp;G293-$L$7):INDIRECT("C"&amp;G293)) - SUM(INDIRECT("C"&amp;G293):INDIRECT("C"&amp;G293+$L$7)))/$J$7),0)</f>
        <v>2.5387375231261444</v>
      </c>
      <c r="I293">
        <f ca="1">AVERAGE(INDIRECT("H"&amp;$G293-$L$8):INDIRECT("H"&amp;$G293+$L$8))</f>
        <v>2.5387375231261444</v>
      </c>
      <c r="J293">
        <f t="shared" ca="1" si="80"/>
        <v>-1</v>
      </c>
      <c r="K293" s="12">
        <f t="shared" ca="1" si="81"/>
        <v>1448.7964657376604</v>
      </c>
      <c r="L293" s="12">
        <f t="shared" ca="1" si="82"/>
        <v>7</v>
      </c>
      <c r="M293" s="12">
        <f t="shared" ca="1" si="83"/>
        <v>199.0748479927405</v>
      </c>
      <c r="N293" s="16" t="b">
        <f t="shared" ca="1" si="84"/>
        <v>0</v>
      </c>
      <c r="O293">
        <f t="shared" ca="1" si="85"/>
        <v>1448.7964657376604</v>
      </c>
      <c r="P293">
        <f t="shared" ca="1" si="86"/>
        <v>7</v>
      </c>
      <c r="Q293">
        <f t="shared" ca="1" si="87"/>
        <v>199.0748479927405</v>
      </c>
      <c r="R293" t="b">
        <f t="shared" ca="1" si="77"/>
        <v>0</v>
      </c>
      <c r="S293">
        <f t="shared" ca="1" si="92"/>
        <v>-1</v>
      </c>
      <c r="T293">
        <f t="shared" ca="1" si="88"/>
        <v>-1</v>
      </c>
    </row>
    <row r="294" spans="1:20" x14ac:dyDescent="0.25">
      <c r="A294" s="71">
        <f t="shared" si="93"/>
        <v>27.500000000000121</v>
      </c>
      <c r="B294" s="65">
        <f t="shared" si="89"/>
        <v>151.70375748284695</v>
      </c>
      <c r="C294" s="58">
        <f t="shared" ca="1" si="78"/>
        <v>192.0729873397502</v>
      </c>
      <c r="D294" s="58">
        <f t="shared" ca="1" si="90"/>
        <v>-7.9270126602498134</v>
      </c>
      <c r="E294" s="55">
        <f t="shared" ca="1" si="94"/>
        <v>4</v>
      </c>
      <c r="F294" s="72">
        <f t="shared" ca="1" si="91"/>
        <v>0</v>
      </c>
      <c r="G294" s="42">
        <f t="shared" si="79"/>
        <v>294</v>
      </c>
      <c r="H294">
        <f ca="1">IF((G294-$L$7)&gt;$G$19, ABS((SUM(INDIRECT("C"&amp;G294-$L$7):INDIRECT("C"&amp;G294)) - SUM(INDIRECT("C"&amp;G294):INDIRECT("C"&amp;G294+$L$7)))/$J$7),0)</f>
        <v>0.39624083000458654</v>
      </c>
      <c r="I294">
        <f ca="1">AVERAGE(INDIRECT("H"&amp;$G294-$L$8):INDIRECT("H"&amp;$G294+$L$8))</f>
        <v>0.39624083000458654</v>
      </c>
      <c r="J294">
        <f t="shared" ca="1" si="80"/>
        <v>-1</v>
      </c>
      <c r="K294" s="12">
        <f t="shared" ca="1" si="81"/>
        <v>1640.8694530774105</v>
      </c>
      <c r="L294" s="12">
        <f t="shared" ca="1" si="82"/>
        <v>8</v>
      </c>
      <c r="M294" s="12">
        <f t="shared" ca="1" si="83"/>
        <v>199.0748479927405</v>
      </c>
      <c r="N294" s="16" t="b">
        <f t="shared" ca="1" si="84"/>
        <v>0</v>
      </c>
      <c r="O294">
        <f t="shared" ca="1" si="85"/>
        <v>1640.8694530774105</v>
      </c>
      <c r="P294">
        <f t="shared" ca="1" si="86"/>
        <v>8</v>
      </c>
      <c r="Q294">
        <f t="shared" ca="1" si="87"/>
        <v>199.0748479927405</v>
      </c>
      <c r="R294" t="b">
        <f t="shared" ca="1" si="77"/>
        <v>0</v>
      </c>
      <c r="S294">
        <f t="shared" ca="1" si="92"/>
        <v>-1</v>
      </c>
      <c r="T294">
        <f t="shared" ca="1" si="88"/>
        <v>-1</v>
      </c>
    </row>
    <row r="295" spans="1:20" x14ac:dyDescent="0.25">
      <c r="A295" s="71">
        <f t="shared" si="93"/>
        <v>27.600000000000122</v>
      </c>
      <c r="B295" s="65">
        <f t="shared" si="89"/>
        <v>150.94713183585299</v>
      </c>
      <c r="C295" s="58">
        <f t="shared" ca="1" si="78"/>
        <v>209.56203585217597</v>
      </c>
      <c r="D295" s="58">
        <f t="shared" ca="1" si="90"/>
        <v>9.5620358521759758</v>
      </c>
      <c r="E295" s="55">
        <f t="shared" ca="1" si="94"/>
        <v>4</v>
      </c>
      <c r="F295" s="72">
        <f t="shared" ca="1" si="91"/>
        <v>0</v>
      </c>
      <c r="G295" s="42">
        <f t="shared" si="79"/>
        <v>295</v>
      </c>
      <c r="H295">
        <f ca="1">IF((G295-$L$7)&gt;$G$19, ABS((SUM(INDIRECT("C"&amp;G295-$L$7):INDIRECT("C"&amp;G295)) - SUM(INDIRECT("C"&amp;G295):INDIRECT("C"&amp;G295+$L$7)))/$J$7),0)</f>
        <v>1.7926737812353224</v>
      </c>
      <c r="I295">
        <f ca="1">AVERAGE(INDIRECT("H"&amp;$G295-$L$8):INDIRECT("H"&amp;$G295+$L$8))</f>
        <v>1.7926737812353224</v>
      </c>
      <c r="J295">
        <f t="shared" ca="1" si="80"/>
        <v>-1</v>
      </c>
      <c r="K295" s="12">
        <f t="shared" ca="1" si="81"/>
        <v>1850.4314889295865</v>
      </c>
      <c r="L295" s="12">
        <f t="shared" ca="1" si="82"/>
        <v>9</v>
      </c>
      <c r="M295" s="12">
        <f t="shared" ca="1" si="83"/>
        <v>199.0748479927405</v>
      </c>
      <c r="N295" s="16" t="b">
        <f t="shared" ca="1" si="84"/>
        <v>0</v>
      </c>
      <c r="O295">
        <f t="shared" ca="1" si="85"/>
        <v>1850.4314889295865</v>
      </c>
      <c r="P295">
        <f t="shared" ca="1" si="86"/>
        <v>9</v>
      </c>
      <c r="Q295">
        <f t="shared" ca="1" si="87"/>
        <v>199.0748479927405</v>
      </c>
      <c r="R295" t="b">
        <f t="shared" ca="1" si="77"/>
        <v>0</v>
      </c>
      <c r="S295">
        <f t="shared" ca="1" si="92"/>
        <v>-1</v>
      </c>
      <c r="T295">
        <f t="shared" ca="1" si="88"/>
        <v>-1</v>
      </c>
    </row>
    <row r="296" spans="1:20" x14ac:dyDescent="0.25">
      <c r="A296" s="71">
        <f t="shared" si="93"/>
        <v>27.700000000000124</v>
      </c>
      <c r="B296" s="65">
        <f t="shared" si="89"/>
        <v>150.19427987501675</v>
      </c>
      <c r="C296" s="58">
        <f t="shared" ca="1" si="78"/>
        <v>216.83695155881108</v>
      </c>
      <c r="D296" s="58">
        <f t="shared" ca="1" si="90"/>
        <v>16.836951558811069</v>
      </c>
      <c r="E296" s="55">
        <f t="shared" ca="1" si="94"/>
        <v>4</v>
      </c>
      <c r="F296" s="72">
        <f t="shared" ca="1" si="91"/>
        <v>0</v>
      </c>
      <c r="G296" s="42">
        <f t="shared" si="79"/>
        <v>296</v>
      </c>
      <c r="H296">
        <f ca="1">IF((G296-$L$7)&gt;$G$19, ABS((SUM(INDIRECT("C"&amp;G296-$L$7):INDIRECT("C"&amp;G296)) - SUM(INDIRECT("C"&amp;G296):INDIRECT("C"&amp;G296+$L$7)))/$J$7),0)</f>
        <v>8.0203512067360805</v>
      </c>
      <c r="I296">
        <f ca="1">AVERAGE(INDIRECT("H"&amp;$G296-$L$8):INDIRECT("H"&amp;$G296+$L$8))</f>
        <v>8.0203512067360805</v>
      </c>
      <c r="J296">
        <f t="shared" ca="1" si="80"/>
        <v>-1</v>
      </c>
      <c r="K296" s="12">
        <f t="shared" ca="1" si="81"/>
        <v>2067.2684404883976</v>
      </c>
      <c r="L296" s="12">
        <f t="shared" ca="1" si="82"/>
        <v>10</v>
      </c>
      <c r="M296" s="12">
        <f t="shared" ca="1" si="83"/>
        <v>199.0748479927405</v>
      </c>
      <c r="N296" s="16" t="b">
        <f t="shared" ca="1" si="84"/>
        <v>0</v>
      </c>
      <c r="O296">
        <f t="shared" ca="1" si="85"/>
        <v>2067.2684404883976</v>
      </c>
      <c r="P296">
        <f t="shared" ca="1" si="86"/>
        <v>10</v>
      </c>
      <c r="Q296">
        <f t="shared" ca="1" si="87"/>
        <v>199.0748479927405</v>
      </c>
      <c r="R296" t="b">
        <f t="shared" ca="1" si="77"/>
        <v>0</v>
      </c>
      <c r="S296">
        <f t="shared" ca="1" si="92"/>
        <v>-1</v>
      </c>
      <c r="T296">
        <f t="shared" ca="1" si="88"/>
        <v>-1</v>
      </c>
    </row>
    <row r="297" spans="1:20" x14ac:dyDescent="0.25">
      <c r="A297" s="71">
        <f t="shared" si="93"/>
        <v>27.800000000000125</v>
      </c>
      <c r="B297" s="65">
        <f t="shared" si="89"/>
        <v>149.44518277899996</v>
      </c>
      <c r="C297" s="58">
        <f t="shared" ca="1" si="78"/>
        <v>199.30120224403944</v>
      </c>
      <c r="D297" s="58">
        <f t="shared" ca="1" si="90"/>
        <v>-0.69879775596055471</v>
      </c>
      <c r="E297" s="55">
        <f t="shared" ca="1" si="94"/>
        <v>4</v>
      </c>
      <c r="F297" s="72">
        <f t="shared" ca="1" si="91"/>
        <v>0</v>
      </c>
      <c r="G297" s="42">
        <f t="shared" si="79"/>
        <v>297</v>
      </c>
      <c r="H297">
        <f ca="1">IF((G297-$L$7)&gt;$G$19, ABS((SUM(INDIRECT("C"&amp;G297-$L$7):INDIRECT("C"&amp;G297)) - SUM(INDIRECT("C"&amp;G297):INDIRECT("C"&amp;G297+$L$7)))/$J$7),0)</f>
        <v>11.471465296423304</v>
      </c>
      <c r="I297">
        <f ca="1">AVERAGE(INDIRECT("H"&amp;$G297-$L$8):INDIRECT("H"&amp;$G297+$L$8))</f>
        <v>11.471465296423304</v>
      </c>
      <c r="J297">
        <f t="shared" ca="1" si="80"/>
        <v>-1</v>
      </c>
      <c r="K297" s="12">
        <f t="shared" ca="1" si="81"/>
        <v>2266.5696427324369</v>
      </c>
      <c r="L297" s="12">
        <f t="shared" ca="1" si="82"/>
        <v>11</v>
      </c>
      <c r="M297" s="12">
        <f t="shared" ca="1" si="83"/>
        <v>199.0748479927405</v>
      </c>
      <c r="N297" s="16" t="b">
        <f t="shared" ca="1" si="84"/>
        <v>0</v>
      </c>
      <c r="O297">
        <f t="shared" ca="1" si="85"/>
        <v>2266.5696427324369</v>
      </c>
      <c r="P297">
        <f t="shared" ca="1" si="86"/>
        <v>11</v>
      </c>
      <c r="Q297">
        <f t="shared" ca="1" si="87"/>
        <v>199.0748479927405</v>
      </c>
      <c r="R297" t="b">
        <f t="shared" ca="1" si="77"/>
        <v>0</v>
      </c>
      <c r="S297">
        <f t="shared" ca="1" si="92"/>
        <v>-1</v>
      </c>
      <c r="T297">
        <f t="shared" ca="1" si="88"/>
        <v>-1</v>
      </c>
    </row>
    <row r="298" spans="1:20" x14ac:dyDescent="0.25">
      <c r="A298" s="71">
        <f t="shared" si="93"/>
        <v>27.900000000000126</v>
      </c>
      <c r="B298" s="65">
        <f t="shared" si="89"/>
        <v>148.6998218203363</v>
      </c>
      <c r="C298" s="58">
        <f t="shared" ca="1" si="78"/>
        <v>170.25241612094234</v>
      </c>
      <c r="D298" s="58">
        <f t="shared" ca="1" si="90"/>
        <v>-29.747583879057665</v>
      </c>
      <c r="E298" s="55">
        <f t="shared" ca="1" si="94"/>
        <v>4</v>
      </c>
      <c r="F298" s="72">
        <f t="shared" ca="1" si="91"/>
        <v>0</v>
      </c>
      <c r="G298" s="42">
        <f t="shared" si="79"/>
        <v>298</v>
      </c>
      <c r="H298">
        <f ca="1">IF((G298-$L$7)&gt;$G$19, ABS((SUM(INDIRECT("C"&amp;G298-$L$7):INDIRECT("C"&amp;G298)) - SUM(INDIRECT("C"&amp;G298):INDIRECT("C"&amp;G298+$L$7)))/$J$7),0)</f>
        <v>3.4146617413777562</v>
      </c>
      <c r="I298">
        <f ca="1">AVERAGE(INDIRECT("H"&amp;$G298-$L$8):INDIRECT("H"&amp;$G298+$L$8))</f>
        <v>3.4146617413777562</v>
      </c>
      <c r="J298">
        <f t="shared" ca="1" si="80"/>
        <v>-1</v>
      </c>
      <c r="K298" s="12">
        <f t="shared" ca="1" si="81"/>
        <v>2436.8220588533791</v>
      </c>
      <c r="L298" s="12">
        <f t="shared" ca="1" si="82"/>
        <v>12</v>
      </c>
      <c r="M298" s="12">
        <f t="shared" ca="1" si="83"/>
        <v>199.0748479927405</v>
      </c>
      <c r="N298" s="16" t="b">
        <f t="shared" ca="1" si="84"/>
        <v>0</v>
      </c>
      <c r="O298">
        <f t="shared" ca="1" si="85"/>
        <v>2436.8220588533791</v>
      </c>
      <c r="P298">
        <f t="shared" ca="1" si="86"/>
        <v>12</v>
      </c>
      <c r="Q298">
        <f t="shared" ca="1" si="87"/>
        <v>199.0748479927405</v>
      </c>
      <c r="R298" t="b">
        <f t="shared" ca="1" si="77"/>
        <v>0</v>
      </c>
      <c r="S298">
        <f t="shared" ca="1" si="92"/>
        <v>-1</v>
      </c>
      <c r="T298">
        <f t="shared" ca="1" si="88"/>
        <v>-1</v>
      </c>
    </row>
    <row r="299" spans="1:20" x14ac:dyDescent="0.25">
      <c r="A299" s="71">
        <f t="shared" si="93"/>
        <v>28.000000000000128</v>
      </c>
      <c r="B299" s="65">
        <f t="shared" si="89"/>
        <v>147.95817836496292</v>
      </c>
      <c r="C299" s="58">
        <f t="shared" ca="1" si="78"/>
        <v>210.26071010435146</v>
      </c>
      <c r="D299" s="58">
        <f t="shared" ca="1" si="90"/>
        <v>10.260710104351453</v>
      </c>
      <c r="E299" s="55">
        <f t="shared" ca="1" si="94"/>
        <v>4</v>
      </c>
      <c r="F299" s="72">
        <f t="shared" ca="1" si="91"/>
        <v>0</v>
      </c>
      <c r="G299" s="42">
        <f t="shared" si="79"/>
        <v>299</v>
      </c>
      <c r="H299">
        <f ca="1">IF((G299-$L$7)&gt;$G$19, ABS((SUM(INDIRECT("C"&amp;G299-$L$7):INDIRECT("C"&amp;G299)) - SUM(INDIRECT("C"&amp;G299):INDIRECT("C"&amp;G299+$L$7)))/$J$7),0)</f>
        <v>8.9831598647191981</v>
      </c>
      <c r="I299">
        <f ca="1">AVERAGE(INDIRECT("H"&amp;$G299-$L$8):INDIRECT("H"&amp;$G299+$L$8))</f>
        <v>8.9831598647191981</v>
      </c>
      <c r="J299">
        <f t="shared" ca="1" si="80"/>
        <v>-1</v>
      </c>
      <c r="K299" s="12">
        <f t="shared" ca="1" si="81"/>
        <v>2647.0827689577304</v>
      </c>
      <c r="L299" s="12">
        <f t="shared" ca="1" si="82"/>
        <v>13</v>
      </c>
      <c r="M299" s="12">
        <f t="shared" ca="1" si="83"/>
        <v>199.0748479927405</v>
      </c>
      <c r="N299" s="16" t="b">
        <f t="shared" ca="1" si="84"/>
        <v>0</v>
      </c>
      <c r="O299">
        <f t="shared" ca="1" si="85"/>
        <v>2647.0827689577304</v>
      </c>
      <c r="P299">
        <f t="shared" ca="1" si="86"/>
        <v>13</v>
      </c>
      <c r="Q299">
        <f t="shared" ca="1" si="87"/>
        <v>199.0748479927405</v>
      </c>
      <c r="R299" t="b">
        <f t="shared" ca="1" si="77"/>
        <v>0</v>
      </c>
      <c r="S299">
        <f t="shared" ca="1" si="92"/>
        <v>-1</v>
      </c>
      <c r="T299">
        <f t="shared" ca="1" si="88"/>
        <v>-1</v>
      </c>
    </row>
    <row r="300" spans="1:20" x14ac:dyDescent="0.25">
      <c r="A300" s="71">
        <f t="shared" si="93"/>
        <v>28.100000000000129</v>
      </c>
      <c r="B300" s="65">
        <f t="shared" si="89"/>
        <v>147.22023387175486</v>
      </c>
      <c r="C300" s="58">
        <f t="shared" ca="1" si="78"/>
        <v>192.21879673298807</v>
      </c>
      <c r="D300" s="58">
        <f t="shared" ca="1" si="90"/>
        <v>-7.781203267011926</v>
      </c>
      <c r="E300" s="55">
        <f t="shared" ca="1" si="94"/>
        <v>4</v>
      </c>
      <c r="F300" s="72">
        <f t="shared" ca="1" si="91"/>
        <v>0</v>
      </c>
      <c r="G300" s="42">
        <f t="shared" si="79"/>
        <v>300</v>
      </c>
      <c r="H300">
        <f ca="1">IF((G300-$L$7)&gt;$G$19, ABS((SUM(INDIRECT("C"&amp;G300-$L$7):INDIRECT("C"&amp;G300)) - SUM(INDIRECT("C"&amp;G300):INDIRECT("C"&amp;G300+$L$7)))/$J$7),0)</f>
        <v>12.127864334936447</v>
      </c>
      <c r="I300">
        <f ca="1">AVERAGE(INDIRECT("H"&amp;$G300-$L$8):INDIRECT("H"&amp;$G300+$L$8))</f>
        <v>12.127864334936447</v>
      </c>
      <c r="J300">
        <f t="shared" ca="1" si="80"/>
        <v>-1</v>
      </c>
      <c r="K300" s="12">
        <f t="shared" ca="1" si="81"/>
        <v>2839.3015656907187</v>
      </c>
      <c r="L300" s="12">
        <f t="shared" ca="1" si="82"/>
        <v>14</v>
      </c>
      <c r="M300" s="12">
        <f t="shared" ca="1" si="83"/>
        <v>199.0748479927405</v>
      </c>
      <c r="N300" s="16" t="b">
        <f t="shared" ca="1" si="84"/>
        <v>0</v>
      </c>
      <c r="O300">
        <f t="shared" ca="1" si="85"/>
        <v>2839.3015656907187</v>
      </c>
      <c r="P300">
        <f t="shared" ca="1" si="86"/>
        <v>14</v>
      </c>
      <c r="Q300">
        <f t="shared" ca="1" si="87"/>
        <v>199.0748479927405</v>
      </c>
      <c r="R300" t="b">
        <f t="shared" ca="1" si="77"/>
        <v>0</v>
      </c>
      <c r="S300">
        <f t="shared" ca="1" si="92"/>
        <v>-1</v>
      </c>
      <c r="T300">
        <f t="shared" ca="1" si="88"/>
        <v>-1</v>
      </c>
    </row>
    <row r="301" spans="1:20" x14ac:dyDescent="0.25">
      <c r="A301" s="71">
        <f t="shared" si="93"/>
        <v>28.200000000000131</v>
      </c>
      <c r="B301" s="65">
        <f t="shared" si="89"/>
        <v>146.48596989206129</v>
      </c>
      <c r="C301" s="58">
        <f t="shared" ca="1" si="78"/>
        <v>213.26746109087063</v>
      </c>
      <c r="D301" s="58">
        <f t="shared" ca="1" si="90"/>
        <v>13.267461090870613</v>
      </c>
      <c r="E301" s="55">
        <f t="shared" ca="1" si="94"/>
        <v>4</v>
      </c>
      <c r="F301" s="72">
        <f t="shared" ca="1" si="91"/>
        <v>0</v>
      </c>
      <c r="G301" s="42">
        <f t="shared" si="79"/>
        <v>301</v>
      </c>
      <c r="H301">
        <f ca="1">IF((G301-$L$7)&gt;$G$19, ABS((SUM(INDIRECT("C"&amp;G301-$L$7):INDIRECT("C"&amp;G301)) - SUM(INDIRECT("C"&amp;G301):INDIRECT("C"&amp;G301+$L$7)))/$J$7),0)</f>
        <v>1.1371851071639583</v>
      </c>
      <c r="I301">
        <f ca="1">AVERAGE(INDIRECT("H"&amp;$G301-$L$8):INDIRECT("H"&amp;$G301+$L$8))</f>
        <v>1.1371851071639583</v>
      </c>
      <c r="J301">
        <f t="shared" ca="1" si="80"/>
        <v>-1</v>
      </c>
      <c r="K301" s="12">
        <f t="shared" ca="1" si="81"/>
        <v>3052.5690267815894</v>
      </c>
      <c r="L301" s="12">
        <f t="shared" ca="1" si="82"/>
        <v>15</v>
      </c>
      <c r="M301" s="12">
        <f t="shared" ca="1" si="83"/>
        <v>199.0748479927405</v>
      </c>
      <c r="N301" s="16" t="b">
        <f t="shared" ca="1" si="84"/>
        <v>0</v>
      </c>
      <c r="O301">
        <f t="shared" ca="1" si="85"/>
        <v>3052.5690267815894</v>
      </c>
      <c r="P301">
        <f t="shared" ca="1" si="86"/>
        <v>15</v>
      </c>
      <c r="Q301">
        <f t="shared" ca="1" si="87"/>
        <v>199.0748479927405</v>
      </c>
      <c r="R301" t="b">
        <f t="shared" ca="1" si="77"/>
        <v>0</v>
      </c>
      <c r="S301">
        <f t="shared" ca="1" si="92"/>
        <v>-1</v>
      </c>
      <c r="T301">
        <f t="shared" ca="1" si="88"/>
        <v>-1</v>
      </c>
    </row>
    <row r="302" spans="1:20" x14ac:dyDescent="0.25">
      <c r="A302" s="71">
        <f t="shared" si="93"/>
        <v>28.300000000000132</v>
      </c>
      <c r="B302" s="65">
        <f t="shared" si="89"/>
        <v>145.7553680692445</v>
      </c>
      <c r="C302" s="58">
        <f t="shared" ca="1" si="78"/>
        <v>215.75712247416899</v>
      </c>
      <c r="D302" s="58">
        <f t="shared" ca="1" si="90"/>
        <v>15.757122474168993</v>
      </c>
      <c r="E302" s="55">
        <f t="shared" ca="1" si="94"/>
        <v>4</v>
      </c>
      <c r="F302" s="72">
        <f t="shared" ca="1" si="91"/>
        <v>0</v>
      </c>
      <c r="G302" s="42">
        <f t="shared" si="79"/>
        <v>302</v>
      </c>
      <c r="H302">
        <f ca="1">IF((G302-$L$7)&gt;$G$19, ABS((SUM(INDIRECT("C"&amp;G302-$L$7):INDIRECT("C"&amp;G302)) - SUM(INDIRECT("C"&amp;G302):INDIRECT("C"&amp;G302+$L$7)))/$J$7),0)</f>
        <v>3.5049072104327479</v>
      </c>
      <c r="I302">
        <f ca="1">AVERAGE(INDIRECT("H"&amp;$G302-$L$8):INDIRECT("H"&amp;$G302+$L$8))</f>
        <v>3.5049072104327479</v>
      </c>
      <c r="J302">
        <f t="shared" ca="1" si="80"/>
        <v>-1</v>
      </c>
      <c r="K302" s="12">
        <f t="shared" ca="1" si="81"/>
        <v>3268.3261492557585</v>
      </c>
      <c r="L302" s="12">
        <f t="shared" ca="1" si="82"/>
        <v>16</v>
      </c>
      <c r="M302" s="12">
        <f t="shared" ca="1" si="83"/>
        <v>199.0748479927405</v>
      </c>
      <c r="N302" s="16" t="b">
        <f t="shared" ca="1" si="84"/>
        <v>0</v>
      </c>
      <c r="O302">
        <f t="shared" ca="1" si="85"/>
        <v>3268.3261492557585</v>
      </c>
      <c r="P302">
        <f t="shared" ca="1" si="86"/>
        <v>16</v>
      </c>
      <c r="Q302">
        <f t="shared" ca="1" si="87"/>
        <v>199.0748479927405</v>
      </c>
      <c r="R302" t="b">
        <f t="shared" ca="1" si="77"/>
        <v>0</v>
      </c>
      <c r="S302">
        <f t="shared" ca="1" si="92"/>
        <v>-1</v>
      </c>
      <c r="T302">
        <f t="shared" ca="1" si="88"/>
        <v>-1</v>
      </c>
    </row>
    <row r="303" spans="1:20" x14ac:dyDescent="0.25">
      <c r="A303" s="71">
        <f t="shared" si="93"/>
        <v>28.400000000000134</v>
      </c>
      <c r="B303" s="65">
        <f t="shared" si="89"/>
        <v>145.02841013822089</v>
      </c>
      <c r="C303" s="58">
        <f t="shared" ca="1" si="78"/>
        <v>182.17364393451467</v>
      </c>
      <c r="D303" s="58">
        <f t="shared" ca="1" si="90"/>
        <v>-17.826356065485328</v>
      </c>
      <c r="E303" s="55">
        <f t="shared" ca="1" si="94"/>
        <v>4</v>
      </c>
      <c r="F303" s="72">
        <f t="shared" ca="1" si="91"/>
        <v>0</v>
      </c>
      <c r="G303" s="42">
        <f t="shared" si="79"/>
        <v>303</v>
      </c>
      <c r="H303">
        <f ca="1">IF((G303-$L$7)&gt;$G$19, ABS((SUM(INDIRECT("C"&amp;G303-$L$7):INDIRECT("C"&amp;G303)) - SUM(INDIRECT("C"&amp;G303):INDIRECT("C"&amp;G303+$L$7)))/$J$7),0)</f>
        <v>9.3033001897796908</v>
      </c>
      <c r="I303">
        <f ca="1">AVERAGE(INDIRECT("H"&amp;$G303-$L$8):INDIRECT("H"&amp;$G303+$L$8))</f>
        <v>9.3033001897796908</v>
      </c>
      <c r="J303">
        <f t="shared" ca="1" si="80"/>
        <v>-1</v>
      </c>
      <c r="K303" s="12">
        <f t="shared" ca="1" si="81"/>
        <v>3450.4997931902731</v>
      </c>
      <c r="L303" s="12">
        <f t="shared" ca="1" si="82"/>
        <v>17</v>
      </c>
      <c r="M303" s="12">
        <f t="shared" ca="1" si="83"/>
        <v>199.0748479927405</v>
      </c>
      <c r="N303" s="16" t="b">
        <f t="shared" ca="1" si="84"/>
        <v>0</v>
      </c>
      <c r="O303">
        <f t="shared" ca="1" si="85"/>
        <v>3450.4997931902731</v>
      </c>
      <c r="P303">
        <f t="shared" ca="1" si="86"/>
        <v>17</v>
      </c>
      <c r="Q303">
        <f t="shared" ca="1" si="87"/>
        <v>199.0748479927405</v>
      </c>
      <c r="R303" t="b">
        <f t="shared" ca="1" si="77"/>
        <v>0</v>
      </c>
      <c r="S303">
        <f t="shared" ca="1" si="92"/>
        <v>-1</v>
      </c>
      <c r="T303">
        <f t="shared" ca="1" si="88"/>
        <v>-1</v>
      </c>
    </row>
    <row r="304" spans="1:20" x14ac:dyDescent="0.25">
      <c r="A304" s="71">
        <f t="shared" si="93"/>
        <v>28.500000000000135</v>
      </c>
      <c r="B304" s="65">
        <f t="shared" si="89"/>
        <v>144.30507792500427</v>
      </c>
      <c r="C304" s="58">
        <f t="shared" ca="1" si="78"/>
        <v>209.29298504761306</v>
      </c>
      <c r="D304" s="58">
        <f t="shared" ca="1" si="90"/>
        <v>9.2929850476130458</v>
      </c>
      <c r="E304" s="55">
        <f t="shared" ca="1" si="94"/>
        <v>4</v>
      </c>
      <c r="F304" s="72">
        <f t="shared" ca="1" si="91"/>
        <v>0</v>
      </c>
      <c r="G304" s="42">
        <f t="shared" si="79"/>
        <v>304</v>
      </c>
      <c r="H304">
        <f ca="1">IF((G304-$L$7)&gt;$G$19, ABS((SUM(INDIRECT("C"&amp;G304-$L$7):INDIRECT("C"&amp;G304)) - SUM(INDIRECT("C"&amp;G304):INDIRECT("C"&amp;G304+$L$7)))/$J$7),0)</f>
        <v>7.0687989351549732</v>
      </c>
      <c r="I304">
        <f ca="1">AVERAGE(INDIRECT("H"&amp;$G304-$L$8):INDIRECT("H"&amp;$G304+$L$8))</f>
        <v>7.0687989351549732</v>
      </c>
      <c r="J304">
        <f t="shared" ca="1" si="80"/>
        <v>-1</v>
      </c>
      <c r="K304" s="12">
        <f t="shared" ca="1" si="81"/>
        <v>3659.7927782378861</v>
      </c>
      <c r="L304" s="12">
        <f t="shared" ca="1" si="82"/>
        <v>18</v>
      </c>
      <c r="M304" s="12">
        <f t="shared" ca="1" si="83"/>
        <v>199.0748479927405</v>
      </c>
      <c r="N304" s="16" t="b">
        <f t="shared" ca="1" si="84"/>
        <v>0</v>
      </c>
      <c r="O304">
        <f t="shared" ca="1" si="85"/>
        <v>3659.7927782378861</v>
      </c>
      <c r="P304">
        <f t="shared" ca="1" si="86"/>
        <v>18</v>
      </c>
      <c r="Q304">
        <f t="shared" ca="1" si="87"/>
        <v>199.0748479927405</v>
      </c>
      <c r="R304" t="b">
        <f t="shared" ca="1" si="77"/>
        <v>0</v>
      </c>
      <c r="S304">
        <f t="shared" ca="1" si="92"/>
        <v>-1</v>
      </c>
      <c r="T304">
        <f t="shared" ca="1" si="88"/>
        <v>-1</v>
      </c>
    </row>
    <row r="305" spans="1:20" x14ac:dyDescent="0.25">
      <c r="A305" s="71">
        <f t="shared" si="93"/>
        <v>28.600000000000136</v>
      </c>
      <c r="B305" s="65">
        <f t="shared" si="89"/>
        <v>143.58535334625174</v>
      </c>
      <c r="C305" s="58">
        <f t="shared" ca="1" si="78"/>
        <v>182.51839775830774</v>
      </c>
      <c r="D305" s="58">
        <f t="shared" ca="1" si="90"/>
        <v>-17.481602241692254</v>
      </c>
      <c r="E305" s="55">
        <f t="shared" ca="1" si="94"/>
        <v>4</v>
      </c>
      <c r="F305" s="72">
        <f t="shared" ca="1" si="91"/>
        <v>0</v>
      </c>
      <c r="G305" s="42">
        <f t="shared" si="79"/>
        <v>305</v>
      </c>
      <c r="H305">
        <f ca="1">IF((G305-$L$7)&gt;$G$19, ABS((SUM(INDIRECT("C"&amp;G305-$L$7):INDIRECT("C"&amp;G305)) - SUM(INDIRECT("C"&amp;G305):INDIRECT("C"&amp;G305+$L$7)))/$J$7),0)</f>
        <v>6.6611698197388023</v>
      </c>
      <c r="I305">
        <f ca="1">AVERAGE(INDIRECT("H"&amp;$G305-$L$8):INDIRECT("H"&amp;$G305+$L$8))</f>
        <v>6.6611698197388023</v>
      </c>
      <c r="J305">
        <f t="shared" ca="1" si="80"/>
        <v>-1</v>
      </c>
      <c r="K305" s="12">
        <f t="shared" ca="1" si="81"/>
        <v>3842.3111759961939</v>
      </c>
      <c r="L305" s="12">
        <f t="shared" ca="1" si="82"/>
        <v>19</v>
      </c>
      <c r="M305" s="12">
        <f t="shared" ca="1" si="83"/>
        <v>199.0748479927405</v>
      </c>
      <c r="N305" s="16" t="b">
        <f t="shared" ca="1" si="84"/>
        <v>0</v>
      </c>
      <c r="O305">
        <f t="shared" ca="1" si="85"/>
        <v>3842.3111759961939</v>
      </c>
      <c r="P305">
        <f t="shared" ca="1" si="86"/>
        <v>19</v>
      </c>
      <c r="Q305">
        <f t="shared" ca="1" si="87"/>
        <v>199.0748479927405</v>
      </c>
      <c r="R305" t="b">
        <f t="shared" ca="1" si="77"/>
        <v>0</v>
      </c>
      <c r="S305">
        <f t="shared" ca="1" si="92"/>
        <v>-1</v>
      </c>
      <c r="T305">
        <f t="shared" ca="1" si="88"/>
        <v>-1</v>
      </c>
    </row>
    <row r="306" spans="1:20" x14ac:dyDescent="0.25">
      <c r="A306" s="71">
        <f t="shared" si="93"/>
        <v>28.700000000000138</v>
      </c>
      <c r="B306" s="65">
        <f t="shared" si="89"/>
        <v>142.86921840881124</v>
      </c>
      <c r="C306" s="58">
        <f t="shared" ca="1" si="78"/>
        <v>187.137172909756</v>
      </c>
      <c r="D306" s="58">
        <f t="shared" ca="1" si="90"/>
        <v>-12.862827090243997</v>
      </c>
      <c r="E306" s="55">
        <f t="shared" ca="1" si="94"/>
        <v>4</v>
      </c>
      <c r="F306" s="72">
        <f t="shared" ca="1" si="91"/>
        <v>0</v>
      </c>
      <c r="G306" s="42">
        <f t="shared" si="79"/>
        <v>306</v>
      </c>
      <c r="H306">
        <f ca="1">IF((G306-$L$7)&gt;$G$19, ABS((SUM(INDIRECT("C"&amp;G306-$L$7):INDIRECT("C"&amp;G306)) - SUM(INDIRECT("C"&amp;G306):INDIRECT("C"&amp;G306+$L$7)))/$J$7),0)</f>
        <v>8.6493165949590036</v>
      </c>
      <c r="I306">
        <f ca="1">AVERAGE(INDIRECT("H"&amp;$G306-$L$8):INDIRECT("H"&amp;$G306+$L$8))</f>
        <v>8.6493165949590036</v>
      </c>
      <c r="J306">
        <f t="shared" ca="1" si="80"/>
        <v>-1</v>
      </c>
      <c r="K306" s="12">
        <f t="shared" ca="1" si="81"/>
        <v>4029.4483489059498</v>
      </c>
      <c r="L306" s="12">
        <f t="shared" ca="1" si="82"/>
        <v>20</v>
      </c>
      <c r="M306" s="12">
        <f t="shared" ca="1" si="83"/>
        <v>199.0748479927405</v>
      </c>
      <c r="N306" s="16" t="b">
        <f t="shared" ca="1" si="84"/>
        <v>0</v>
      </c>
      <c r="O306">
        <f t="shared" ca="1" si="85"/>
        <v>4029.4483489059498</v>
      </c>
      <c r="P306">
        <f t="shared" ca="1" si="86"/>
        <v>20</v>
      </c>
      <c r="Q306">
        <f t="shared" ca="1" si="87"/>
        <v>199.0748479927405</v>
      </c>
      <c r="R306" t="b">
        <f t="shared" ca="1" si="77"/>
        <v>0</v>
      </c>
      <c r="S306">
        <f t="shared" ca="1" si="92"/>
        <v>-1</v>
      </c>
      <c r="T306">
        <f t="shared" ca="1" si="88"/>
        <v>-1</v>
      </c>
    </row>
    <row r="307" spans="1:20" x14ac:dyDescent="0.25">
      <c r="A307" s="71">
        <f t="shared" si="93"/>
        <v>28.800000000000139</v>
      </c>
      <c r="B307" s="65">
        <f t="shared" si="89"/>
        <v>142.15665520927206</v>
      </c>
      <c r="C307" s="58">
        <f t="shared" ca="1" si="78"/>
        <v>177.68477679341655</v>
      </c>
      <c r="D307" s="58">
        <f t="shared" ca="1" si="90"/>
        <v>-22.315223206583454</v>
      </c>
      <c r="E307" s="55">
        <f t="shared" ca="1" si="94"/>
        <v>4</v>
      </c>
      <c r="F307" s="72">
        <f t="shared" ca="1" si="91"/>
        <v>0</v>
      </c>
      <c r="G307" s="42">
        <f t="shared" si="79"/>
        <v>307</v>
      </c>
      <c r="H307">
        <f ca="1">IF((G307-$L$7)&gt;$G$19, ABS((SUM(INDIRECT("C"&amp;G307-$L$7):INDIRECT("C"&amp;G307)) - SUM(INDIRECT("C"&amp;G307):INDIRECT("C"&amp;G307+$L$7)))/$J$7),0)</f>
        <v>3.9607403439959796</v>
      </c>
      <c r="I307">
        <f ca="1">AVERAGE(INDIRECT("H"&amp;$G307-$L$8):INDIRECT("H"&amp;$G307+$L$8))</f>
        <v>3.9607403439959796</v>
      </c>
      <c r="J307">
        <f t="shared" ca="1" si="80"/>
        <v>-1</v>
      </c>
      <c r="K307" s="12">
        <f t="shared" ca="1" si="81"/>
        <v>4207.1331256993662</v>
      </c>
      <c r="L307" s="12">
        <f t="shared" ca="1" si="82"/>
        <v>21</v>
      </c>
      <c r="M307" s="12">
        <f t="shared" ca="1" si="83"/>
        <v>199.0748479927405</v>
      </c>
      <c r="N307" s="16" t="b">
        <f t="shared" ca="1" si="84"/>
        <v>0</v>
      </c>
      <c r="O307">
        <f t="shared" ca="1" si="85"/>
        <v>4207.1331256993662</v>
      </c>
      <c r="P307">
        <f t="shared" ca="1" si="86"/>
        <v>21</v>
      </c>
      <c r="Q307">
        <f t="shared" ca="1" si="87"/>
        <v>199.0748479927405</v>
      </c>
      <c r="R307" t="b">
        <f t="shared" ca="1" si="77"/>
        <v>0</v>
      </c>
      <c r="S307">
        <f t="shared" ca="1" si="92"/>
        <v>-1</v>
      </c>
      <c r="T307">
        <f t="shared" ca="1" si="88"/>
        <v>-1</v>
      </c>
    </row>
    <row r="308" spans="1:20" x14ac:dyDescent="0.25">
      <c r="A308" s="71">
        <f t="shared" si="93"/>
        <v>28.900000000000141</v>
      </c>
      <c r="B308" s="65">
        <f t="shared" si="89"/>
        <v>141.44764593351709</v>
      </c>
      <c r="C308" s="58">
        <f t="shared" ca="1" si="78"/>
        <v>179.52933963266821</v>
      </c>
      <c r="D308" s="58">
        <f t="shared" ca="1" si="90"/>
        <v>-20.470660367331782</v>
      </c>
      <c r="E308" s="55">
        <f t="shared" ca="1" si="94"/>
        <v>4</v>
      </c>
      <c r="F308" s="72">
        <f t="shared" ca="1" si="91"/>
        <v>0</v>
      </c>
      <c r="G308" s="42">
        <f t="shared" si="79"/>
        <v>308</v>
      </c>
      <c r="H308">
        <f ca="1">IF((G308-$L$7)&gt;$G$19, ABS((SUM(INDIRECT("C"&amp;G308-$L$7):INDIRECT("C"&amp;G308)) - SUM(INDIRECT("C"&amp;G308):INDIRECT("C"&amp;G308+$L$7)))/$J$7),0)</f>
        <v>7.413298673543153</v>
      </c>
      <c r="I308">
        <f ca="1">AVERAGE(INDIRECT("H"&amp;$G308-$L$8):INDIRECT("H"&amp;$G308+$L$8))</f>
        <v>7.413298673543153</v>
      </c>
      <c r="J308">
        <f t="shared" ca="1" si="80"/>
        <v>-1</v>
      </c>
      <c r="K308" s="12">
        <f t="shared" ca="1" si="81"/>
        <v>4386.6624653320341</v>
      </c>
      <c r="L308" s="12">
        <f t="shared" ca="1" si="82"/>
        <v>22</v>
      </c>
      <c r="M308" s="12">
        <f t="shared" ca="1" si="83"/>
        <v>199.0748479927405</v>
      </c>
      <c r="N308" s="16" t="b">
        <f t="shared" ca="1" si="84"/>
        <v>0</v>
      </c>
      <c r="O308">
        <f t="shared" ca="1" si="85"/>
        <v>4386.6624653320341</v>
      </c>
      <c r="P308">
        <f t="shared" ca="1" si="86"/>
        <v>22</v>
      </c>
      <c r="Q308">
        <f t="shared" ca="1" si="87"/>
        <v>199.0748479927405</v>
      </c>
      <c r="R308" t="b">
        <f t="shared" ca="1" si="77"/>
        <v>0</v>
      </c>
      <c r="S308">
        <f t="shared" ca="1" si="92"/>
        <v>-1</v>
      </c>
      <c r="T308">
        <f t="shared" ca="1" si="88"/>
        <v>-1</v>
      </c>
    </row>
    <row r="309" spans="1:20" x14ac:dyDescent="0.25">
      <c r="A309" s="71">
        <f t="shared" si="93"/>
        <v>29.000000000000142</v>
      </c>
      <c r="B309" s="65">
        <f t="shared" si="89"/>
        <v>140.74217285627756</v>
      </c>
      <c r="C309" s="58">
        <f t="shared" ca="1" si="78"/>
        <v>205.96919241137942</v>
      </c>
      <c r="D309" s="58">
        <f t="shared" ca="1" si="90"/>
        <v>5.9691924113794101</v>
      </c>
      <c r="E309" s="55">
        <f t="shared" ca="1" si="94"/>
        <v>4</v>
      </c>
      <c r="F309" s="72">
        <f t="shared" ca="1" si="91"/>
        <v>0</v>
      </c>
      <c r="G309" s="42">
        <f t="shared" si="79"/>
        <v>309</v>
      </c>
      <c r="H309">
        <f ca="1">IF((G309-$L$7)&gt;$G$19, ABS((SUM(INDIRECT("C"&amp;G309-$L$7):INDIRECT("C"&amp;G309)) - SUM(INDIRECT("C"&amp;G309):INDIRECT("C"&amp;G309+$L$7)))/$J$7),0)</f>
        <v>2.6993118329719152</v>
      </c>
      <c r="I309">
        <f ca="1">AVERAGE(INDIRECT("H"&amp;$G309-$L$8):INDIRECT("H"&amp;$G309+$L$8))</f>
        <v>2.6993118329719152</v>
      </c>
      <c r="J309">
        <f t="shared" ca="1" si="80"/>
        <v>-1</v>
      </c>
      <c r="K309" s="12">
        <f t="shared" ca="1" si="81"/>
        <v>4592.6316577434136</v>
      </c>
      <c r="L309" s="12">
        <f t="shared" ca="1" si="82"/>
        <v>23</v>
      </c>
      <c r="M309" s="12">
        <f t="shared" ca="1" si="83"/>
        <v>199.0748479927405</v>
      </c>
      <c r="N309" s="16" t="b">
        <f t="shared" ca="1" si="84"/>
        <v>0</v>
      </c>
      <c r="O309">
        <f t="shared" ca="1" si="85"/>
        <v>4592.6316577434136</v>
      </c>
      <c r="P309">
        <f t="shared" ca="1" si="86"/>
        <v>23</v>
      </c>
      <c r="Q309">
        <f t="shared" ca="1" si="87"/>
        <v>199.0748479927405</v>
      </c>
      <c r="R309" t="b">
        <f t="shared" ca="1" si="77"/>
        <v>0</v>
      </c>
      <c r="S309">
        <f t="shared" ca="1" si="92"/>
        <v>-1</v>
      </c>
      <c r="T309">
        <f t="shared" ca="1" si="88"/>
        <v>-1</v>
      </c>
    </row>
    <row r="310" spans="1:20" x14ac:dyDescent="0.25">
      <c r="A310" s="71">
        <f t="shared" si="93"/>
        <v>29.100000000000144</v>
      </c>
      <c r="B310" s="65">
        <f t="shared" si="89"/>
        <v>140.04021834068979</v>
      </c>
      <c r="C310" s="58">
        <f t="shared" ca="1" si="78"/>
        <v>188.50595198596577</v>
      </c>
      <c r="D310" s="58">
        <f t="shared" ca="1" si="90"/>
        <v>-11.494048014034233</v>
      </c>
      <c r="E310" s="55">
        <f t="shared" ca="1" si="94"/>
        <v>4</v>
      </c>
      <c r="F310" s="72">
        <f t="shared" ca="1" si="91"/>
        <v>0</v>
      </c>
      <c r="G310" s="42">
        <f t="shared" si="79"/>
        <v>310</v>
      </c>
      <c r="H310">
        <f ca="1">IF((G310-$L$7)&gt;$G$19, ABS((SUM(INDIRECT("C"&amp;G310-$L$7):INDIRECT("C"&amp;G310)) - SUM(INDIRECT("C"&amp;G310):INDIRECT("C"&amp;G310+$L$7)))/$J$7),0)</f>
        <v>3.9746919125909699</v>
      </c>
      <c r="I310">
        <f ca="1">AVERAGE(INDIRECT("H"&amp;$G310-$L$8):INDIRECT("H"&amp;$G310+$L$8))</f>
        <v>3.9746919125909699</v>
      </c>
      <c r="J310">
        <f t="shared" ca="1" si="80"/>
        <v>-1</v>
      </c>
      <c r="K310" s="12">
        <f t="shared" ca="1" si="81"/>
        <v>4781.1376097293796</v>
      </c>
      <c r="L310" s="12">
        <f t="shared" ca="1" si="82"/>
        <v>24</v>
      </c>
      <c r="M310" s="12">
        <f t="shared" ca="1" si="83"/>
        <v>199.0748479927405</v>
      </c>
      <c r="N310" s="16" t="b">
        <f t="shared" ca="1" si="84"/>
        <v>0</v>
      </c>
      <c r="O310">
        <f t="shared" ca="1" si="85"/>
        <v>4781.1376097293796</v>
      </c>
      <c r="P310">
        <f t="shared" ca="1" si="86"/>
        <v>24</v>
      </c>
      <c r="Q310">
        <f t="shared" ca="1" si="87"/>
        <v>199.0748479927405</v>
      </c>
      <c r="R310" t="b">
        <f t="shared" ca="1" si="77"/>
        <v>0</v>
      </c>
      <c r="S310">
        <f t="shared" ca="1" si="92"/>
        <v>-1</v>
      </c>
      <c r="T310">
        <f t="shared" ca="1" si="88"/>
        <v>-1</v>
      </c>
    </row>
    <row r="311" spans="1:20" x14ac:dyDescent="0.25">
      <c r="A311" s="71">
        <f t="shared" si="93"/>
        <v>29.200000000000145</v>
      </c>
      <c r="B311" s="65">
        <f t="shared" si="89"/>
        <v>139.34176483785427</v>
      </c>
      <c r="C311" s="58">
        <f t="shared" ca="1" si="78"/>
        <v>179.50541177200674</v>
      </c>
      <c r="D311" s="58">
        <f t="shared" ca="1" si="90"/>
        <v>-20.494588227993255</v>
      </c>
      <c r="E311" s="55">
        <f t="shared" ca="1" si="94"/>
        <v>4</v>
      </c>
      <c r="F311" s="72">
        <f t="shared" ca="1" si="91"/>
        <v>0</v>
      </c>
      <c r="G311" s="42">
        <f t="shared" si="79"/>
        <v>311</v>
      </c>
      <c r="H311">
        <f ca="1">IF((G311-$L$7)&gt;$G$19, ABS((SUM(INDIRECT("C"&amp;G311-$L$7):INDIRECT("C"&amp;G311)) - SUM(INDIRECT("C"&amp;G311):INDIRECT("C"&amp;G311+$L$7)))/$J$7),0)</f>
        <v>1.6218400047551143</v>
      </c>
      <c r="I311">
        <f ca="1">AVERAGE(INDIRECT("H"&amp;$G311-$L$8):INDIRECT("H"&amp;$G311+$L$8))</f>
        <v>1.6218400047551143</v>
      </c>
      <c r="J311">
        <f t="shared" ca="1" si="80"/>
        <v>-1</v>
      </c>
      <c r="K311" s="12">
        <f t="shared" ca="1" si="81"/>
        <v>4960.6430215013861</v>
      </c>
      <c r="L311" s="12">
        <f t="shared" ca="1" si="82"/>
        <v>25</v>
      </c>
      <c r="M311" s="12">
        <f t="shared" ca="1" si="83"/>
        <v>199.0748479927405</v>
      </c>
      <c r="N311" s="16" t="b">
        <f t="shared" ca="1" si="84"/>
        <v>0</v>
      </c>
      <c r="O311">
        <f t="shared" ca="1" si="85"/>
        <v>4960.6430215013861</v>
      </c>
      <c r="P311">
        <f t="shared" ca="1" si="86"/>
        <v>25</v>
      </c>
      <c r="Q311">
        <f t="shared" ca="1" si="87"/>
        <v>199.0748479927405</v>
      </c>
      <c r="R311" t="b">
        <f t="shared" ca="1" si="77"/>
        <v>0</v>
      </c>
      <c r="S311">
        <f t="shared" ca="1" si="92"/>
        <v>-1</v>
      </c>
      <c r="T311">
        <f t="shared" ca="1" si="88"/>
        <v>-1</v>
      </c>
    </row>
    <row r="312" spans="1:20" x14ac:dyDescent="0.25">
      <c r="A312" s="71">
        <f t="shared" si="93"/>
        <v>29.300000000000146</v>
      </c>
      <c r="B312" s="65">
        <f t="shared" si="89"/>
        <v>138.64679488639709</v>
      </c>
      <c r="C312" s="58">
        <f t="shared" ca="1" si="78"/>
        <v>190.09435262167699</v>
      </c>
      <c r="D312" s="58">
        <f t="shared" ca="1" si="90"/>
        <v>-9.9056473783230032</v>
      </c>
      <c r="E312" s="55">
        <f t="shared" ca="1" si="94"/>
        <v>4</v>
      </c>
      <c r="F312" s="72">
        <f t="shared" ca="1" si="91"/>
        <v>0</v>
      </c>
      <c r="G312" s="42">
        <f t="shared" si="79"/>
        <v>312</v>
      </c>
      <c r="H312">
        <f ca="1">IF((G312-$L$7)&gt;$G$19, ABS((SUM(INDIRECT("C"&amp;G312-$L$7):INDIRECT("C"&amp;G312)) - SUM(INDIRECT("C"&amp;G312):INDIRECT("C"&amp;G312+$L$7)))/$J$7),0)</f>
        <v>11.901933037816605</v>
      </c>
      <c r="I312">
        <f ca="1">AVERAGE(INDIRECT("H"&amp;$G312-$L$8):INDIRECT("H"&amp;$G312+$L$8))</f>
        <v>11.901933037816605</v>
      </c>
      <c r="J312">
        <f t="shared" ca="1" si="80"/>
        <v>-1</v>
      </c>
      <c r="K312" s="12">
        <f t="shared" ca="1" si="81"/>
        <v>5150.7373741230631</v>
      </c>
      <c r="L312" s="12">
        <f t="shared" ca="1" si="82"/>
        <v>26</v>
      </c>
      <c r="M312" s="12">
        <f t="shared" ca="1" si="83"/>
        <v>199.0748479927405</v>
      </c>
      <c r="N312" s="16" t="b">
        <f t="shared" ca="1" si="84"/>
        <v>0</v>
      </c>
      <c r="O312">
        <f t="shared" ca="1" si="85"/>
        <v>5150.7373741230631</v>
      </c>
      <c r="P312">
        <f t="shared" ca="1" si="86"/>
        <v>26</v>
      </c>
      <c r="Q312">
        <f t="shared" ca="1" si="87"/>
        <v>199.0748479927405</v>
      </c>
      <c r="R312" t="b">
        <f t="shared" ca="1" si="77"/>
        <v>0</v>
      </c>
      <c r="S312">
        <f t="shared" ca="1" si="92"/>
        <v>-1</v>
      </c>
      <c r="T312">
        <f t="shared" ca="1" si="88"/>
        <v>-1</v>
      </c>
    </row>
    <row r="313" spans="1:20" x14ac:dyDescent="0.25">
      <c r="A313" s="71">
        <f t="shared" si="93"/>
        <v>29.400000000000148</v>
      </c>
      <c r="B313" s="65">
        <f t="shared" si="89"/>
        <v>137.95529111203328</v>
      </c>
      <c r="C313" s="58">
        <f t="shared" ca="1" si="78"/>
        <v>210.86815179468866</v>
      </c>
      <c r="D313" s="58">
        <f t="shared" ca="1" si="90"/>
        <v>10.868151794688661</v>
      </c>
      <c r="E313" s="55">
        <f t="shared" ca="1" si="94"/>
        <v>4</v>
      </c>
      <c r="F313" s="72">
        <f t="shared" ca="1" si="91"/>
        <v>0</v>
      </c>
      <c r="G313" s="42">
        <f t="shared" si="79"/>
        <v>313</v>
      </c>
      <c r="H313">
        <f ca="1">IF((G313-$L$7)&gt;$G$19, ABS((SUM(INDIRECT("C"&amp;G313-$L$7):INDIRECT("C"&amp;G313)) - SUM(INDIRECT("C"&amp;G313):INDIRECT("C"&amp;G313+$L$7)))/$J$7),0)</f>
        <v>7.313233643008914</v>
      </c>
      <c r="I313">
        <f ca="1">AVERAGE(INDIRECT("H"&amp;$G313-$L$8):INDIRECT("H"&amp;$G313+$L$8))</f>
        <v>7.313233643008914</v>
      </c>
      <c r="J313">
        <f t="shared" ca="1" si="80"/>
        <v>-1</v>
      </c>
      <c r="K313" s="12">
        <f t="shared" ca="1" si="81"/>
        <v>5361.6055259177519</v>
      </c>
      <c r="L313" s="12">
        <f t="shared" ca="1" si="82"/>
        <v>27</v>
      </c>
      <c r="M313" s="12">
        <f t="shared" ca="1" si="83"/>
        <v>199.0748479927405</v>
      </c>
      <c r="N313" s="16" t="b">
        <f t="shared" ca="1" si="84"/>
        <v>0</v>
      </c>
      <c r="O313">
        <f t="shared" ca="1" si="85"/>
        <v>5361.6055259177519</v>
      </c>
      <c r="P313">
        <f t="shared" ca="1" si="86"/>
        <v>27</v>
      </c>
      <c r="Q313">
        <f t="shared" ca="1" si="87"/>
        <v>199.0748479927405</v>
      </c>
      <c r="R313" t="b">
        <f t="shared" ca="1" si="77"/>
        <v>0</v>
      </c>
      <c r="S313">
        <f t="shared" ca="1" si="92"/>
        <v>-1</v>
      </c>
      <c r="T313">
        <f t="shared" ca="1" si="88"/>
        <v>-1</v>
      </c>
    </row>
    <row r="314" spans="1:20" x14ac:dyDescent="0.25">
      <c r="A314" s="71">
        <f t="shared" si="93"/>
        <v>29.500000000000149</v>
      </c>
      <c r="B314" s="65">
        <f t="shared" si="89"/>
        <v>137.26723622713243</v>
      </c>
      <c r="C314" s="58">
        <f t="shared" ca="1" si="78"/>
        <v>204.75094411455035</v>
      </c>
      <c r="D314" s="58">
        <f t="shared" ca="1" si="90"/>
        <v>4.7509441145503537</v>
      </c>
      <c r="E314" s="55">
        <f t="shared" ca="1" si="94"/>
        <v>4</v>
      </c>
      <c r="F314" s="72">
        <f t="shared" ca="1" si="91"/>
        <v>0</v>
      </c>
      <c r="G314" s="42">
        <f t="shared" si="79"/>
        <v>314</v>
      </c>
      <c r="H314">
        <f ca="1">IF((G314-$L$7)&gt;$G$19, ABS((SUM(INDIRECT("C"&amp;G314-$L$7):INDIRECT("C"&amp;G314)) - SUM(INDIRECT("C"&amp;G314):INDIRECT("C"&amp;G314+$L$7)))/$J$7),0)</f>
        <v>1.6914953433615381</v>
      </c>
      <c r="I314">
        <f ca="1">AVERAGE(INDIRECT("H"&amp;$G314-$L$8):INDIRECT("H"&amp;$G314+$L$8))</f>
        <v>1.6914953433615381</v>
      </c>
      <c r="J314">
        <f t="shared" ca="1" si="80"/>
        <v>-1</v>
      </c>
      <c r="K314" s="12">
        <f t="shared" ca="1" si="81"/>
        <v>5566.3564700323022</v>
      </c>
      <c r="L314" s="12">
        <f t="shared" ca="1" si="82"/>
        <v>28</v>
      </c>
      <c r="M314" s="12">
        <f t="shared" ca="1" si="83"/>
        <v>199.0748479927405</v>
      </c>
      <c r="N314" s="16" t="b">
        <f t="shared" ca="1" si="84"/>
        <v>0</v>
      </c>
      <c r="O314">
        <f t="shared" ca="1" si="85"/>
        <v>5566.3564700323022</v>
      </c>
      <c r="P314">
        <f t="shared" ca="1" si="86"/>
        <v>28</v>
      </c>
      <c r="Q314">
        <f t="shared" ca="1" si="87"/>
        <v>199.0748479927405</v>
      </c>
      <c r="R314" t="b">
        <f t="shared" ca="1" si="77"/>
        <v>0</v>
      </c>
      <c r="S314">
        <f t="shared" ca="1" si="92"/>
        <v>-1</v>
      </c>
      <c r="T314">
        <f t="shared" ca="1" si="88"/>
        <v>-1</v>
      </c>
    </row>
    <row r="315" spans="1:20" x14ac:dyDescent="0.25">
      <c r="A315" s="71">
        <f t="shared" si="93"/>
        <v>29.600000000000151</v>
      </c>
      <c r="B315" s="65">
        <f t="shared" si="89"/>
        <v>136.58261303028661</v>
      </c>
      <c r="C315" s="58">
        <f t="shared" ca="1" si="78"/>
        <v>194.10175485116892</v>
      </c>
      <c r="D315" s="58">
        <f t="shared" ca="1" si="90"/>
        <v>-5.8982451488310934</v>
      </c>
      <c r="E315" s="55">
        <f t="shared" ca="1" si="94"/>
        <v>4</v>
      </c>
      <c r="F315" s="72">
        <f t="shared" ca="1" si="91"/>
        <v>0</v>
      </c>
      <c r="G315" s="42">
        <f t="shared" si="79"/>
        <v>315</v>
      </c>
      <c r="H315">
        <f ca="1">IF((G315-$L$7)&gt;$G$19, ABS((SUM(INDIRECT("C"&amp;G315-$L$7):INDIRECT("C"&amp;G315)) - SUM(INDIRECT("C"&amp;G315):INDIRECT("C"&amp;G315+$L$7)))/$J$7),0)</f>
        <v>0.2929559509777846</v>
      </c>
      <c r="I315">
        <f ca="1">AVERAGE(INDIRECT("H"&amp;$G315-$L$8):INDIRECT("H"&amp;$G315+$L$8))</f>
        <v>0.2929559509777846</v>
      </c>
      <c r="J315">
        <f t="shared" ca="1" si="80"/>
        <v>-1</v>
      </c>
      <c r="K315" s="12">
        <f t="shared" ca="1" si="81"/>
        <v>5760.4582248834713</v>
      </c>
      <c r="L315" s="12">
        <f t="shared" ca="1" si="82"/>
        <v>29</v>
      </c>
      <c r="M315" s="12">
        <f t="shared" ca="1" si="83"/>
        <v>199.0748479927405</v>
      </c>
      <c r="N315" s="16" t="b">
        <f t="shared" ca="1" si="84"/>
        <v>0</v>
      </c>
      <c r="O315">
        <f t="shared" ca="1" si="85"/>
        <v>5760.4582248834713</v>
      </c>
      <c r="P315">
        <f t="shared" ca="1" si="86"/>
        <v>29</v>
      </c>
      <c r="Q315">
        <f t="shared" ca="1" si="87"/>
        <v>199.0748479927405</v>
      </c>
      <c r="R315" t="b">
        <f t="shared" ca="1" si="77"/>
        <v>0</v>
      </c>
      <c r="S315">
        <f t="shared" ca="1" si="92"/>
        <v>-1</v>
      </c>
      <c r="T315">
        <f t="shared" ca="1" si="88"/>
        <v>-1</v>
      </c>
    </row>
    <row r="316" spans="1:20" x14ac:dyDescent="0.25">
      <c r="A316" s="71">
        <f t="shared" si="93"/>
        <v>29.700000000000152</v>
      </c>
      <c r="B316" s="65">
        <f t="shared" si="89"/>
        <v>135.90140440588021</v>
      </c>
      <c r="C316" s="58">
        <f t="shared" ca="1" si="78"/>
        <v>200.09476819175049</v>
      </c>
      <c r="D316" s="58">
        <f t="shared" ca="1" si="90"/>
        <v>9.4768191750482497E-2</v>
      </c>
      <c r="E316" s="55">
        <f t="shared" ca="1" si="94"/>
        <v>4</v>
      </c>
      <c r="F316" s="72">
        <f t="shared" ca="1" si="91"/>
        <v>0</v>
      </c>
      <c r="G316" s="42">
        <f t="shared" si="79"/>
        <v>316</v>
      </c>
      <c r="H316">
        <f ca="1">IF((G316-$L$7)&gt;$G$19, ABS((SUM(INDIRECT("C"&amp;G316-$L$7):INDIRECT("C"&amp;G316)) - SUM(INDIRECT("C"&amp;G316):INDIRECT("C"&amp;G316+$L$7)))/$J$7),0)</f>
        <v>1.9714330672212554</v>
      </c>
      <c r="I316">
        <f ca="1">AVERAGE(INDIRECT("H"&amp;$G316-$L$8):INDIRECT("H"&amp;$G316+$L$8))</f>
        <v>1.9714330672212554</v>
      </c>
      <c r="J316">
        <f t="shared" ca="1" si="80"/>
        <v>-1</v>
      </c>
      <c r="K316" s="12">
        <f t="shared" ca="1" si="81"/>
        <v>5960.5529930752218</v>
      </c>
      <c r="L316" s="12">
        <f t="shared" ca="1" si="82"/>
        <v>30</v>
      </c>
      <c r="M316" s="12">
        <f t="shared" ca="1" si="83"/>
        <v>199.0748479927405</v>
      </c>
      <c r="N316" s="16" t="b">
        <f t="shared" ca="1" si="84"/>
        <v>0</v>
      </c>
      <c r="O316">
        <f t="shared" ca="1" si="85"/>
        <v>5960.5529930752218</v>
      </c>
      <c r="P316">
        <f t="shared" ca="1" si="86"/>
        <v>30</v>
      </c>
      <c r="Q316">
        <f t="shared" ca="1" si="87"/>
        <v>199.0748479927405</v>
      </c>
      <c r="R316" t="b">
        <f t="shared" ca="1" si="77"/>
        <v>0</v>
      </c>
      <c r="S316">
        <f t="shared" ca="1" si="92"/>
        <v>-1</v>
      </c>
      <c r="T316">
        <f t="shared" ca="1" si="88"/>
        <v>-1</v>
      </c>
    </row>
    <row r="317" spans="1:20" x14ac:dyDescent="0.25">
      <c r="A317" s="71">
        <f t="shared" si="93"/>
        <v>29.800000000000153</v>
      </c>
      <c r="B317" s="65">
        <f t="shared" si="89"/>
        <v>135.22359332366219</v>
      </c>
      <c r="C317" s="58">
        <f t="shared" ca="1" si="78"/>
        <v>214.35250391357746</v>
      </c>
      <c r="D317" s="58">
        <f t="shared" ca="1" si="90"/>
        <v>14.352503913577461</v>
      </c>
      <c r="E317" s="55">
        <f t="shared" ca="1" si="94"/>
        <v>4</v>
      </c>
      <c r="F317" s="72">
        <f t="shared" ca="1" si="91"/>
        <v>0</v>
      </c>
      <c r="G317" s="42">
        <f t="shared" si="79"/>
        <v>317</v>
      </c>
      <c r="H317">
        <f ca="1">IF((G317-$L$7)&gt;$G$19, ABS((SUM(INDIRECT("C"&amp;G317-$L$7):INDIRECT("C"&amp;G317)) - SUM(INDIRECT("C"&amp;G317):INDIRECT("C"&amp;G317+$L$7)))/$J$7),0)</f>
        <v>3.7020089573886139</v>
      </c>
      <c r="I317">
        <f ca="1">AVERAGE(INDIRECT("H"&amp;$G317-$L$8):INDIRECT("H"&amp;$G317+$L$8))</f>
        <v>3.7020089573886139</v>
      </c>
      <c r="J317">
        <f t="shared" ca="1" si="80"/>
        <v>-1</v>
      </c>
      <c r="K317" s="12">
        <f t="shared" ca="1" si="81"/>
        <v>6174.9054969887993</v>
      </c>
      <c r="L317" s="12">
        <f t="shared" ca="1" si="82"/>
        <v>31</v>
      </c>
      <c r="M317" s="12">
        <f t="shared" ca="1" si="83"/>
        <v>199.0748479927405</v>
      </c>
      <c r="N317" s="16" t="b">
        <f t="shared" ca="1" si="84"/>
        <v>0</v>
      </c>
      <c r="O317">
        <f t="shared" ca="1" si="85"/>
        <v>6174.9054969887993</v>
      </c>
      <c r="P317">
        <f t="shared" ca="1" si="86"/>
        <v>31</v>
      </c>
      <c r="Q317">
        <f t="shared" ca="1" si="87"/>
        <v>199.0748479927405</v>
      </c>
      <c r="R317" t="b">
        <f t="shared" ca="1" si="77"/>
        <v>0</v>
      </c>
      <c r="S317">
        <f t="shared" ca="1" si="92"/>
        <v>-1</v>
      </c>
      <c r="T317">
        <f t="shared" ca="1" si="88"/>
        <v>-1</v>
      </c>
    </row>
    <row r="318" spans="1:20" x14ac:dyDescent="0.25">
      <c r="A318" s="71">
        <f t="shared" si="93"/>
        <v>29.900000000000155</v>
      </c>
      <c r="B318" s="65">
        <f t="shared" si="89"/>
        <v>134.54916283832014</v>
      </c>
      <c r="C318" s="58">
        <f t="shared" ca="1" si="78"/>
        <v>192.38592732102683</v>
      </c>
      <c r="D318" s="58">
        <f t="shared" ca="1" si="90"/>
        <v>-7.6140726789731659</v>
      </c>
      <c r="E318" s="55">
        <f t="shared" ca="1" si="94"/>
        <v>4</v>
      </c>
      <c r="F318" s="72">
        <f t="shared" ca="1" si="91"/>
        <v>0</v>
      </c>
      <c r="G318" s="42">
        <f t="shared" si="79"/>
        <v>318</v>
      </c>
      <c r="H318">
        <f ca="1">IF((G318-$L$7)&gt;$G$19, ABS((SUM(INDIRECT("C"&amp;G318-$L$7):INDIRECT("C"&amp;G318)) - SUM(INDIRECT("C"&amp;G318):INDIRECT("C"&amp;G318+$L$7)))/$J$7),0)</f>
        <v>2.8415828120481876</v>
      </c>
      <c r="I318">
        <f ca="1">AVERAGE(INDIRECT("H"&amp;$G318-$L$8):INDIRECT("H"&amp;$G318+$L$8))</f>
        <v>2.8415828120481876</v>
      </c>
      <c r="J318">
        <f t="shared" ca="1" si="80"/>
        <v>-1</v>
      </c>
      <c r="K318" s="12">
        <f t="shared" ca="1" si="81"/>
        <v>6367.2914243098257</v>
      </c>
      <c r="L318" s="12">
        <f t="shared" ca="1" si="82"/>
        <v>32</v>
      </c>
      <c r="M318" s="12">
        <f t="shared" ca="1" si="83"/>
        <v>199.0748479927405</v>
      </c>
      <c r="N318" s="16" t="b">
        <f t="shared" ca="1" si="84"/>
        <v>0</v>
      </c>
      <c r="O318">
        <f t="shared" ca="1" si="85"/>
        <v>6367.2914243098257</v>
      </c>
      <c r="P318">
        <f t="shared" ca="1" si="86"/>
        <v>32</v>
      </c>
      <c r="Q318">
        <f t="shared" ca="1" si="87"/>
        <v>199.0748479927405</v>
      </c>
      <c r="R318" t="b">
        <f t="shared" ca="1" si="77"/>
        <v>0</v>
      </c>
      <c r="S318">
        <f t="shared" ca="1" si="92"/>
        <v>-1</v>
      </c>
      <c r="T318">
        <f t="shared" ca="1" si="88"/>
        <v>-1</v>
      </c>
    </row>
    <row r="319" spans="1:20" x14ac:dyDescent="0.25">
      <c r="A319" s="71">
        <f t="shared" si="93"/>
        <v>30.000000000000156</v>
      </c>
      <c r="B319" s="65">
        <f t="shared" si="89"/>
        <v>133.87809608905681</v>
      </c>
      <c r="C319" s="58">
        <f t="shared" ca="1" si="78"/>
        <v>216.61863155144698</v>
      </c>
      <c r="D319" s="58">
        <f t="shared" ca="1" si="90"/>
        <v>16.618631551446974</v>
      </c>
      <c r="E319" s="55">
        <f t="shared" ca="1" si="94"/>
        <v>4</v>
      </c>
      <c r="F319" s="72">
        <f t="shared" ca="1" si="91"/>
        <v>0</v>
      </c>
      <c r="G319" s="42">
        <f t="shared" si="79"/>
        <v>319</v>
      </c>
      <c r="H319">
        <f ca="1">IF((G319-$L$7)&gt;$G$19, ABS((SUM(INDIRECT("C"&amp;G319-$L$7):INDIRECT("C"&amp;G319)) - SUM(INDIRECT("C"&amp;G319):INDIRECT("C"&amp;G319+$L$7)))/$J$7),0)</f>
        <v>6.3400690241125801</v>
      </c>
      <c r="I319">
        <f ca="1">AVERAGE(INDIRECT("H"&amp;$G319-$L$8):INDIRECT("H"&amp;$G319+$L$8))</f>
        <v>6.3400690241125801</v>
      </c>
      <c r="J319">
        <f t="shared" ca="1" si="80"/>
        <v>-1</v>
      </c>
      <c r="K319" s="12">
        <f t="shared" ca="1" si="81"/>
        <v>6583.9100558612727</v>
      </c>
      <c r="L319" s="12">
        <f t="shared" ca="1" si="82"/>
        <v>33</v>
      </c>
      <c r="M319" s="12">
        <f t="shared" ca="1" si="83"/>
        <v>199.0748479927405</v>
      </c>
      <c r="N319" s="16" t="b">
        <f t="shared" ca="1" si="84"/>
        <v>0</v>
      </c>
      <c r="O319">
        <f t="shared" ca="1" si="85"/>
        <v>6583.9100558612727</v>
      </c>
      <c r="P319">
        <f t="shared" ca="1" si="86"/>
        <v>33</v>
      </c>
      <c r="Q319">
        <f t="shared" ca="1" si="87"/>
        <v>199.0748479927405</v>
      </c>
      <c r="R319" t="b">
        <f t="shared" ca="1" si="77"/>
        <v>0</v>
      </c>
      <c r="S319">
        <f t="shared" ca="1" si="92"/>
        <v>-1</v>
      </c>
      <c r="T319">
        <f t="shared" ca="1" si="88"/>
        <v>-1</v>
      </c>
    </row>
    <row r="320" spans="1:20" x14ac:dyDescent="0.25">
      <c r="A320" s="71">
        <f t="shared" si="93"/>
        <v>30.100000000000158</v>
      </c>
      <c r="B320" s="65">
        <f t="shared" si="89"/>
        <v>133.21037629916859</v>
      </c>
      <c r="C320" s="58">
        <f t="shared" ca="1" si="78"/>
        <v>209.19497180207372</v>
      </c>
      <c r="D320" s="58">
        <f t="shared" ca="1" si="90"/>
        <v>9.1949718020737254</v>
      </c>
      <c r="E320" s="55">
        <f t="shared" ca="1" si="94"/>
        <v>4</v>
      </c>
      <c r="F320" s="72">
        <f t="shared" ca="1" si="91"/>
        <v>0</v>
      </c>
      <c r="G320" s="42">
        <f t="shared" si="79"/>
        <v>320</v>
      </c>
      <c r="H320">
        <f ca="1">IF((G320-$L$7)&gt;$G$19, ABS((SUM(INDIRECT("C"&amp;G320-$L$7):INDIRECT("C"&amp;G320)) - SUM(INDIRECT("C"&amp;G320):INDIRECT("C"&amp;G320+$L$7)))/$J$7),0)</f>
        <v>4.7998562758181436</v>
      </c>
      <c r="I320">
        <f ca="1">AVERAGE(INDIRECT("H"&amp;$G320-$L$8):INDIRECT("H"&amp;$G320+$L$8))</f>
        <v>4.7998562758181436</v>
      </c>
      <c r="J320">
        <f t="shared" ca="1" si="80"/>
        <v>-1</v>
      </c>
      <c r="K320" s="12">
        <f t="shared" ca="1" si="81"/>
        <v>6793.1050276633468</v>
      </c>
      <c r="L320" s="12">
        <f t="shared" ca="1" si="82"/>
        <v>34</v>
      </c>
      <c r="M320" s="12">
        <f t="shared" ca="1" si="83"/>
        <v>199.0748479927405</v>
      </c>
      <c r="N320" s="16" t="b">
        <f t="shared" ca="1" si="84"/>
        <v>0</v>
      </c>
      <c r="O320">
        <f t="shared" ca="1" si="85"/>
        <v>6793.1050276633468</v>
      </c>
      <c r="P320">
        <f t="shared" ca="1" si="86"/>
        <v>34</v>
      </c>
      <c r="Q320">
        <f t="shared" ca="1" si="87"/>
        <v>199.0748479927405</v>
      </c>
      <c r="R320" t="b">
        <f t="shared" ca="1" si="77"/>
        <v>0</v>
      </c>
      <c r="S320">
        <f t="shared" ca="1" si="92"/>
        <v>-1</v>
      </c>
      <c r="T320">
        <f t="shared" ca="1" si="88"/>
        <v>-1</v>
      </c>
    </row>
    <row r="321" spans="1:20" x14ac:dyDescent="0.25">
      <c r="A321" s="71">
        <f t="shared" si="93"/>
        <v>30.200000000000159</v>
      </c>
      <c r="B321" s="65">
        <f t="shared" si="89"/>
        <v>132.54598677562586</v>
      </c>
      <c r="C321" s="58">
        <f t="shared" ca="1" si="78"/>
        <v>222.90373552898095</v>
      </c>
      <c r="D321" s="58">
        <f t="shared" ca="1" si="90"/>
        <v>22.903735528980956</v>
      </c>
      <c r="E321" s="55">
        <f t="shared" ca="1" si="94"/>
        <v>4</v>
      </c>
      <c r="F321" s="72">
        <f t="shared" ca="1" si="91"/>
        <v>0</v>
      </c>
      <c r="G321" s="42">
        <f t="shared" si="79"/>
        <v>321</v>
      </c>
      <c r="H321">
        <f ca="1">IF((G321-$L$7)&gt;$G$19, ABS((SUM(INDIRECT("C"&amp;G321-$L$7):INDIRECT("C"&amp;G321)) - SUM(INDIRECT("C"&amp;G321):INDIRECT("C"&amp;G321+$L$7)))/$J$7),0)</f>
        <v>14.395726593676414</v>
      </c>
      <c r="I321">
        <f ca="1">AVERAGE(INDIRECT("H"&amp;$G321-$L$8):INDIRECT("H"&amp;$G321+$L$8))</f>
        <v>14.395726593676414</v>
      </c>
      <c r="J321">
        <f t="shared" ca="1" si="80"/>
        <v>-1</v>
      </c>
      <c r="K321" s="12">
        <f t="shared" ca="1" si="81"/>
        <v>7016.0087631923279</v>
      </c>
      <c r="L321" s="12">
        <f t="shared" ca="1" si="82"/>
        <v>35</v>
      </c>
      <c r="M321" s="12">
        <f t="shared" ca="1" si="83"/>
        <v>199.0748479927405</v>
      </c>
      <c r="N321" s="16" t="b">
        <f t="shared" ca="1" si="84"/>
        <v>0</v>
      </c>
      <c r="O321">
        <f t="shared" ca="1" si="85"/>
        <v>7016.0087631923279</v>
      </c>
      <c r="P321">
        <f t="shared" ca="1" si="86"/>
        <v>35</v>
      </c>
      <c r="Q321">
        <f t="shared" ca="1" si="87"/>
        <v>199.0748479927405</v>
      </c>
      <c r="R321" t="b">
        <f t="shared" ca="1" si="77"/>
        <v>0</v>
      </c>
      <c r="S321">
        <f t="shared" ca="1" si="92"/>
        <v>-1</v>
      </c>
      <c r="T321">
        <f t="shared" ca="1" si="88"/>
        <v>-1</v>
      </c>
    </row>
    <row r="322" spans="1:20" x14ac:dyDescent="0.25">
      <c r="A322" s="71">
        <f t="shared" si="93"/>
        <v>30.300000000000161</v>
      </c>
      <c r="B322" s="65">
        <f t="shared" si="89"/>
        <v>131.88491090865594</v>
      </c>
      <c r="C322" s="58">
        <f t="shared" ca="1" si="78"/>
        <v>166.90139824022023</v>
      </c>
      <c r="D322" s="58">
        <f t="shared" ca="1" si="90"/>
        <v>-33.098601759779775</v>
      </c>
      <c r="E322" s="55">
        <f t="shared" ca="1" si="94"/>
        <v>4</v>
      </c>
      <c r="F322" s="72">
        <f t="shared" ca="1" si="91"/>
        <v>0</v>
      </c>
      <c r="G322" s="42">
        <f t="shared" si="79"/>
        <v>322</v>
      </c>
      <c r="H322">
        <f ca="1">IF((G322-$L$7)&gt;$G$19, ABS((SUM(INDIRECT("C"&amp;G322-$L$7):INDIRECT("C"&amp;G322)) - SUM(INDIRECT("C"&amp;G322):INDIRECT("C"&amp;G322+$L$7)))/$J$7),0)</f>
        <v>7.2199963258453295</v>
      </c>
      <c r="I322">
        <f ca="1">AVERAGE(INDIRECT("H"&amp;$G322-$L$8):INDIRECT("H"&amp;$G322+$L$8))</f>
        <v>7.2199963258453295</v>
      </c>
      <c r="J322">
        <f t="shared" ca="1" si="80"/>
        <v>-1</v>
      </c>
      <c r="K322" s="12">
        <f t="shared" ca="1" si="81"/>
        <v>7182.9101614325482</v>
      </c>
      <c r="L322" s="12">
        <f t="shared" ca="1" si="82"/>
        <v>36</v>
      </c>
      <c r="M322" s="12">
        <f t="shared" ca="1" si="83"/>
        <v>199.0748479927405</v>
      </c>
      <c r="N322" s="16" t="b">
        <f t="shared" ca="1" si="84"/>
        <v>0</v>
      </c>
      <c r="O322">
        <f t="shared" ca="1" si="85"/>
        <v>7182.9101614325482</v>
      </c>
      <c r="P322">
        <f t="shared" ca="1" si="86"/>
        <v>36</v>
      </c>
      <c r="Q322">
        <f t="shared" ca="1" si="87"/>
        <v>199.0748479927405</v>
      </c>
      <c r="R322" t="b">
        <f t="shared" ca="1" si="77"/>
        <v>0</v>
      </c>
      <c r="S322">
        <f t="shared" ca="1" si="92"/>
        <v>-1</v>
      </c>
      <c r="T322">
        <f t="shared" ca="1" si="88"/>
        <v>-1</v>
      </c>
    </row>
    <row r="323" spans="1:20" x14ac:dyDescent="0.25">
      <c r="A323" s="71">
        <f t="shared" si="93"/>
        <v>30.400000000000162</v>
      </c>
      <c r="B323" s="65">
        <f t="shared" si="89"/>
        <v>131.22713217132778</v>
      </c>
      <c r="C323" s="58">
        <f t="shared" ca="1" si="78"/>
        <v>201.32929873859476</v>
      </c>
      <c r="D323" s="58">
        <f t="shared" ca="1" si="90"/>
        <v>1.3292987385947541</v>
      </c>
      <c r="E323" s="55">
        <f t="shared" ca="1" si="94"/>
        <v>4</v>
      </c>
      <c r="F323" s="72">
        <f t="shared" ca="1" si="91"/>
        <v>0</v>
      </c>
      <c r="G323" s="42">
        <f t="shared" si="79"/>
        <v>323</v>
      </c>
      <c r="H323">
        <f ca="1">IF((G323-$L$7)&gt;$G$19, ABS((SUM(INDIRECT("C"&amp;G323-$L$7):INDIRECT("C"&amp;G323)) - SUM(INDIRECT("C"&amp;G323):INDIRECT("C"&amp;G323+$L$7)))/$J$7),0)</f>
        <v>4.7565951172973087</v>
      </c>
      <c r="I323">
        <f ca="1">AVERAGE(INDIRECT("H"&amp;$G323-$L$8):INDIRECT("H"&amp;$G323+$L$8))</f>
        <v>4.7565951172973087</v>
      </c>
      <c r="J323">
        <f t="shared" ca="1" si="80"/>
        <v>-1</v>
      </c>
      <c r="K323" s="12">
        <f t="shared" ca="1" si="81"/>
        <v>7384.239460171143</v>
      </c>
      <c r="L323" s="12">
        <f t="shared" ca="1" si="82"/>
        <v>37</v>
      </c>
      <c r="M323" s="12">
        <f t="shared" ca="1" si="83"/>
        <v>199.0748479927405</v>
      </c>
      <c r="N323" s="16" t="b">
        <f t="shared" ca="1" si="84"/>
        <v>0</v>
      </c>
      <c r="O323">
        <f t="shared" ca="1" si="85"/>
        <v>7384.239460171143</v>
      </c>
      <c r="P323">
        <f t="shared" ca="1" si="86"/>
        <v>37</v>
      </c>
      <c r="Q323">
        <f t="shared" ca="1" si="87"/>
        <v>199.0748479927405</v>
      </c>
      <c r="R323" t="b">
        <f t="shared" ca="1" si="77"/>
        <v>0</v>
      </c>
      <c r="S323">
        <f t="shared" ca="1" si="92"/>
        <v>-1</v>
      </c>
      <c r="T323">
        <f t="shared" ca="1" si="88"/>
        <v>-1</v>
      </c>
    </row>
    <row r="324" spans="1:20" x14ac:dyDescent="0.25">
      <c r="A324" s="71">
        <f t="shared" si="93"/>
        <v>30.500000000000163</v>
      </c>
      <c r="B324" s="65">
        <f t="shared" si="89"/>
        <v>130.57263411913863</v>
      </c>
      <c r="C324" s="58">
        <f t="shared" ca="1" si="78"/>
        <v>201.88942328907865</v>
      </c>
      <c r="D324" s="58">
        <f t="shared" ca="1" si="90"/>
        <v>1.8894232890786558</v>
      </c>
      <c r="E324" s="55">
        <f t="shared" ca="1" si="94"/>
        <v>4</v>
      </c>
      <c r="F324" s="72">
        <f t="shared" ca="1" si="91"/>
        <v>0</v>
      </c>
      <c r="G324" s="42">
        <f t="shared" si="79"/>
        <v>324</v>
      </c>
      <c r="H324">
        <f ca="1">IF((G324-$L$7)&gt;$G$19, ABS((SUM(INDIRECT("C"&amp;G324-$L$7):INDIRECT("C"&amp;G324)) - SUM(INDIRECT("C"&amp;G324):INDIRECT("C"&amp;G324+$L$7)))/$J$7),0)</f>
        <v>3.1051054287464979</v>
      </c>
      <c r="I324">
        <f ca="1">AVERAGE(INDIRECT("H"&amp;$G324-$L$8):INDIRECT("H"&amp;$G324+$L$8))</f>
        <v>3.1051054287464979</v>
      </c>
      <c r="J324">
        <f t="shared" ca="1" si="80"/>
        <v>-1</v>
      </c>
      <c r="K324" s="12">
        <f t="shared" ca="1" si="81"/>
        <v>7586.1288834602219</v>
      </c>
      <c r="L324" s="12">
        <f t="shared" ca="1" si="82"/>
        <v>38</v>
      </c>
      <c r="M324" s="12">
        <f t="shared" ca="1" si="83"/>
        <v>199.0748479927405</v>
      </c>
      <c r="N324" s="16" t="b">
        <f t="shared" ca="1" si="84"/>
        <v>0</v>
      </c>
      <c r="O324">
        <f t="shared" ca="1" si="85"/>
        <v>7586.1288834602219</v>
      </c>
      <c r="P324">
        <f t="shared" ca="1" si="86"/>
        <v>38</v>
      </c>
      <c r="Q324">
        <f t="shared" ca="1" si="87"/>
        <v>199.0748479927405</v>
      </c>
      <c r="R324" t="b">
        <f t="shared" ca="1" si="77"/>
        <v>0</v>
      </c>
      <c r="S324">
        <f t="shared" ca="1" si="92"/>
        <v>-1</v>
      </c>
      <c r="T324">
        <f t="shared" ca="1" si="88"/>
        <v>-1</v>
      </c>
    </row>
    <row r="325" spans="1:20" x14ac:dyDescent="0.25">
      <c r="A325" s="71">
        <f t="shared" si="93"/>
        <v>30.600000000000165</v>
      </c>
      <c r="B325" s="65">
        <f t="shared" si="89"/>
        <v>129.92140038960315</v>
      </c>
      <c r="C325" s="58">
        <f t="shared" ca="1" si="78"/>
        <v>206.94209094931176</v>
      </c>
      <c r="D325" s="58">
        <f t="shared" ca="1" si="90"/>
        <v>6.9420909493117735</v>
      </c>
      <c r="E325" s="55">
        <f t="shared" ca="1" si="94"/>
        <v>4</v>
      </c>
      <c r="F325" s="72">
        <f t="shared" ca="1" si="91"/>
        <v>0</v>
      </c>
      <c r="G325" s="42">
        <f t="shared" si="79"/>
        <v>325</v>
      </c>
      <c r="H325">
        <f ca="1">IF((G325-$L$7)&gt;$G$19, ABS((SUM(INDIRECT("C"&amp;G325-$L$7):INDIRECT("C"&amp;G325)) - SUM(INDIRECT("C"&amp;G325):INDIRECT("C"&amp;G325+$L$7)))/$J$7),0)</f>
        <v>10.970892465853552</v>
      </c>
      <c r="I325">
        <f ca="1">AVERAGE(INDIRECT("H"&amp;$G325-$L$8):INDIRECT("H"&amp;$G325+$L$8))</f>
        <v>10.970892465853552</v>
      </c>
      <c r="J325">
        <f t="shared" ca="1" si="80"/>
        <v>-1</v>
      </c>
      <c r="K325" s="12">
        <f t="shared" ca="1" si="81"/>
        <v>7793.0709744095338</v>
      </c>
      <c r="L325" s="12">
        <f t="shared" ca="1" si="82"/>
        <v>39</v>
      </c>
      <c r="M325" s="12">
        <f t="shared" ca="1" si="83"/>
        <v>199.0748479927405</v>
      </c>
      <c r="N325" s="16" t="b">
        <f t="shared" ca="1" si="84"/>
        <v>0</v>
      </c>
      <c r="O325">
        <f t="shared" ca="1" si="85"/>
        <v>7793.0709744095338</v>
      </c>
      <c r="P325">
        <f t="shared" ca="1" si="86"/>
        <v>39</v>
      </c>
      <c r="Q325">
        <f t="shared" ca="1" si="87"/>
        <v>199.0748479927405</v>
      </c>
      <c r="R325" t="b">
        <f t="shared" ca="1" si="77"/>
        <v>0</v>
      </c>
      <c r="S325">
        <f t="shared" ca="1" si="92"/>
        <v>-1</v>
      </c>
      <c r="T325">
        <f t="shared" ca="1" si="88"/>
        <v>-1</v>
      </c>
    </row>
    <row r="326" spans="1:20" x14ac:dyDescent="0.25">
      <c r="A326" s="71">
        <f t="shared" si="93"/>
        <v>30.700000000000166</v>
      </c>
      <c r="B326" s="65">
        <f t="shared" si="89"/>
        <v>129.27341470184416</v>
      </c>
      <c r="C326" s="58">
        <f t="shared" ca="1" si="78"/>
        <v>173.70902774448925</v>
      </c>
      <c r="D326" s="58">
        <f t="shared" ca="1" si="90"/>
        <v>-26.290972255510759</v>
      </c>
      <c r="E326" s="55">
        <f t="shared" ca="1" si="94"/>
        <v>4</v>
      </c>
      <c r="F326" s="72">
        <f t="shared" ca="1" si="91"/>
        <v>0</v>
      </c>
      <c r="G326" s="42">
        <f t="shared" si="79"/>
        <v>326</v>
      </c>
      <c r="H326">
        <f ca="1">IF((G326-$L$7)&gt;$G$19, ABS((SUM(INDIRECT("C"&amp;G326-$L$7):INDIRECT("C"&amp;G326)) - SUM(INDIRECT("C"&amp;G326):INDIRECT("C"&amp;G326+$L$7)))/$J$7),0)</f>
        <v>6.4274657097215027</v>
      </c>
      <c r="I326">
        <f ca="1">AVERAGE(INDIRECT("H"&amp;$G326-$L$8):INDIRECT("H"&amp;$G326+$L$8))</f>
        <v>6.4274657097215027</v>
      </c>
      <c r="J326">
        <f t="shared" ca="1" si="80"/>
        <v>-1</v>
      </c>
      <c r="K326" s="12">
        <f t="shared" ca="1" si="81"/>
        <v>7966.7800021540234</v>
      </c>
      <c r="L326" s="12">
        <f t="shared" ca="1" si="82"/>
        <v>40</v>
      </c>
      <c r="M326" s="12">
        <f t="shared" ca="1" si="83"/>
        <v>199.0748479927405</v>
      </c>
      <c r="N326" s="16" t="b">
        <f t="shared" ca="1" si="84"/>
        <v>0</v>
      </c>
      <c r="O326">
        <f t="shared" ca="1" si="85"/>
        <v>7966.7800021540234</v>
      </c>
      <c r="P326">
        <f t="shared" ca="1" si="86"/>
        <v>40</v>
      </c>
      <c r="Q326">
        <f t="shared" ca="1" si="87"/>
        <v>199.0748479927405</v>
      </c>
      <c r="R326" t="b">
        <f t="shared" ca="1" si="77"/>
        <v>0</v>
      </c>
      <c r="S326">
        <f t="shared" ca="1" si="92"/>
        <v>-1</v>
      </c>
      <c r="T326">
        <f t="shared" ca="1" si="88"/>
        <v>-1</v>
      </c>
    </row>
    <row r="327" spans="1:20" x14ac:dyDescent="0.25">
      <c r="A327" s="71">
        <f t="shared" si="93"/>
        <v>30.800000000000168</v>
      </c>
      <c r="B327" s="65">
        <f t="shared" si="89"/>
        <v>128.62866085618569</v>
      </c>
      <c r="C327" s="58">
        <f t="shared" ca="1" si="78"/>
        <v>185.62612441976998</v>
      </c>
      <c r="D327" s="58">
        <f t="shared" ca="1" si="90"/>
        <v>-14.37387558023002</v>
      </c>
      <c r="E327" s="55">
        <f t="shared" ca="1" si="94"/>
        <v>4</v>
      </c>
      <c r="F327" s="72">
        <f t="shared" ca="1" si="91"/>
        <v>0</v>
      </c>
      <c r="G327" s="42">
        <f t="shared" si="79"/>
        <v>327</v>
      </c>
      <c r="H327">
        <f ca="1">IF((G327-$L$7)&gt;$G$19, ABS((SUM(INDIRECT("C"&amp;G327-$L$7):INDIRECT("C"&amp;G327)) - SUM(INDIRECT("C"&amp;G327):INDIRECT("C"&amp;G327+$L$7)))/$J$7),0)</f>
        <v>8.5731251317127999E-2</v>
      </c>
      <c r="I327">
        <f ca="1">AVERAGE(INDIRECT("H"&amp;$G327-$L$8):INDIRECT("H"&amp;$G327+$L$8))</f>
        <v>8.5731251317127999E-2</v>
      </c>
      <c r="J327">
        <f t="shared" ca="1" si="80"/>
        <v>-1</v>
      </c>
      <c r="K327" s="12">
        <f t="shared" ca="1" si="81"/>
        <v>8152.4061265737937</v>
      </c>
      <c r="L327" s="12">
        <f t="shared" ca="1" si="82"/>
        <v>41</v>
      </c>
      <c r="M327" s="12">
        <f t="shared" ca="1" si="83"/>
        <v>199.0748479927405</v>
      </c>
      <c r="N327" s="16" t="b">
        <f t="shared" ca="1" si="84"/>
        <v>0</v>
      </c>
      <c r="O327">
        <f t="shared" ca="1" si="85"/>
        <v>8152.4061265737937</v>
      </c>
      <c r="P327">
        <f t="shared" ca="1" si="86"/>
        <v>41</v>
      </c>
      <c r="Q327">
        <f t="shared" ca="1" si="87"/>
        <v>199.0748479927405</v>
      </c>
      <c r="R327" t="b">
        <f t="shared" ca="1" si="77"/>
        <v>0</v>
      </c>
      <c r="S327">
        <f t="shared" ca="1" si="92"/>
        <v>-1</v>
      </c>
      <c r="T327">
        <f t="shared" ca="1" si="88"/>
        <v>-1</v>
      </c>
    </row>
    <row r="328" spans="1:20" x14ac:dyDescent="0.25">
      <c r="A328" s="71">
        <f t="shared" si="93"/>
        <v>30.900000000000169</v>
      </c>
      <c r="B328" s="65">
        <f t="shared" si="89"/>
        <v>127.98712273374804</v>
      </c>
      <c r="C328" s="58">
        <f t="shared" ca="1" si="78"/>
        <v>197.49552697973442</v>
      </c>
      <c r="D328" s="58">
        <f t="shared" ca="1" si="90"/>
        <v>-2.5044730202655812</v>
      </c>
      <c r="E328" s="55">
        <f t="shared" ca="1" si="94"/>
        <v>4</v>
      </c>
      <c r="F328" s="72">
        <f t="shared" ca="1" si="91"/>
        <v>0</v>
      </c>
      <c r="G328" s="42">
        <f t="shared" si="79"/>
        <v>328</v>
      </c>
      <c r="H328">
        <f ca="1">IF((G328-$L$7)&gt;$G$19, ABS((SUM(INDIRECT("C"&amp;G328-$L$7):INDIRECT("C"&amp;G328)) - SUM(INDIRECT("C"&amp;G328):INDIRECT("C"&amp;G328+$L$7)))/$J$7),0)</f>
        <v>4.8615092744298352</v>
      </c>
      <c r="I328">
        <f ca="1">AVERAGE(INDIRECT("H"&amp;$G328-$L$8):INDIRECT("H"&amp;$G328+$L$8))</f>
        <v>4.8615092744298352</v>
      </c>
      <c r="J328">
        <f t="shared" ca="1" si="80"/>
        <v>-1</v>
      </c>
      <c r="K328" s="12">
        <f t="shared" ca="1" si="81"/>
        <v>8349.9016535535284</v>
      </c>
      <c r="L328" s="12">
        <f t="shared" ca="1" si="82"/>
        <v>42</v>
      </c>
      <c r="M328" s="12">
        <f t="shared" ca="1" si="83"/>
        <v>199.0748479927405</v>
      </c>
      <c r="N328" s="16" t="b">
        <f t="shared" ca="1" si="84"/>
        <v>0</v>
      </c>
      <c r="O328">
        <f t="shared" ca="1" si="85"/>
        <v>8349.9016535535284</v>
      </c>
      <c r="P328">
        <f t="shared" ca="1" si="86"/>
        <v>42</v>
      </c>
      <c r="Q328">
        <f t="shared" ca="1" si="87"/>
        <v>199.0748479927405</v>
      </c>
      <c r="R328" t="b">
        <f t="shared" ca="1" si="77"/>
        <v>0</v>
      </c>
      <c r="S328">
        <f t="shared" ca="1" si="92"/>
        <v>-1</v>
      </c>
      <c r="T328">
        <f t="shared" ca="1" si="88"/>
        <v>-1</v>
      </c>
    </row>
    <row r="329" spans="1:20" x14ac:dyDescent="0.25">
      <c r="A329" s="71">
        <f t="shared" si="93"/>
        <v>31.000000000000171</v>
      </c>
      <c r="B329" s="65">
        <f t="shared" si="89"/>
        <v>127.34878429604473</v>
      </c>
      <c r="C329" s="58">
        <f t="shared" ca="1" si="78"/>
        <v>182.81266670879802</v>
      </c>
      <c r="D329" s="58">
        <f t="shared" ca="1" si="90"/>
        <v>-17.187333291201966</v>
      </c>
      <c r="E329" s="55">
        <f t="shared" ca="1" si="94"/>
        <v>4</v>
      </c>
      <c r="F329" s="72">
        <f t="shared" ca="1" si="91"/>
        <v>0</v>
      </c>
      <c r="G329" s="42">
        <f t="shared" si="79"/>
        <v>329</v>
      </c>
      <c r="H329">
        <f ca="1">IF((G329-$L$7)&gt;$G$19, ABS((SUM(INDIRECT("C"&amp;G329-$L$7):INDIRECT("C"&amp;G329)) - SUM(INDIRECT("C"&amp;G329):INDIRECT("C"&amp;G329+$L$7)))/$J$7),0)</f>
        <v>1.284657035330099</v>
      </c>
      <c r="I329">
        <f ca="1">AVERAGE(INDIRECT("H"&amp;$G329-$L$8):INDIRECT("H"&amp;$G329+$L$8))</f>
        <v>1.284657035330099</v>
      </c>
      <c r="J329">
        <f t="shared" ca="1" si="80"/>
        <v>-1</v>
      </c>
      <c r="K329" s="12">
        <f t="shared" ca="1" si="81"/>
        <v>8532.7143202623265</v>
      </c>
      <c r="L329" s="12">
        <f t="shared" ca="1" si="82"/>
        <v>43</v>
      </c>
      <c r="M329" s="12">
        <f t="shared" ca="1" si="83"/>
        <v>199.0748479927405</v>
      </c>
      <c r="N329" s="16" t="b">
        <f t="shared" ca="1" si="84"/>
        <v>0</v>
      </c>
      <c r="O329">
        <f t="shared" ca="1" si="85"/>
        <v>8532.7143202623265</v>
      </c>
      <c r="P329">
        <f t="shared" ca="1" si="86"/>
        <v>43</v>
      </c>
      <c r="Q329">
        <f t="shared" ca="1" si="87"/>
        <v>199.0748479927405</v>
      </c>
      <c r="R329" t="b">
        <f t="shared" ca="1" si="77"/>
        <v>0</v>
      </c>
      <c r="S329">
        <f t="shared" ca="1" si="92"/>
        <v>-1</v>
      </c>
      <c r="T329">
        <f t="shared" ca="1" si="88"/>
        <v>-1</v>
      </c>
    </row>
    <row r="330" spans="1:20" x14ac:dyDescent="0.25">
      <c r="A330" s="71">
        <f t="shared" si="93"/>
        <v>31.100000000000172</v>
      </c>
      <c r="B330" s="65">
        <f t="shared" si="89"/>
        <v>126.71362958458161</v>
      </c>
      <c r="C330" s="58">
        <f t="shared" ca="1" si="78"/>
        <v>195.96852255318046</v>
      </c>
      <c r="D330" s="58">
        <f t="shared" ca="1" si="90"/>
        <v>-4.0314774468195331</v>
      </c>
      <c r="E330" s="55">
        <f t="shared" ca="1" si="94"/>
        <v>4</v>
      </c>
      <c r="F330" s="72">
        <f t="shared" ca="1" si="91"/>
        <v>0</v>
      </c>
      <c r="G330" s="42">
        <f t="shared" si="79"/>
        <v>330</v>
      </c>
      <c r="H330">
        <f ca="1">IF((G330-$L$7)&gt;$G$19, ABS((SUM(INDIRECT("C"&amp;G330-$L$7):INDIRECT("C"&amp;G330)) - SUM(INDIRECT("C"&amp;G330):INDIRECT("C"&amp;G330+$L$7)))/$J$7),0)</f>
        <v>4.9440976477999357</v>
      </c>
      <c r="I330">
        <f ca="1">AVERAGE(INDIRECT("H"&amp;$G330-$L$8):INDIRECT("H"&amp;$G330+$L$8))</f>
        <v>4.9440976477999357</v>
      </c>
      <c r="J330">
        <f t="shared" ca="1" si="80"/>
        <v>-1</v>
      </c>
      <c r="K330" s="12">
        <f t="shared" ca="1" si="81"/>
        <v>8728.6828428155077</v>
      </c>
      <c r="L330" s="12">
        <f t="shared" ca="1" si="82"/>
        <v>44</v>
      </c>
      <c r="M330" s="12">
        <f t="shared" ca="1" si="83"/>
        <v>199.0748479927405</v>
      </c>
      <c r="N330" s="16" t="b">
        <f t="shared" ca="1" si="84"/>
        <v>0</v>
      </c>
      <c r="O330">
        <f t="shared" ca="1" si="85"/>
        <v>8728.6828428155077</v>
      </c>
      <c r="P330">
        <f t="shared" ca="1" si="86"/>
        <v>44</v>
      </c>
      <c r="Q330">
        <f t="shared" ca="1" si="87"/>
        <v>199.0748479927405</v>
      </c>
      <c r="R330" t="b">
        <f t="shared" ca="1" si="77"/>
        <v>0</v>
      </c>
      <c r="S330">
        <f t="shared" ca="1" si="92"/>
        <v>-1</v>
      </c>
      <c r="T330">
        <f t="shared" ca="1" si="88"/>
        <v>-1</v>
      </c>
    </row>
    <row r="331" spans="1:20" x14ac:dyDescent="0.25">
      <c r="A331" s="71">
        <f t="shared" si="93"/>
        <v>31.200000000000173</v>
      </c>
      <c r="B331" s="65">
        <f t="shared" si="89"/>
        <v>126.08164272045775</v>
      </c>
      <c r="C331" s="58">
        <f t="shared" ca="1" si="78"/>
        <v>182.01450070500351</v>
      </c>
      <c r="D331" s="58">
        <f t="shared" ca="1" si="90"/>
        <v>-17.985499294996494</v>
      </c>
      <c r="E331" s="55">
        <f t="shared" ca="1" si="94"/>
        <v>4</v>
      </c>
      <c r="F331" s="72">
        <f t="shared" ca="1" si="91"/>
        <v>0</v>
      </c>
      <c r="G331" s="42">
        <f t="shared" si="79"/>
        <v>331</v>
      </c>
      <c r="H331">
        <f ca="1">IF((G331-$L$7)&gt;$G$19, ABS((SUM(INDIRECT("C"&amp;G331-$L$7):INDIRECT("C"&amp;G331)) - SUM(INDIRECT("C"&amp;G331):INDIRECT("C"&amp;G331+$L$7)))/$J$7),0)</f>
        <v>7.9971082564327389</v>
      </c>
      <c r="I331">
        <f ca="1">AVERAGE(INDIRECT("H"&amp;$G331-$L$8):INDIRECT("H"&amp;$G331+$L$8))</f>
        <v>7.9971082564327389</v>
      </c>
      <c r="J331">
        <f t="shared" ca="1" si="80"/>
        <v>-1</v>
      </c>
      <c r="K331" s="12">
        <f t="shared" ca="1" si="81"/>
        <v>8910.6973435205109</v>
      </c>
      <c r="L331" s="12">
        <f t="shared" ca="1" si="82"/>
        <v>45</v>
      </c>
      <c r="M331" s="12">
        <f t="shared" ca="1" si="83"/>
        <v>199.0748479927405</v>
      </c>
      <c r="N331" s="16" t="b">
        <f t="shared" ca="1" si="84"/>
        <v>0</v>
      </c>
      <c r="O331">
        <f t="shared" ca="1" si="85"/>
        <v>8910.6973435205109</v>
      </c>
      <c r="P331">
        <f t="shared" ca="1" si="86"/>
        <v>45</v>
      </c>
      <c r="Q331">
        <f t="shared" ca="1" si="87"/>
        <v>199.0748479927405</v>
      </c>
      <c r="R331" t="b">
        <f t="shared" ca="1" si="77"/>
        <v>0</v>
      </c>
      <c r="S331">
        <f t="shared" ca="1" si="92"/>
        <v>-1</v>
      </c>
      <c r="T331">
        <f t="shared" ca="1" si="88"/>
        <v>-1</v>
      </c>
    </row>
    <row r="332" spans="1:20" x14ac:dyDescent="0.25">
      <c r="A332" s="71">
        <f t="shared" si="93"/>
        <v>31.300000000000175</v>
      </c>
      <c r="B332" s="65">
        <f t="shared" si="89"/>
        <v>125.45280790396865</v>
      </c>
      <c r="C332" s="58">
        <f t="shared" ca="1" si="78"/>
        <v>218.07008357472873</v>
      </c>
      <c r="D332" s="58">
        <f t="shared" ca="1" si="90"/>
        <v>18.07008357472872</v>
      </c>
      <c r="E332" s="55">
        <f t="shared" ca="1" si="94"/>
        <v>4</v>
      </c>
      <c r="F332" s="72">
        <f t="shared" ca="1" si="91"/>
        <v>0</v>
      </c>
      <c r="G332" s="42">
        <f t="shared" si="79"/>
        <v>332</v>
      </c>
      <c r="H332">
        <f ca="1">IF((G332-$L$7)&gt;$G$19, ABS((SUM(INDIRECT("C"&amp;G332-$L$7):INDIRECT("C"&amp;G332)) - SUM(INDIRECT("C"&amp;G332):INDIRECT("C"&amp;G332+$L$7)))/$J$7),0)</f>
        <v>5.7101303560894223</v>
      </c>
      <c r="I332">
        <f ca="1">AVERAGE(INDIRECT("H"&amp;$G332-$L$8):INDIRECT("H"&amp;$G332+$L$8))</f>
        <v>5.7101303560894223</v>
      </c>
      <c r="J332">
        <f t="shared" ca="1" si="80"/>
        <v>-1</v>
      </c>
      <c r="K332" s="12">
        <f t="shared" ca="1" si="81"/>
        <v>9128.7674270952393</v>
      </c>
      <c r="L332" s="12">
        <f t="shared" ca="1" si="82"/>
        <v>46</v>
      </c>
      <c r="M332" s="12">
        <f t="shared" ca="1" si="83"/>
        <v>199.0748479927405</v>
      </c>
      <c r="N332" s="16" t="b">
        <f t="shared" ca="1" si="84"/>
        <v>0</v>
      </c>
      <c r="O332">
        <f t="shared" ca="1" si="85"/>
        <v>9128.7674270952393</v>
      </c>
      <c r="P332">
        <f t="shared" ca="1" si="86"/>
        <v>46</v>
      </c>
      <c r="Q332">
        <f t="shared" ca="1" si="87"/>
        <v>199.0748479927405</v>
      </c>
      <c r="R332" t="b">
        <f t="shared" ca="1" si="77"/>
        <v>0</v>
      </c>
      <c r="S332">
        <f t="shared" ca="1" si="92"/>
        <v>-1</v>
      </c>
      <c r="T332">
        <f t="shared" ca="1" si="88"/>
        <v>-1</v>
      </c>
    </row>
    <row r="333" spans="1:20" x14ac:dyDescent="0.25">
      <c r="A333" s="71">
        <f t="shared" si="93"/>
        <v>31.400000000000176</v>
      </c>
      <c r="B333" s="65">
        <f t="shared" si="89"/>
        <v>124.82710941421117</v>
      </c>
      <c r="C333" s="58">
        <f t="shared" ca="1" si="78"/>
        <v>192.69953871298083</v>
      </c>
      <c r="D333" s="58">
        <f t="shared" ca="1" si="90"/>
        <v>-7.3004612870191865</v>
      </c>
      <c r="E333" s="55">
        <f t="shared" ca="1" si="94"/>
        <v>4</v>
      </c>
      <c r="F333" s="72">
        <f t="shared" ca="1" si="91"/>
        <v>0</v>
      </c>
      <c r="G333" s="42">
        <f t="shared" si="79"/>
        <v>333</v>
      </c>
      <c r="H333">
        <f ca="1">IF((G333-$L$7)&gt;$G$19, ABS((SUM(INDIRECT("C"&amp;G333-$L$7):INDIRECT("C"&amp;G333)) - SUM(INDIRECT("C"&amp;G333):INDIRECT("C"&amp;G333+$L$7)))/$J$7),0)</f>
        <v>3.6882431092354295</v>
      </c>
      <c r="I333">
        <f ca="1">AVERAGE(INDIRECT("H"&amp;$G333-$L$8):INDIRECT("H"&amp;$G333+$L$8))</f>
        <v>3.6882431092354295</v>
      </c>
      <c r="J333">
        <f t="shared" ca="1" si="80"/>
        <v>-1</v>
      </c>
      <c r="K333" s="12">
        <f t="shared" ca="1" si="81"/>
        <v>9321.4669658082203</v>
      </c>
      <c r="L333" s="12">
        <f t="shared" ca="1" si="82"/>
        <v>47</v>
      </c>
      <c r="M333" s="12">
        <f t="shared" ca="1" si="83"/>
        <v>199.0748479927405</v>
      </c>
      <c r="N333" s="16" t="b">
        <f t="shared" ca="1" si="84"/>
        <v>0</v>
      </c>
      <c r="O333">
        <f t="shared" ca="1" si="85"/>
        <v>9321.4669658082203</v>
      </c>
      <c r="P333">
        <f t="shared" ca="1" si="86"/>
        <v>47</v>
      </c>
      <c r="Q333">
        <f t="shared" ca="1" si="87"/>
        <v>199.0748479927405</v>
      </c>
      <c r="R333" t="b">
        <f t="shared" ca="1" si="77"/>
        <v>0</v>
      </c>
      <c r="S333">
        <f t="shared" ca="1" si="92"/>
        <v>-1</v>
      </c>
      <c r="T333">
        <f t="shared" ca="1" si="88"/>
        <v>-1</v>
      </c>
    </row>
    <row r="334" spans="1:20" x14ac:dyDescent="0.25">
      <c r="A334" s="71">
        <f t="shared" si="93"/>
        <v>31.500000000000178</v>
      </c>
      <c r="B334" s="65">
        <f t="shared" si="89"/>
        <v>124.20453160869046</v>
      </c>
      <c r="C334" s="58">
        <f t="shared" ca="1" si="78"/>
        <v>208.12400596956078</v>
      </c>
      <c r="D334" s="58">
        <f t="shared" ca="1" si="90"/>
        <v>8.1240059695607734</v>
      </c>
      <c r="E334" s="55">
        <f t="shared" ca="1" si="94"/>
        <v>4</v>
      </c>
      <c r="F334" s="72">
        <f t="shared" ca="1" si="91"/>
        <v>0</v>
      </c>
      <c r="G334" s="42">
        <f t="shared" si="79"/>
        <v>334</v>
      </c>
      <c r="H334">
        <f ca="1">IF((G334-$L$7)&gt;$G$19, ABS((SUM(INDIRECT("C"&amp;G334-$L$7):INDIRECT("C"&amp;G334)) - SUM(INDIRECT("C"&amp;G334):INDIRECT("C"&amp;G334+$L$7)))/$J$7),0)</f>
        <v>3.3454513928832341</v>
      </c>
      <c r="I334">
        <f ca="1">AVERAGE(INDIRECT("H"&amp;$G334-$L$8):INDIRECT("H"&amp;$G334+$L$8))</f>
        <v>3.3454513928832341</v>
      </c>
      <c r="J334">
        <f t="shared" ca="1" si="80"/>
        <v>-1</v>
      </c>
      <c r="K334" s="12">
        <f t="shared" ca="1" si="81"/>
        <v>9529.5909717777813</v>
      </c>
      <c r="L334" s="12">
        <f t="shared" ca="1" si="82"/>
        <v>48</v>
      </c>
      <c r="M334" s="12">
        <f t="shared" ca="1" si="83"/>
        <v>199.0748479927405</v>
      </c>
      <c r="N334" s="16" t="b">
        <f t="shared" ca="1" si="84"/>
        <v>0</v>
      </c>
      <c r="O334">
        <f t="shared" ca="1" si="85"/>
        <v>9529.5909717777813</v>
      </c>
      <c r="P334">
        <f t="shared" ca="1" si="86"/>
        <v>48</v>
      </c>
      <c r="Q334">
        <f t="shared" ca="1" si="87"/>
        <v>199.0748479927405</v>
      </c>
      <c r="R334" t="b">
        <f t="shared" ca="1" si="77"/>
        <v>0</v>
      </c>
      <c r="S334">
        <f t="shared" ca="1" si="92"/>
        <v>-1</v>
      </c>
      <c r="T334">
        <f t="shared" ca="1" si="88"/>
        <v>-1</v>
      </c>
    </row>
    <row r="335" spans="1:20" x14ac:dyDescent="0.25">
      <c r="A335" s="71">
        <f t="shared" si="93"/>
        <v>31.600000000000179</v>
      </c>
      <c r="B335" s="65">
        <f t="shared" si="89"/>
        <v>123.58505892292898</v>
      </c>
      <c r="C335" s="58">
        <f t="shared" ca="1" si="78"/>
        <v>206.71355074711312</v>
      </c>
      <c r="D335" s="58">
        <f t="shared" ca="1" si="90"/>
        <v>6.7135507471131133</v>
      </c>
      <c r="E335" s="55">
        <f t="shared" ca="1" si="94"/>
        <v>4</v>
      </c>
      <c r="F335" s="72">
        <f t="shared" ca="1" si="91"/>
        <v>0</v>
      </c>
      <c r="G335" s="42">
        <f t="shared" si="79"/>
        <v>335</v>
      </c>
      <c r="H335">
        <f ca="1">IF((G335-$L$7)&gt;$G$19, ABS((SUM(INDIRECT("C"&amp;G335-$L$7):INDIRECT("C"&amp;G335)) - SUM(INDIRECT("C"&amp;G335):INDIRECT("C"&amp;G335+$L$7)))/$J$7),0)</f>
        <v>8.7831615612595897</v>
      </c>
      <c r="I335">
        <f ca="1">AVERAGE(INDIRECT("H"&amp;$G335-$L$8):INDIRECT("H"&amp;$G335+$L$8))</f>
        <v>8.7831615612595897</v>
      </c>
      <c r="J335">
        <f t="shared" ca="1" si="80"/>
        <v>-1</v>
      </c>
      <c r="K335" s="12">
        <f t="shared" ca="1" si="81"/>
        <v>9736.3045225248952</v>
      </c>
      <c r="L335" s="12">
        <f t="shared" ca="1" si="82"/>
        <v>49</v>
      </c>
      <c r="M335" s="12">
        <f t="shared" ca="1" si="83"/>
        <v>199.0748479927405</v>
      </c>
      <c r="N335" s="16" t="b">
        <f t="shared" ca="1" si="84"/>
        <v>0</v>
      </c>
      <c r="O335">
        <f t="shared" ca="1" si="85"/>
        <v>9736.3045225248952</v>
      </c>
      <c r="P335">
        <f t="shared" ca="1" si="86"/>
        <v>49</v>
      </c>
      <c r="Q335">
        <f t="shared" ca="1" si="87"/>
        <v>199.0748479927405</v>
      </c>
      <c r="R335" t="b">
        <f t="shared" ca="1" si="77"/>
        <v>0</v>
      </c>
      <c r="S335">
        <f t="shared" ca="1" si="92"/>
        <v>-1</v>
      </c>
      <c r="T335">
        <f t="shared" ca="1" si="88"/>
        <v>-1</v>
      </c>
    </row>
    <row r="336" spans="1:20" x14ac:dyDescent="0.25">
      <c r="A336" s="71">
        <f t="shared" si="93"/>
        <v>31.70000000000018</v>
      </c>
      <c r="B336" s="65">
        <f t="shared" si="89"/>
        <v>122.96867587007728</v>
      </c>
      <c r="C336" s="58">
        <f t="shared" ca="1" si="78"/>
        <v>217.43787711212943</v>
      </c>
      <c r="D336" s="58">
        <f t="shared" ca="1" si="90"/>
        <v>17.437877112129431</v>
      </c>
      <c r="E336" s="55">
        <f t="shared" ca="1" si="94"/>
        <v>4</v>
      </c>
      <c r="F336" s="72">
        <f t="shared" ca="1" si="91"/>
        <v>1</v>
      </c>
      <c r="G336" s="42">
        <f t="shared" si="79"/>
        <v>336</v>
      </c>
      <c r="H336">
        <f ca="1">IF((G336-$L$7)&gt;$G$19, ABS((SUM(INDIRECT("C"&amp;G336-$L$7):INDIRECT("C"&amp;G336)) - SUM(INDIRECT("C"&amp;G336):INDIRECT("C"&amp;G336+$L$7)))/$J$7),0)</f>
        <v>32.667837681448987</v>
      </c>
      <c r="I336">
        <f ca="1">AVERAGE(INDIRECT("H"&amp;$G336-$L$8):INDIRECT("H"&amp;$G336+$L$8))</f>
        <v>32.667837681448987</v>
      </c>
      <c r="J336">
        <f t="shared" ca="1" si="80"/>
        <v>32.667837681448987</v>
      </c>
      <c r="K336" s="12">
        <f t="shared" ca="1" si="81"/>
        <v>0</v>
      </c>
      <c r="L336" s="12">
        <f t="shared" ca="1" si="82"/>
        <v>0</v>
      </c>
      <c r="M336" s="12">
        <f t="shared" ca="1" si="83"/>
        <v>199.0748479927405</v>
      </c>
      <c r="N336" s="16" t="b">
        <f t="shared" ca="1" si="84"/>
        <v>1</v>
      </c>
      <c r="O336">
        <f t="shared" ca="1" si="85"/>
        <v>0</v>
      </c>
      <c r="P336">
        <f t="shared" ca="1" si="86"/>
        <v>0</v>
      </c>
      <c r="Q336">
        <f t="shared" ca="1" si="87"/>
        <v>199.0748479927405</v>
      </c>
      <c r="R336" t="b">
        <f t="shared" ca="1" si="77"/>
        <v>1</v>
      </c>
      <c r="S336">
        <f t="shared" ca="1" si="92"/>
        <v>199.0748479927405</v>
      </c>
      <c r="T336">
        <f t="shared" ca="1" si="88"/>
        <v>4.9000000000000696</v>
      </c>
    </row>
    <row r="337" spans="1:20" x14ac:dyDescent="0.25">
      <c r="A337" s="71">
        <f t="shared" si="93"/>
        <v>31.800000000000182</v>
      </c>
      <c r="B337" s="65">
        <f t="shared" si="89"/>
        <v>122.35536704052693</v>
      </c>
      <c r="C337" s="58">
        <f t="shared" ca="1" si="78"/>
        <v>148.25302132537391</v>
      </c>
      <c r="D337" s="58">
        <f t="shared" ca="1" si="90"/>
        <v>-1.7469786746260896</v>
      </c>
      <c r="E337" s="55">
        <f t="shared" ca="1" si="94"/>
        <v>3</v>
      </c>
      <c r="F337" s="72">
        <f t="shared" ca="1" si="91"/>
        <v>0</v>
      </c>
      <c r="G337" s="42">
        <f t="shared" si="79"/>
        <v>337</v>
      </c>
      <c r="H337">
        <f ca="1">IF((G337-$L$7)&gt;$G$19, ABS((SUM(INDIRECT("C"&amp;G337-$L$7):INDIRECT("C"&amp;G337)) - SUM(INDIRECT("C"&amp;G337):INDIRECT("C"&amp;G337+$L$7)))/$J$7),0)</f>
        <v>32.189277871687011</v>
      </c>
      <c r="I337">
        <f ca="1">AVERAGE(INDIRECT("H"&amp;$G337-$L$8):INDIRECT("H"&amp;$G337+$L$8))</f>
        <v>32.189277871687011</v>
      </c>
      <c r="J337">
        <f t="shared" ca="1" si="80"/>
        <v>-1</v>
      </c>
      <c r="K337" s="12">
        <f t="shared" ca="1" si="81"/>
        <v>148.25302132537391</v>
      </c>
      <c r="L337" s="12">
        <f t="shared" ca="1" si="82"/>
        <v>1</v>
      </c>
      <c r="M337" s="12">
        <f t="shared" ca="1" si="83"/>
        <v>150.13381589687478</v>
      </c>
      <c r="N337" s="16" t="b">
        <f t="shared" ca="1" si="84"/>
        <v>0</v>
      </c>
      <c r="O337">
        <f t="shared" ca="1" si="85"/>
        <v>148.25302132537391</v>
      </c>
      <c r="P337">
        <f t="shared" ca="1" si="86"/>
        <v>1</v>
      </c>
      <c r="Q337">
        <f t="shared" ca="1" si="87"/>
        <v>150.80578287255778</v>
      </c>
      <c r="R337" t="b">
        <f t="shared" ca="1" si="77"/>
        <v>0</v>
      </c>
      <c r="S337">
        <f t="shared" ca="1" si="92"/>
        <v>-1</v>
      </c>
      <c r="T337">
        <f t="shared" ca="1" si="88"/>
        <v>-1</v>
      </c>
    </row>
    <row r="338" spans="1:20" x14ac:dyDescent="0.25">
      <c r="A338" s="71">
        <f t="shared" si="93"/>
        <v>31.900000000000183</v>
      </c>
      <c r="B338" s="65">
        <f t="shared" si="89"/>
        <v>121.74511710152531</v>
      </c>
      <c r="C338" s="58">
        <f t="shared" ca="1" si="78"/>
        <v>135.91318466550405</v>
      </c>
      <c r="D338" s="58">
        <f t="shared" ca="1" si="90"/>
        <v>-14.086815334495942</v>
      </c>
      <c r="E338" s="55">
        <f t="shared" ca="1" si="94"/>
        <v>3</v>
      </c>
      <c r="F338" s="72">
        <f t="shared" ca="1" si="91"/>
        <v>0</v>
      </c>
      <c r="G338" s="42">
        <f t="shared" si="79"/>
        <v>338</v>
      </c>
      <c r="H338">
        <f ca="1">IF((G338-$L$7)&gt;$G$19, ABS((SUM(INDIRECT("C"&amp;G338-$L$7):INDIRECT("C"&amp;G338)) - SUM(INDIRECT("C"&amp;G338):INDIRECT("C"&amp;G338+$L$7)))/$J$7),0)</f>
        <v>14.195365411211739</v>
      </c>
      <c r="I338">
        <f ca="1">AVERAGE(INDIRECT("H"&amp;$G338-$L$8):INDIRECT("H"&amp;$G338+$L$8))</f>
        <v>14.195365411211739</v>
      </c>
      <c r="J338">
        <f t="shared" ca="1" si="80"/>
        <v>-1</v>
      </c>
      <c r="K338" s="12">
        <f t="shared" ca="1" si="81"/>
        <v>284.16620599087798</v>
      </c>
      <c r="L338" s="12">
        <f t="shared" ca="1" si="82"/>
        <v>2</v>
      </c>
      <c r="M338" s="12">
        <f t="shared" ca="1" si="83"/>
        <v>150.13381589687478</v>
      </c>
      <c r="N338" s="16" t="b">
        <f t="shared" ca="1" si="84"/>
        <v>0</v>
      </c>
      <c r="O338">
        <f t="shared" ca="1" si="85"/>
        <v>284.16620599087798</v>
      </c>
      <c r="P338">
        <f t="shared" ca="1" si="86"/>
        <v>2</v>
      </c>
      <c r="Q338">
        <f t="shared" ca="1" si="87"/>
        <v>150.80578287255778</v>
      </c>
      <c r="R338" t="b">
        <f t="shared" ref="R338:R401" ca="1" si="95">IF(Q338&lt;&gt;Q339,TRUE,FALSE)</f>
        <v>0</v>
      </c>
      <c r="S338">
        <f t="shared" ca="1" si="92"/>
        <v>-1</v>
      </c>
      <c r="T338">
        <f t="shared" ca="1" si="88"/>
        <v>-1</v>
      </c>
    </row>
    <row r="339" spans="1:20" x14ac:dyDescent="0.25">
      <c r="A339" s="71">
        <f t="shared" si="93"/>
        <v>32.000000000000185</v>
      </c>
      <c r="B339" s="65">
        <f t="shared" si="89"/>
        <v>121.1379107967921</v>
      </c>
      <c r="C339" s="58">
        <f t="shared" ref="C339:C402" ca="1" si="96">E339*$B$9 + D339</f>
        <v>159.48113170699034</v>
      </c>
      <c r="D339" s="58">
        <f t="shared" ca="1" si="90"/>
        <v>9.4811317069903502</v>
      </c>
      <c r="E339" s="55">
        <f t="shared" ca="1" si="94"/>
        <v>3</v>
      </c>
      <c r="F339" s="72">
        <f t="shared" ca="1" si="91"/>
        <v>0</v>
      </c>
      <c r="G339" s="42">
        <f t="shared" ref="G339:G402" si="97">ROW(A339)</f>
        <v>339</v>
      </c>
      <c r="H339">
        <f ca="1">IF((G339-$L$7)&gt;$G$19, ABS((SUM(INDIRECT("C"&amp;G339-$L$7):INDIRECT("C"&amp;G339)) - SUM(INDIRECT("C"&amp;G339):INDIRECT("C"&amp;G339+$L$7)))/$J$7),0)</f>
        <v>6.107944774139952</v>
      </c>
      <c r="I339">
        <f ca="1">AVERAGE(INDIRECT("H"&amp;$G339-$L$8):INDIRECT("H"&amp;$G339+$L$8))</f>
        <v>6.107944774139952</v>
      </c>
      <c r="J339">
        <f t="shared" ref="J339:J402" ca="1" si="98">IF(AND(I339&gt;$J$9, I339&gt;I338, I339&gt;I340, SUM(J336:J337)&lt;=0), I339, -1)</f>
        <v>-1</v>
      </c>
      <c r="K339" s="12">
        <f t="shared" ref="K339:K402" ca="1" si="99">IF($J339&lt;0,K338+$C339,0)</f>
        <v>443.64733769786835</v>
      </c>
      <c r="L339" s="12">
        <f t="shared" ref="L339:L402" ca="1" si="100">IF($J339&lt;0,L338+1,0)</f>
        <v>3</v>
      </c>
      <c r="M339" s="12">
        <f t="shared" ref="M339:M402" ca="1" si="101">IF($L339=0,($K338+$C339)/($L338+1),$M340)</f>
        <v>150.13381589687478</v>
      </c>
      <c r="N339" s="16" t="b">
        <f t="shared" ref="N339:N402" ca="1" si="102">IF(($M339-M340)&gt;$J$10,TRUE,FALSE)</f>
        <v>0</v>
      </c>
      <c r="O339">
        <f t="shared" ref="O339:O402" ca="1" si="103">IF($N339,0,O338+$C339)</f>
        <v>443.64733769786835</v>
      </c>
      <c r="P339">
        <f t="shared" ref="P339:P402" ca="1" si="104">IF($N339,0,P338+1)</f>
        <v>3</v>
      </c>
      <c r="Q339">
        <f t="shared" ref="Q339:Q402" ca="1" si="105">IF($O339=0,($O338+$C339)/($P338+1),$Q340)</f>
        <v>150.80578287255778</v>
      </c>
      <c r="R339" t="b">
        <f t="shared" ca="1" si="95"/>
        <v>0</v>
      </c>
      <c r="S339">
        <f t="shared" ca="1" si="92"/>
        <v>-1</v>
      </c>
      <c r="T339">
        <f t="shared" ref="T339:T402" ca="1" si="106">IF(R339,P338*(A339-A338),-1)</f>
        <v>-1</v>
      </c>
    </row>
    <row r="340" spans="1:20" x14ac:dyDescent="0.25">
      <c r="A340" s="71">
        <f t="shared" si="93"/>
        <v>32.100000000000186</v>
      </c>
      <c r="B340" s="65">
        <f t="shared" ref="B340:B403" si="107">($B$9*$B$10)*EXP(-A340*$B$11)</f>
        <v>120.53373294613812</v>
      </c>
      <c r="C340" s="58">
        <f t="shared" ca="1" si="96"/>
        <v>149.42830508566607</v>
      </c>
      <c r="D340" s="58">
        <f t="shared" ref="D340:D403" ca="1" si="108">(SQRT(E340*$B$9)+$B$8) * SQRT(-2*LN(RAND())) * COS(2*PI()*RAND())</f>
        <v>-0.57169491433393371</v>
      </c>
      <c r="E340" s="55">
        <f t="shared" ca="1" si="94"/>
        <v>3</v>
      </c>
      <c r="F340" s="72">
        <f t="shared" ref="F340:F403" ca="1" si="109">IF(E340*($B$12*$B$11) &gt; RAND(),1,0)</f>
        <v>0</v>
      </c>
      <c r="G340" s="42">
        <f t="shared" si="97"/>
        <v>340</v>
      </c>
      <c r="H340">
        <f ca="1">IF((G340-$L$7)&gt;$G$19, ABS((SUM(INDIRECT("C"&amp;G340-$L$7):INDIRECT("C"&amp;G340)) - SUM(INDIRECT("C"&amp;G340):INDIRECT("C"&amp;G340+$L$7)))/$J$7),0)</f>
        <v>1.8086091030034623</v>
      </c>
      <c r="I340">
        <f ca="1">AVERAGE(INDIRECT("H"&amp;$G340-$L$8):INDIRECT("H"&amp;$G340+$L$8))</f>
        <v>1.8086091030034623</v>
      </c>
      <c r="J340">
        <f t="shared" ca="1" si="98"/>
        <v>-1</v>
      </c>
      <c r="K340" s="12">
        <f t="shared" ca="1" si="99"/>
        <v>593.07564278353448</v>
      </c>
      <c r="L340" s="12">
        <f t="shared" ca="1" si="100"/>
        <v>4</v>
      </c>
      <c r="M340" s="12">
        <f t="shared" ca="1" si="101"/>
        <v>150.13381589687478</v>
      </c>
      <c r="N340" s="16" t="b">
        <f t="shared" ca="1" si="102"/>
        <v>0</v>
      </c>
      <c r="O340">
        <f t="shared" ca="1" si="103"/>
        <v>593.07564278353448</v>
      </c>
      <c r="P340">
        <f t="shared" ca="1" si="104"/>
        <v>4</v>
      </c>
      <c r="Q340">
        <f t="shared" ca="1" si="105"/>
        <v>150.80578287255778</v>
      </c>
      <c r="R340" t="b">
        <f t="shared" ca="1" si="95"/>
        <v>0</v>
      </c>
      <c r="S340">
        <f t="shared" ref="S340:S403" ca="1" si="110">IF(R340,Q340,-1)</f>
        <v>-1</v>
      </c>
      <c r="T340">
        <f t="shared" ca="1" si="106"/>
        <v>-1</v>
      </c>
    </row>
    <row r="341" spans="1:20" x14ac:dyDescent="0.25">
      <c r="A341" s="71">
        <f t="shared" ref="A341:A404" si="111">A340+$B$12</f>
        <v>32.200000000000188</v>
      </c>
      <c r="B341" s="65">
        <f t="shared" si="107"/>
        <v>119.93256844508558</v>
      </c>
      <c r="C341" s="58">
        <f t="shared" ca="1" si="96"/>
        <v>159.16968000177181</v>
      </c>
      <c r="D341" s="58">
        <f t="shared" ca="1" si="108"/>
        <v>9.1696800017718125</v>
      </c>
      <c r="E341" s="55">
        <f t="shared" ref="E341:E404" ca="1" si="112">E340-F340</f>
        <v>3</v>
      </c>
      <c r="F341" s="72">
        <f t="shared" ca="1" si="109"/>
        <v>0</v>
      </c>
      <c r="G341" s="42">
        <f t="shared" si="97"/>
        <v>341</v>
      </c>
      <c r="H341">
        <f ca="1">IF((G341-$L$7)&gt;$G$19, ABS((SUM(INDIRECT("C"&amp;G341-$L$7):INDIRECT("C"&amp;G341)) - SUM(INDIRECT("C"&amp;G341):INDIRECT("C"&amp;G341+$L$7)))/$J$7),0)</f>
        <v>4.2523856774239448</v>
      </c>
      <c r="I341">
        <f ca="1">AVERAGE(INDIRECT("H"&amp;$G341-$L$8):INDIRECT("H"&amp;$G341+$L$8))</f>
        <v>4.2523856774239448</v>
      </c>
      <c r="J341">
        <f t="shared" ca="1" si="98"/>
        <v>-1</v>
      </c>
      <c r="K341" s="12">
        <f t="shared" ca="1" si="99"/>
        <v>752.24532278530626</v>
      </c>
      <c r="L341" s="12">
        <f t="shared" ca="1" si="100"/>
        <v>5</v>
      </c>
      <c r="M341" s="12">
        <f t="shared" ca="1" si="101"/>
        <v>150.13381589687478</v>
      </c>
      <c r="N341" s="16" t="b">
        <f t="shared" ca="1" si="102"/>
        <v>0</v>
      </c>
      <c r="O341">
        <f t="shared" ca="1" si="103"/>
        <v>752.24532278530626</v>
      </c>
      <c r="P341">
        <f t="shared" ca="1" si="104"/>
        <v>5</v>
      </c>
      <c r="Q341">
        <f t="shared" ca="1" si="105"/>
        <v>150.80578287255778</v>
      </c>
      <c r="R341" t="b">
        <f t="shared" ca="1" si="95"/>
        <v>0</v>
      </c>
      <c r="S341">
        <f t="shared" ca="1" si="110"/>
        <v>-1</v>
      </c>
      <c r="T341">
        <f t="shared" ca="1" si="106"/>
        <v>-1</v>
      </c>
    </row>
    <row r="342" spans="1:20" x14ac:dyDescent="0.25">
      <c r="A342" s="71">
        <f t="shared" si="111"/>
        <v>32.300000000000189</v>
      </c>
      <c r="B342" s="65">
        <f t="shared" si="107"/>
        <v>119.33440226449063</v>
      </c>
      <c r="C342" s="58">
        <f t="shared" ca="1" si="96"/>
        <v>143.4590727827364</v>
      </c>
      <c r="D342" s="58">
        <f t="shared" ca="1" si="108"/>
        <v>-6.5409272172636097</v>
      </c>
      <c r="E342" s="55">
        <f t="shared" ca="1" si="112"/>
        <v>3</v>
      </c>
      <c r="F342" s="72">
        <f t="shared" ca="1" si="109"/>
        <v>0</v>
      </c>
      <c r="G342" s="42">
        <f t="shared" si="97"/>
        <v>342</v>
      </c>
      <c r="H342">
        <f ca="1">IF((G342-$L$7)&gt;$G$19, ABS((SUM(INDIRECT("C"&amp;G342-$L$7):INDIRECT("C"&amp;G342)) - SUM(INDIRECT("C"&amp;G342):INDIRECT("C"&amp;G342+$L$7)))/$J$7),0)</f>
        <v>0.14878791853635676</v>
      </c>
      <c r="I342">
        <f ca="1">AVERAGE(INDIRECT("H"&amp;$G342-$L$8):INDIRECT("H"&amp;$G342+$L$8))</f>
        <v>0.14878791853635676</v>
      </c>
      <c r="J342">
        <f t="shared" ca="1" si="98"/>
        <v>-1</v>
      </c>
      <c r="K342" s="12">
        <f t="shared" ca="1" si="99"/>
        <v>895.70439556804263</v>
      </c>
      <c r="L342" s="12">
        <f t="shared" ca="1" si="100"/>
        <v>6</v>
      </c>
      <c r="M342" s="12">
        <f t="shared" ca="1" si="101"/>
        <v>150.13381589687478</v>
      </c>
      <c r="N342" s="16" t="b">
        <f t="shared" ca="1" si="102"/>
        <v>0</v>
      </c>
      <c r="O342">
        <f t="shared" ca="1" si="103"/>
        <v>895.70439556804263</v>
      </c>
      <c r="P342">
        <f t="shared" ca="1" si="104"/>
        <v>6</v>
      </c>
      <c r="Q342">
        <f t="shared" ca="1" si="105"/>
        <v>150.80578287255778</v>
      </c>
      <c r="R342" t="b">
        <f t="shared" ca="1" si="95"/>
        <v>0</v>
      </c>
      <c r="S342">
        <f t="shared" ca="1" si="110"/>
        <v>-1</v>
      </c>
      <c r="T342">
        <f t="shared" ca="1" si="106"/>
        <v>-1</v>
      </c>
    </row>
    <row r="343" spans="1:20" x14ac:dyDescent="0.25">
      <c r="A343" s="71">
        <f t="shared" si="111"/>
        <v>32.40000000000019</v>
      </c>
      <c r="B343" s="65">
        <f t="shared" si="107"/>
        <v>118.73921945016767</v>
      </c>
      <c r="C343" s="58">
        <f t="shared" ca="1" si="96"/>
        <v>148.44082130022414</v>
      </c>
      <c r="D343" s="58">
        <f t="shared" ca="1" si="108"/>
        <v>-1.5591786997758583</v>
      </c>
      <c r="E343" s="55">
        <f t="shared" ca="1" si="112"/>
        <v>3</v>
      </c>
      <c r="F343" s="72">
        <f t="shared" ca="1" si="109"/>
        <v>0</v>
      </c>
      <c r="G343" s="42">
        <f t="shared" si="97"/>
        <v>343</v>
      </c>
      <c r="H343">
        <f ca="1">IF((G343-$L$7)&gt;$G$19, ABS((SUM(INDIRECT("C"&amp;G343-$L$7):INDIRECT("C"&amp;G343)) - SUM(INDIRECT("C"&amp;G343):INDIRECT("C"&amp;G343+$L$7)))/$J$7),0)</f>
        <v>0.36796176334652841</v>
      </c>
      <c r="I343">
        <f ca="1">AVERAGE(INDIRECT("H"&amp;$G343-$L$8):INDIRECT("H"&amp;$G343+$L$8))</f>
        <v>0.36796176334652841</v>
      </c>
      <c r="J343">
        <f t="shared" ca="1" si="98"/>
        <v>-1</v>
      </c>
      <c r="K343" s="12">
        <f t="shared" ca="1" si="99"/>
        <v>1044.1452168682667</v>
      </c>
      <c r="L343" s="12">
        <f t="shared" ca="1" si="100"/>
        <v>7</v>
      </c>
      <c r="M343" s="12">
        <f t="shared" ca="1" si="101"/>
        <v>150.13381589687478</v>
      </c>
      <c r="N343" s="16" t="b">
        <f t="shared" ca="1" si="102"/>
        <v>0</v>
      </c>
      <c r="O343">
        <f t="shared" ca="1" si="103"/>
        <v>1044.1452168682667</v>
      </c>
      <c r="P343">
        <f t="shared" ca="1" si="104"/>
        <v>7</v>
      </c>
      <c r="Q343">
        <f t="shared" ca="1" si="105"/>
        <v>150.80578287255778</v>
      </c>
      <c r="R343" t="b">
        <f t="shared" ca="1" si="95"/>
        <v>0</v>
      </c>
      <c r="S343">
        <f t="shared" ca="1" si="110"/>
        <v>-1</v>
      </c>
      <c r="T343">
        <f t="shared" ca="1" si="106"/>
        <v>-1</v>
      </c>
    </row>
    <row r="344" spans="1:20" x14ac:dyDescent="0.25">
      <c r="A344" s="71">
        <f t="shared" si="111"/>
        <v>32.500000000000192</v>
      </c>
      <c r="B344" s="65">
        <f t="shared" si="107"/>
        <v>118.14700512251527</v>
      </c>
      <c r="C344" s="58">
        <f t="shared" ca="1" si="96"/>
        <v>160.75231546135913</v>
      </c>
      <c r="D344" s="58">
        <f t="shared" ca="1" si="108"/>
        <v>10.752315461359125</v>
      </c>
      <c r="E344" s="55">
        <f t="shared" ca="1" si="112"/>
        <v>3</v>
      </c>
      <c r="F344" s="72">
        <f t="shared" ca="1" si="109"/>
        <v>0</v>
      </c>
      <c r="G344" s="42">
        <f t="shared" si="97"/>
        <v>344</v>
      </c>
      <c r="H344">
        <f ca="1">IF((G344-$L$7)&gt;$G$19, ABS((SUM(INDIRECT("C"&amp;G344-$L$7):INDIRECT("C"&amp;G344)) - SUM(INDIRECT("C"&amp;G344):INDIRECT("C"&amp;G344+$L$7)))/$J$7),0)</f>
        <v>4.2205879112637774</v>
      </c>
      <c r="I344">
        <f ca="1">AVERAGE(INDIRECT("H"&amp;$G344-$L$8):INDIRECT("H"&amp;$G344+$L$8))</f>
        <v>4.2205879112637774</v>
      </c>
      <c r="J344">
        <f t="shared" ca="1" si="98"/>
        <v>-1</v>
      </c>
      <c r="K344" s="12">
        <f t="shared" ca="1" si="99"/>
        <v>1204.8975323296258</v>
      </c>
      <c r="L344" s="12">
        <f t="shared" ca="1" si="100"/>
        <v>8</v>
      </c>
      <c r="M344" s="12">
        <f t="shared" ca="1" si="101"/>
        <v>150.13381589687478</v>
      </c>
      <c r="N344" s="16" t="b">
        <f t="shared" ca="1" si="102"/>
        <v>0</v>
      </c>
      <c r="O344">
        <f t="shared" ca="1" si="103"/>
        <v>1204.8975323296258</v>
      </c>
      <c r="P344">
        <f t="shared" ca="1" si="104"/>
        <v>8</v>
      </c>
      <c r="Q344">
        <f t="shared" ca="1" si="105"/>
        <v>150.80578287255778</v>
      </c>
      <c r="R344" t="b">
        <f t="shared" ca="1" si="95"/>
        <v>0</v>
      </c>
      <c r="S344">
        <f t="shared" ca="1" si="110"/>
        <v>-1</v>
      </c>
      <c r="T344">
        <f t="shared" ca="1" si="106"/>
        <v>-1</v>
      </c>
    </row>
    <row r="345" spans="1:20" x14ac:dyDescent="0.25">
      <c r="A345" s="71">
        <f t="shared" si="111"/>
        <v>32.600000000000193</v>
      </c>
      <c r="B345" s="65">
        <f t="shared" si="107"/>
        <v>117.55774447614448</v>
      </c>
      <c r="C345" s="58">
        <f t="shared" ca="1" si="96"/>
        <v>140.40459026976299</v>
      </c>
      <c r="D345" s="58">
        <f t="shared" ca="1" si="108"/>
        <v>-9.5954097302370123</v>
      </c>
      <c r="E345" s="55">
        <f t="shared" ca="1" si="112"/>
        <v>3</v>
      </c>
      <c r="F345" s="72">
        <f t="shared" ca="1" si="109"/>
        <v>0</v>
      </c>
      <c r="G345" s="42">
        <f t="shared" si="97"/>
        <v>345</v>
      </c>
      <c r="H345">
        <f ca="1">IF((G345-$L$7)&gt;$G$19, ABS((SUM(INDIRECT("C"&amp;G345-$L$7):INDIRECT("C"&amp;G345)) - SUM(INDIRECT("C"&amp;G345):INDIRECT("C"&amp;G345+$L$7)))/$J$7),0)</f>
        <v>5.1086041096933172</v>
      </c>
      <c r="I345">
        <f ca="1">AVERAGE(INDIRECT("H"&amp;$G345-$L$8):INDIRECT("H"&amp;$G345+$L$8))</f>
        <v>5.1086041096933172</v>
      </c>
      <c r="J345">
        <f t="shared" ca="1" si="98"/>
        <v>-1</v>
      </c>
      <c r="K345" s="12">
        <f t="shared" ca="1" si="99"/>
        <v>1345.3021225993889</v>
      </c>
      <c r="L345" s="12">
        <f t="shared" ca="1" si="100"/>
        <v>9</v>
      </c>
      <c r="M345" s="12">
        <f t="shared" ca="1" si="101"/>
        <v>150.13381589687478</v>
      </c>
      <c r="N345" s="16" t="b">
        <f t="shared" ca="1" si="102"/>
        <v>0</v>
      </c>
      <c r="O345">
        <f t="shared" ca="1" si="103"/>
        <v>1345.3021225993889</v>
      </c>
      <c r="P345">
        <f t="shared" ca="1" si="104"/>
        <v>9</v>
      </c>
      <c r="Q345">
        <f t="shared" ca="1" si="105"/>
        <v>150.80578287255778</v>
      </c>
      <c r="R345" t="b">
        <f t="shared" ca="1" si="95"/>
        <v>0</v>
      </c>
      <c r="S345">
        <f t="shared" ca="1" si="110"/>
        <v>-1</v>
      </c>
      <c r="T345">
        <f t="shared" ca="1" si="106"/>
        <v>-1</v>
      </c>
    </row>
    <row r="346" spans="1:20" x14ac:dyDescent="0.25">
      <c r="A346" s="71">
        <f t="shared" si="111"/>
        <v>32.700000000000195</v>
      </c>
      <c r="B346" s="65">
        <f t="shared" si="107"/>
        <v>116.97142277950834</v>
      </c>
      <c r="C346" s="58">
        <f t="shared" ca="1" si="96"/>
        <v>168.37765545825269</v>
      </c>
      <c r="D346" s="58">
        <f t="shared" ca="1" si="108"/>
        <v>18.377655458252683</v>
      </c>
      <c r="E346" s="55">
        <f t="shared" ca="1" si="112"/>
        <v>3</v>
      </c>
      <c r="F346" s="72">
        <f t="shared" ca="1" si="109"/>
        <v>0</v>
      </c>
      <c r="G346" s="42">
        <f t="shared" si="97"/>
        <v>346</v>
      </c>
      <c r="H346">
        <f ca="1">IF((G346-$L$7)&gt;$G$19, ABS((SUM(INDIRECT("C"&amp;G346-$L$7):INDIRECT("C"&amp;G346)) - SUM(INDIRECT("C"&amp;G346):INDIRECT("C"&amp;G346+$L$7)))/$J$7),0)</f>
        <v>2.4670171594726042</v>
      </c>
      <c r="I346">
        <f ca="1">AVERAGE(INDIRECT("H"&amp;$G346-$L$8):INDIRECT("H"&amp;$G346+$L$8))</f>
        <v>2.4670171594726042</v>
      </c>
      <c r="J346">
        <f t="shared" ca="1" si="98"/>
        <v>-1</v>
      </c>
      <c r="K346" s="12">
        <f t="shared" ca="1" si="99"/>
        <v>1513.6797780576417</v>
      </c>
      <c r="L346" s="12">
        <f t="shared" ca="1" si="100"/>
        <v>10</v>
      </c>
      <c r="M346" s="12">
        <f t="shared" ca="1" si="101"/>
        <v>150.13381589687478</v>
      </c>
      <c r="N346" s="16" t="b">
        <f t="shared" ca="1" si="102"/>
        <v>0</v>
      </c>
      <c r="O346">
        <f t="shared" ca="1" si="103"/>
        <v>1513.6797780576417</v>
      </c>
      <c r="P346">
        <f t="shared" ca="1" si="104"/>
        <v>10</v>
      </c>
      <c r="Q346">
        <f t="shared" ca="1" si="105"/>
        <v>150.80578287255778</v>
      </c>
      <c r="R346" t="b">
        <f t="shared" ca="1" si="95"/>
        <v>0</v>
      </c>
      <c r="S346">
        <f t="shared" ca="1" si="110"/>
        <v>-1</v>
      </c>
      <c r="T346">
        <f t="shared" ca="1" si="106"/>
        <v>-1</v>
      </c>
    </row>
    <row r="347" spans="1:20" x14ac:dyDescent="0.25">
      <c r="A347" s="71">
        <f t="shared" si="111"/>
        <v>32.800000000000196</v>
      </c>
      <c r="B347" s="65">
        <f t="shared" si="107"/>
        <v>116.38802537453398</v>
      </c>
      <c r="C347" s="58">
        <f t="shared" ca="1" si="96"/>
        <v>161.2498977421038</v>
      </c>
      <c r="D347" s="58">
        <f t="shared" ca="1" si="108"/>
        <v>11.249897742103796</v>
      </c>
      <c r="E347" s="55">
        <f t="shared" ca="1" si="112"/>
        <v>3</v>
      </c>
      <c r="F347" s="72">
        <f t="shared" ca="1" si="109"/>
        <v>0</v>
      </c>
      <c r="G347" s="42">
        <f t="shared" si="97"/>
        <v>347</v>
      </c>
      <c r="H347">
        <f ca="1">IF((G347-$L$7)&gt;$G$19, ABS((SUM(INDIRECT("C"&amp;G347-$L$7):INDIRECT("C"&amp;G347)) - SUM(INDIRECT("C"&amp;G347):INDIRECT("C"&amp;G347+$L$7)))/$J$7),0)</f>
        <v>0.42199232581785395</v>
      </c>
      <c r="I347">
        <f ca="1">AVERAGE(INDIRECT("H"&amp;$G347-$L$8):INDIRECT("H"&amp;$G347+$L$8))</f>
        <v>0.42199232581785395</v>
      </c>
      <c r="J347">
        <f t="shared" ca="1" si="98"/>
        <v>-1</v>
      </c>
      <c r="K347" s="12">
        <f t="shared" ca="1" si="99"/>
        <v>1674.9296757997454</v>
      </c>
      <c r="L347" s="12">
        <f t="shared" ca="1" si="100"/>
        <v>11</v>
      </c>
      <c r="M347" s="12">
        <f t="shared" ca="1" si="101"/>
        <v>150.13381589687478</v>
      </c>
      <c r="N347" s="16" t="b">
        <f t="shared" ca="1" si="102"/>
        <v>0</v>
      </c>
      <c r="O347">
        <f t="shared" ca="1" si="103"/>
        <v>1674.9296757997454</v>
      </c>
      <c r="P347">
        <f t="shared" ca="1" si="104"/>
        <v>11</v>
      </c>
      <c r="Q347">
        <f t="shared" ca="1" si="105"/>
        <v>150.80578287255778</v>
      </c>
      <c r="R347" t="b">
        <f t="shared" ca="1" si="95"/>
        <v>0</v>
      </c>
      <c r="S347">
        <f t="shared" ca="1" si="110"/>
        <v>-1</v>
      </c>
      <c r="T347">
        <f t="shared" ca="1" si="106"/>
        <v>-1</v>
      </c>
    </row>
    <row r="348" spans="1:20" x14ac:dyDescent="0.25">
      <c r="A348" s="71">
        <f t="shared" si="111"/>
        <v>32.900000000000198</v>
      </c>
      <c r="B348" s="65">
        <f t="shared" si="107"/>
        <v>115.80753767625586</v>
      </c>
      <c r="C348" s="58">
        <f t="shared" ca="1" si="96"/>
        <v>149.77507662690874</v>
      </c>
      <c r="D348" s="58">
        <f t="shared" ca="1" si="108"/>
        <v>-0.22492337309126306</v>
      </c>
      <c r="E348" s="55">
        <f t="shared" ca="1" si="112"/>
        <v>3</v>
      </c>
      <c r="F348" s="72">
        <f t="shared" ca="1" si="109"/>
        <v>0</v>
      </c>
      <c r="G348" s="42">
        <f t="shared" si="97"/>
        <v>348</v>
      </c>
      <c r="H348">
        <f ca="1">IF((G348-$L$7)&gt;$G$19, ABS((SUM(INDIRECT("C"&amp;G348-$L$7):INDIRECT("C"&amp;G348)) - SUM(INDIRECT("C"&amp;G348):INDIRECT("C"&amp;G348+$L$7)))/$J$7),0)</f>
        <v>6.0450689292857902</v>
      </c>
      <c r="I348">
        <f ca="1">AVERAGE(INDIRECT("H"&amp;$G348-$L$8):INDIRECT("H"&amp;$G348+$L$8))</f>
        <v>6.0450689292857902</v>
      </c>
      <c r="J348">
        <f t="shared" ca="1" si="98"/>
        <v>-1</v>
      </c>
      <c r="K348" s="12">
        <f t="shared" ca="1" si="99"/>
        <v>1824.7047524266541</v>
      </c>
      <c r="L348" s="12">
        <f t="shared" ca="1" si="100"/>
        <v>12</v>
      </c>
      <c r="M348" s="12">
        <f t="shared" ca="1" si="101"/>
        <v>150.13381589687478</v>
      </c>
      <c r="N348" s="16" t="b">
        <f t="shared" ca="1" si="102"/>
        <v>0</v>
      </c>
      <c r="O348">
        <f t="shared" ca="1" si="103"/>
        <v>1824.7047524266541</v>
      </c>
      <c r="P348">
        <f t="shared" ca="1" si="104"/>
        <v>12</v>
      </c>
      <c r="Q348">
        <f t="shared" ca="1" si="105"/>
        <v>150.80578287255778</v>
      </c>
      <c r="R348" t="b">
        <f t="shared" ca="1" si="95"/>
        <v>0</v>
      </c>
      <c r="S348">
        <f t="shared" ca="1" si="110"/>
        <v>-1</v>
      </c>
      <c r="T348">
        <f t="shared" ca="1" si="106"/>
        <v>-1</v>
      </c>
    </row>
    <row r="349" spans="1:20" x14ac:dyDescent="0.25">
      <c r="A349" s="71">
        <f t="shared" si="111"/>
        <v>33.000000000000199</v>
      </c>
      <c r="B349" s="65">
        <f t="shared" si="107"/>
        <v>115.22994517245129</v>
      </c>
      <c r="C349" s="58">
        <f t="shared" ca="1" si="96"/>
        <v>157.31919979783564</v>
      </c>
      <c r="D349" s="58">
        <f t="shared" ca="1" si="108"/>
        <v>7.3191997978356449</v>
      </c>
      <c r="E349" s="55">
        <f t="shared" ca="1" si="112"/>
        <v>3</v>
      </c>
      <c r="F349" s="72">
        <f t="shared" ca="1" si="109"/>
        <v>0</v>
      </c>
      <c r="G349" s="42">
        <f t="shared" si="97"/>
        <v>349</v>
      </c>
      <c r="H349">
        <f ca="1">IF((G349-$L$7)&gt;$G$19, ABS((SUM(INDIRECT("C"&amp;G349-$L$7):INDIRECT("C"&amp;G349)) - SUM(INDIRECT("C"&amp;G349):INDIRECT("C"&amp;G349+$L$7)))/$J$7),0)</f>
        <v>3.3714033674800987</v>
      </c>
      <c r="I349">
        <f ca="1">AVERAGE(INDIRECT("H"&amp;$G349-$L$8):INDIRECT("H"&amp;$G349+$L$8))</f>
        <v>3.3714033674800987</v>
      </c>
      <c r="J349">
        <f t="shared" ca="1" si="98"/>
        <v>-1</v>
      </c>
      <c r="K349" s="12">
        <f t="shared" ca="1" si="99"/>
        <v>1982.0239522244897</v>
      </c>
      <c r="L349" s="12">
        <f t="shared" ca="1" si="100"/>
        <v>13</v>
      </c>
      <c r="M349" s="12">
        <f t="shared" ca="1" si="101"/>
        <v>150.13381589687478</v>
      </c>
      <c r="N349" s="16" t="b">
        <f t="shared" ca="1" si="102"/>
        <v>0</v>
      </c>
      <c r="O349">
        <f t="shared" ca="1" si="103"/>
        <v>1982.0239522244897</v>
      </c>
      <c r="P349">
        <f t="shared" ca="1" si="104"/>
        <v>13</v>
      </c>
      <c r="Q349">
        <f t="shared" ca="1" si="105"/>
        <v>150.80578287255778</v>
      </c>
      <c r="R349" t="b">
        <f t="shared" ca="1" si="95"/>
        <v>0</v>
      </c>
      <c r="S349">
        <f t="shared" ca="1" si="110"/>
        <v>-1</v>
      </c>
      <c r="T349">
        <f t="shared" ca="1" si="106"/>
        <v>-1</v>
      </c>
    </row>
    <row r="350" spans="1:20" x14ac:dyDescent="0.25">
      <c r="A350" s="71">
        <f t="shared" si="111"/>
        <v>33.1000000000002</v>
      </c>
      <c r="B350" s="65">
        <f t="shared" si="107"/>
        <v>114.65523342327764</v>
      </c>
      <c r="C350" s="58">
        <f t="shared" ca="1" si="96"/>
        <v>148.12807768537769</v>
      </c>
      <c r="D350" s="58">
        <f t="shared" ca="1" si="108"/>
        <v>-1.8719223146223181</v>
      </c>
      <c r="E350" s="55">
        <f t="shared" ca="1" si="112"/>
        <v>3</v>
      </c>
      <c r="F350" s="72">
        <f t="shared" ca="1" si="109"/>
        <v>0</v>
      </c>
      <c r="G350" s="42">
        <f t="shared" si="97"/>
        <v>350</v>
      </c>
      <c r="H350">
        <f ca="1">IF((G350-$L$7)&gt;$G$19, ABS((SUM(INDIRECT("C"&amp;G350-$L$7):INDIRECT("C"&amp;G350)) - SUM(INDIRECT("C"&amp;G350):INDIRECT("C"&amp;G350+$L$7)))/$J$7),0)</f>
        <v>0.17565139222149639</v>
      </c>
      <c r="I350">
        <f ca="1">AVERAGE(INDIRECT("H"&amp;$G350-$L$8):INDIRECT("H"&amp;$G350+$L$8))</f>
        <v>0.17565139222149639</v>
      </c>
      <c r="J350">
        <f t="shared" ca="1" si="98"/>
        <v>-1</v>
      </c>
      <c r="K350" s="12">
        <f t="shared" ca="1" si="99"/>
        <v>2130.1520299098675</v>
      </c>
      <c r="L350" s="12">
        <f t="shared" ca="1" si="100"/>
        <v>14</v>
      </c>
      <c r="M350" s="12">
        <f t="shared" ca="1" si="101"/>
        <v>150.13381589687478</v>
      </c>
      <c r="N350" s="16" t="b">
        <f t="shared" ca="1" si="102"/>
        <v>0</v>
      </c>
      <c r="O350">
        <f t="shared" ca="1" si="103"/>
        <v>2130.1520299098675</v>
      </c>
      <c r="P350">
        <f t="shared" ca="1" si="104"/>
        <v>14</v>
      </c>
      <c r="Q350">
        <f t="shared" ca="1" si="105"/>
        <v>150.80578287255778</v>
      </c>
      <c r="R350" t="b">
        <f t="shared" ca="1" si="95"/>
        <v>0</v>
      </c>
      <c r="S350">
        <f t="shared" ca="1" si="110"/>
        <v>-1</v>
      </c>
      <c r="T350">
        <f t="shared" ca="1" si="106"/>
        <v>-1</v>
      </c>
    </row>
    <row r="351" spans="1:20" x14ac:dyDescent="0.25">
      <c r="A351" s="71">
        <f t="shared" si="111"/>
        <v>33.200000000000202</v>
      </c>
      <c r="B351" s="65">
        <f t="shared" si="107"/>
        <v>114.08338806091116</v>
      </c>
      <c r="C351" s="58">
        <f t="shared" ca="1" si="96"/>
        <v>149.41128321371443</v>
      </c>
      <c r="D351" s="58">
        <f t="shared" ca="1" si="108"/>
        <v>-0.5887167862855599</v>
      </c>
      <c r="E351" s="55">
        <f t="shared" ca="1" si="112"/>
        <v>3</v>
      </c>
      <c r="F351" s="72">
        <f t="shared" ca="1" si="109"/>
        <v>0</v>
      </c>
      <c r="G351" s="42">
        <f t="shared" si="97"/>
        <v>351</v>
      </c>
      <c r="H351">
        <f ca="1">IF((G351-$L$7)&gt;$G$19, ABS((SUM(INDIRECT("C"&amp;G351-$L$7):INDIRECT("C"&amp;G351)) - SUM(INDIRECT("C"&amp;G351):INDIRECT("C"&amp;G351+$L$7)))/$J$7),0)</f>
        <v>2.552316848592767</v>
      </c>
      <c r="I351">
        <f ca="1">AVERAGE(INDIRECT("H"&amp;$G351-$L$8):INDIRECT("H"&amp;$G351+$L$8))</f>
        <v>2.552316848592767</v>
      </c>
      <c r="J351">
        <f t="shared" ca="1" si="98"/>
        <v>-1</v>
      </c>
      <c r="K351" s="12">
        <f t="shared" ca="1" si="99"/>
        <v>2279.5633131235818</v>
      </c>
      <c r="L351" s="12">
        <f t="shared" ca="1" si="100"/>
        <v>15</v>
      </c>
      <c r="M351" s="12">
        <f t="shared" ca="1" si="101"/>
        <v>150.13381589687478</v>
      </c>
      <c r="N351" s="16" t="b">
        <f t="shared" ca="1" si="102"/>
        <v>0</v>
      </c>
      <c r="O351">
        <f t="shared" ca="1" si="103"/>
        <v>2279.5633131235818</v>
      </c>
      <c r="P351">
        <f t="shared" ca="1" si="104"/>
        <v>15</v>
      </c>
      <c r="Q351">
        <f t="shared" ca="1" si="105"/>
        <v>150.80578287255778</v>
      </c>
      <c r="R351" t="b">
        <f t="shared" ca="1" si="95"/>
        <v>0</v>
      </c>
      <c r="S351">
        <f t="shared" ca="1" si="110"/>
        <v>-1</v>
      </c>
      <c r="T351">
        <f t="shared" ca="1" si="106"/>
        <v>-1</v>
      </c>
    </row>
    <row r="352" spans="1:20" x14ac:dyDescent="0.25">
      <c r="A352" s="71">
        <f t="shared" si="111"/>
        <v>33.300000000000203</v>
      </c>
      <c r="B352" s="65">
        <f t="shared" si="107"/>
        <v>113.51439478918806</v>
      </c>
      <c r="C352" s="58">
        <f t="shared" ca="1" si="96"/>
        <v>156.98038764214397</v>
      </c>
      <c r="D352" s="58">
        <f t="shared" ca="1" si="108"/>
        <v>6.9803876421439774</v>
      </c>
      <c r="E352" s="55">
        <f t="shared" ca="1" si="112"/>
        <v>3</v>
      </c>
      <c r="F352" s="72">
        <f t="shared" ca="1" si="109"/>
        <v>0</v>
      </c>
      <c r="G352" s="42">
        <f t="shared" si="97"/>
        <v>352</v>
      </c>
      <c r="H352">
        <f ca="1">IF((G352-$L$7)&gt;$G$19, ABS((SUM(INDIRECT("C"&amp;G352-$L$7):INDIRECT("C"&amp;G352)) - SUM(INDIRECT("C"&amp;G352):INDIRECT("C"&amp;G352+$L$7)))/$J$7),0)</f>
        <v>0.35575519239624498</v>
      </c>
      <c r="I352">
        <f ca="1">AVERAGE(INDIRECT("H"&amp;$G352-$L$8):INDIRECT("H"&amp;$G352+$L$8))</f>
        <v>0.35575519239624498</v>
      </c>
      <c r="J352">
        <f t="shared" ca="1" si="98"/>
        <v>-1</v>
      </c>
      <c r="K352" s="12">
        <f t="shared" ca="1" si="99"/>
        <v>2436.5437007657256</v>
      </c>
      <c r="L352" s="12">
        <f t="shared" ca="1" si="100"/>
        <v>16</v>
      </c>
      <c r="M352" s="12">
        <f t="shared" ca="1" si="101"/>
        <v>150.13381589687478</v>
      </c>
      <c r="N352" s="16" t="b">
        <f t="shared" ca="1" si="102"/>
        <v>0</v>
      </c>
      <c r="O352">
        <f t="shared" ca="1" si="103"/>
        <v>2436.5437007657256</v>
      </c>
      <c r="P352">
        <f t="shared" ca="1" si="104"/>
        <v>16</v>
      </c>
      <c r="Q352">
        <f t="shared" ca="1" si="105"/>
        <v>150.80578287255778</v>
      </c>
      <c r="R352" t="b">
        <f t="shared" ca="1" si="95"/>
        <v>0</v>
      </c>
      <c r="S352">
        <f t="shared" ca="1" si="110"/>
        <v>-1</v>
      </c>
      <c r="T352">
        <f t="shared" ca="1" si="106"/>
        <v>-1</v>
      </c>
    </row>
    <row r="353" spans="1:20" x14ac:dyDescent="0.25">
      <c r="A353" s="71">
        <f t="shared" si="111"/>
        <v>33.400000000000205</v>
      </c>
      <c r="B353" s="65">
        <f t="shared" si="107"/>
        <v>112.9482393832469</v>
      </c>
      <c r="C353" s="58">
        <f t="shared" ca="1" si="96"/>
        <v>158.67615723544043</v>
      </c>
      <c r="D353" s="58">
        <f t="shared" ca="1" si="108"/>
        <v>8.6761572354404244</v>
      </c>
      <c r="E353" s="55">
        <f t="shared" ca="1" si="112"/>
        <v>3</v>
      </c>
      <c r="F353" s="72">
        <f t="shared" ca="1" si="109"/>
        <v>0</v>
      </c>
      <c r="G353" s="42">
        <f t="shared" si="97"/>
        <v>353</v>
      </c>
      <c r="H353">
        <f ca="1">IF((G353-$L$7)&gt;$G$19, ABS((SUM(INDIRECT("C"&amp;G353-$L$7):INDIRECT("C"&amp;G353)) - SUM(INDIRECT("C"&amp;G353):INDIRECT("C"&amp;G353+$L$7)))/$J$7),0)</f>
        <v>0.28534524693276353</v>
      </c>
      <c r="I353">
        <f ca="1">AVERAGE(INDIRECT("H"&amp;$G353-$L$8):INDIRECT("H"&amp;$G353+$L$8))</f>
        <v>0.28534524693276353</v>
      </c>
      <c r="J353">
        <f t="shared" ca="1" si="98"/>
        <v>-1</v>
      </c>
      <c r="K353" s="12">
        <f t="shared" ca="1" si="99"/>
        <v>2595.2198580011659</v>
      </c>
      <c r="L353" s="12">
        <f t="shared" ca="1" si="100"/>
        <v>17</v>
      </c>
      <c r="M353" s="12">
        <f t="shared" ca="1" si="101"/>
        <v>150.13381589687478</v>
      </c>
      <c r="N353" s="16" t="b">
        <f t="shared" ca="1" si="102"/>
        <v>0</v>
      </c>
      <c r="O353">
        <f t="shared" ca="1" si="103"/>
        <v>2595.2198580011659</v>
      </c>
      <c r="P353">
        <f t="shared" ca="1" si="104"/>
        <v>17</v>
      </c>
      <c r="Q353">
        <f t="shared" ca="1" si="105"/>
        <v>150.80578287255778</v>
      </c>
      <c r="R353" t="b">
        <f t="shared" ca="1" si="95"/>
        <v>0</v>
      </c>
      <c r="S353">
        <f t="shared" ca="1" si="110"/>
        <v>-1</v>
      </c>
      <c r="T353">
        <f t="shared" ca="1" si="106"/>
        <v>-1</v>
      </c>
    </row>
    <row r="354" spans="1:20" x14ac:dyDescent="0.25">
      <c r="A354" s="71">
        <f t="shared" si="111"/>
        <v>33.500000000000206</v>
      </c>
      <c r="B354" s="65">
        <f t="shared" si="107"/>
        <v>112.38490768917303</v>
      </c>
      <c r="C354" s="58">
        <f t="shared" ca="1" si="96"/>
        <v>137.44018289406668</v>
      </c>
      <c r="D354" s="58">
        <f t="shared" ca="1" si="108"/>
        <v>-12.559817105933325</v>
      </c>
      <c r="E354" s="55">
        <f t="shared" ca="1" si="112"/>
        <v>3</v>
      </c>
      <c r="F354" s="72">
        <f t="shared" ca="1" si="109"/>
        <v>0</v>
      </c>
      <c r="G354" s="42">
        <f t="shared" si="97"/>
        <v>354</v>
      </c>
      <c r="H354">
        <f ca="1">IF((G354-$L$7)&gt;$G$19, ABS((SUM(INDIRECT("C"&amp;G354-$L$7):INDIRECT("C"&amp;G354)) - SUM(INDIRECT("C"&amp;G354):INDIRECT("C"&amp;G354+$L$7)))/$J$7),0)</f>
        <v>0.10273213334433251</v>
      </c>
      <c r="I354">
        <f ca="1">AVERAGE(INDIRECT("H"&amp;$G354-$L$8):INDIRECT("H"&amp;$G354+$L$8))</f>
        <v>0.10273213334433251</v>
      </c>
      <c r="J354">
        <f t="shared" ca="1" si="98"/>
        <v>-1</v>
      </c>
      <c r="K354" s="12">
        <f t="shared" ca="1" si="99"/>
        <v>2732.6600408952327</v>
      </c>
      <c r="L354" s="12">
        <f t="shared" ca="1" si="100"/>
        <v>18</v>
      </c>
      <c r="M354" s="12">
        <f t="shared" ca="1" si="101"/>
        <v>150.13381589687478</v>
      </c>
      <c r="N354" s="16" t="b">
        <f t="shared" ca="1" si="102"/>
        <v>0</v>
      </c>
      <c r="O354">
        <f t="shared" ca="1" si="103"/>
        <v>2732.6600408952327</v>
      </c>
      <c r="P354">
        <f t="shared" ca="1" si="104"/>
        <v>18</v>
      </c>
      <c r="Q354">
        <f t="shared" ca="1" si="105"/>
        <v>150.80578287255778</v>
      </c>
      <c r="R354" t="b">
        <f t="shared" ca="1" si="95"/>
        <v>0</v>
      </c>
      <c r="S354">
        <f t="shared" ca="1" si="110"/>
        <v>-1</v>
      </c>
      <c r="T354">
        <f t="shared" ca="1" si="106"/>
        <v>-1</v>
      </c>
    </row>
    <row r="355" spans="1:20" x14ac:dyDescent="0.25">
      <c r="A355" s="71">
        <f t="shared" si="111"/>
        <v>33.600000000000207</v>
      </c>
      <c r="B355" s="65">
        <f t="shared" si="107"/>
        <v>111.82438562364482</v>
      </c>
      <c r="C355" s="58">
        <f t="shared" ca="1" si="96"/>
        <v>167.81010697406069</v>
      </c>
      <c r="D355" s="58">
        <f t="shared" ca="1" si="108"/>
        <v>17.810106974060684</v>
      </c>
      <c r="E355" s="55">
        <f t="shared" ca="1" si="112"/>
        <v>3</v>
      </c>
      <c r="F355" s="72">
        <f t="shared" ca="1" si="109"/>
        <v>0</v>
      </c>
      <c r="G355" s="42">
        <f t="shared" si="97"/>
        <v>355</v>
      </c>
      <c r="H355">
        <f ca="1">IF((G355-$L$7)&gt;$G$19, ABS((SUM(INDIRECT("C"&amp;G355-$L$7):INDIRECT("C"&amp;G355)) - SUM(INDIRECT("C"&amp;G355):INDIRECT("C"&amp;G355+$L$7)))/$J$7),0)</f>
        <v>3.262904261520589</v>
      </c>
      <c r="I355">
        <f ca="1">AVERAGE(INDIRECT("H"&amp;$G355-$L$8):INDIRECT("H"&amp;$G355+$L$8))</f>
        <v>3.262904261520589</v>
      </c>
      <c r="J355">
        <f t="shared" ca="1" si="98"/>
        <v>-1</v>
      </c>
      <c r="K355" s="12">
        <f t="shared" ca="1" si="99"/>
        <v>2900.4701478692932</v>
      </c>
      <c r="L355" s="12">
        <f t="shared" ca="1" si="100"/>
        <v>19</v>
      </c>
      <c r="M355" s="12">
        <f t="shared" ca="1" si="101"/>
        <v>150.13381589687478</v>
      </c>
      <c r="N355" s="16" t="b">
        <f t="shared" ca="1" si="102"/>
        <v>0</v>
      </c>
      <c r="O355">
        <f t="shared" ca="1" si="103"/>
        <v>2900.4701478692932</v>
      </c>
      <c r="P355">
        <f t="shared" ca="1" si="104"/>
        <v>19</v>
      </c>
      <c r="Q355">
        <f t="shared" ca="1" si="105"/>
        <v>150.80578287255778</v>
      </c>
      <c r="R355" t="b">
        <f t="shared" ca="1" si="95"/>
        <v>0</v>
      </c>
      <c r="S355">
        <f t="shared" ca="1" si="110"/>
        <v>-1</v>
      </c>
      <c r="T355">
        <f t="shared" ca="1" si="106"/>
        <v>-1</v>
      </c>
    </row>
    <row r="356" spans="1:20" x14ac:dyDescent="0.25">
      <c r="A356" s="71">
        <f t="shared" si="111"/>
        <v>33.700000000000209</v>
      </c>
      <c r="B356" s="65">
        <f t="shared" si="107"/>
        <v>111.26665917358136</v>
      </c>
      <c r="C356" s="58">
        <f t="shared" ca="1" si="96"/>
        <v>148.25736643690107</v>
      </c>
      <c r="D356" s="58">
        <f t="shared" ca="1" si="108"/>
        <v>-1.7426335630989471</v>
      </c>
      <c r="E356" s="55">
        <f t="shared" ca="1" si="112"/>
        <v>3</v>
      </c>
      <c r="F356" s="72">
        <f t="shared" ca="1" si="109"/>
        <v>0</v>
      </c>
      <c r="G356" s="42">
        <f t="shared" si="97"/>
        <v>356</v>
      </c>
      <c r="H356">
        <f ca="1">IF((G356-$L$7)&gt;$G$19, ABS((SUM(INDIRECT("C"&amp;G356-$L$7):INDIRECT("C"&amp;G356)) - SUM(INDIRECT("C"&amp;G356):INDIRECT("C"&amp;G356+$L$7)))/$J$7),0)</f>
        <v>14.687422360228695</v>
      </c>
      <c r="I356">
        <f ca="1">AVERAGE(INDIRECT("H"&amp;$G356-$L$8):INDIRECT("H"&amp;$G356+$L$8))</f>
        <v>14.687422360228695</v>
      </c>
      <c r="J356">
        <f t="shared" ca="1" si="98"/>
        <v>-1</v>
      </c>
      <c r="K356" s="12">
        <f t="shared" ca="1" si="99"/>
        <v>3048.7275143061943</v>
      </c>
      <c r="L356" s="12">
        <f t="shared" ca="1" si="100"/>
        <v>20</v>
      </c>
      <c r="M356" s="12">
        <f t="shared" ca="1" si="101"/>
        <v>150.13381589687478</v>
      </c>
      <c r="N356" s="16" t="b">
        <f t="shared" ca="1" si="102"/>
        <v>0</v>
      </c>
      <c r="O356">
        <f t="shared" ca="1" si="103"/>
        <v>3048.7275143061943</v>
      </c>
      <c r="P356">
        <f t="shared" ca="1" si="104"/>
        <v>20</v>
      </c>
      <c r="Q356">
        <f t="shared" ca="1" si="105"/>
        <v>150.80578287255778</v>
      </c>
      <c r="R356" t="b">
        <f t="shared" ca="1" si="95"/>
        <v>0</v>
      </c>
      <c r="S356">
        <f t="shared" ca="1" si="110"/>
        <v>-1</v>
      </c>
      <c r="T356">
        <f t="shared" ca="1" si="106"/>
        <v>-1</v>
      </c>
    </row>
    <row r="357" spans="1:20" x14ac:dyDescent="0.25">
      <c r="A357" s="71">
        <f t="shared" si="111"/>
        <v>33.80000000000021</v>
      </c>
      <c r="B357" s="65">
        <f t="shared" si="107"/>
        <v>110.7117143957924</v>
      </c>
      <c r="C357" s="58">
        <f t="shared" ca="1" si="96"/>
        <v>134.80735664652366</v>
      </c>
      <c r="D357" s="58">
        <f t="shared" ca="1" si="108"/>
        <v>-15.192643353476335</v>
      </c>
      <c r="E357" s="55">
        <f t="shared" ca="1" si="112"/>
        <v>3</v>
      </c>
      <c r="F357" s="72">
        <f t="shared" ca="1" si="109"/>
        <v>0</v>
      </c>
      <c r="G357" s="42">
        <f t="shared" si="97"/>
        <v>357</v>
      </c>
      <c r="H357">
        <f ca="1">IF((G357-$L$7)&gt;$G$19, ABS((SUM(INDIRECT("C"&amp;G357-$L$7):INDIRECT("C"&amp;G357)) - SUM(INDIRECT("C"&amp;G357):INDIRECT("C"&amp;G357+$L$7)))/$J$7),0)</f>
        <v>12.809611089844736</v>
      </c>
      <c r="I357">
        <f ca="1">AVERAGE(INDIRECT("H"&amp;$G357-$L$8):INDIRECT("H"&amp;$G357+$L$8))</f>
        <v>12.809611089844736</v>
      </c>
      <c r="J357">
        <f t="shared" ca="1" si="98"/>
        <v>-1</v>
      </c>
      <c r="K357" s="12">
        <f t="shared" ca="1" si="99"/>
        <v>3183.5348709527179</v>
      </c>
      <c r="L357" s="12">
        <f t="shared" ca="1" si="100"/>
        <v>21</v>
      </c>
      <c r="M357" s="12">
        <f t="shared" ca="1" si="101"/>
        <v>150.13381589687478</v>
      </c>
      <c r="N357" s="16" t="b">
        <f t="shared" ca="1" si="102"/>
        <v>0</v>
      </c>
      <c r="O357">
        <f t="shared" ca="1" si="103"/>
        <v>3183.5348709527179</v>
      </c>
      <c r="P357">
        <f t="shared" ca="1" si="104"/>
        <v>21</v>
      </c>
      <c r="Q357">
        <f t="shared" ca="1" si="105"/>
        <v>150.80578287255778</v>
      </c>
      <c r="R357" t="b">
        <f t="shared" ca="1" si="95"/>
        <v>0</v>
      </c>
      <c r="S357">
        <f t="shared" ca="1" si="110"/>
        <v>-1</v>
      </c>
      <c r="T357">
        <f t="shared" ca="1" si="106"/>
        <v>-1</v>
      </c>
    </row>
    <row r="358" spans="1:20" x14ac:dyDescent="0.25">
      <c r="A358" s="71">
        <f t="shared" si="111"/>
        <v>33.900000000000212</v>
      </c>
      <c r="B358" s="65">
        <f t="shared" si="107"/>
        <v>110.15953741662955</v>
      </c>
      <c r="C358" s="58">
        <f t="shared" ca="1" si="96"/>
        <v>111.69324378068896</v>
      </c>
      <c r="D358" s="58">
        <f t="shared" ca="1" si="108"/>
        <v>-38.306756219311033</v>
      </c>
      <c r="E358" s="55">
        <f t="shared" ca="1" si="112"/>
        <v>3</v>
      </c>
      <c r="F358" s="72">
        <f t="shared" ca="1" si="109"/>
        <v>0</v>
      </c>
      <c r="G358" s="42">
        <f t="shared" si="97"/>
        <v>358</v>
      </c>
      <c r="H358">
        <f ca="1">IF((G358-$L$7)&gt;$G$19, ABS((SUM(INDIRECT("C"&amp;G358-$L$7):INDIRECT("C"&amp;G358)) - SUM(INDIRECT("C"&amp;G358):INDIRECT("C"&amp;G358+$L$7)))/$J$7),0)</f>
        <v>4.0710783839901126</v>
      </c>
      <c r="I358">
        <f ca="1">AVERAGE(INDIRECT("H"&amp;$G358-$L$8):INDIRECT("H"&amp;$G358+$L$8))</f>
        <v>4.0710783839901126</v>
      </c>
      <c r="J358">
        <f t="shared" ca="1" si="98"/>
        <v>-1</v>
      </c>
      <c r="K358" s="12">
        <f t="shared" ca="1" si="99"/>
        <v>3295.228114733407</v>
      </c>
      <c r="L358" s="12">
        <f t="shared" ca="1" si="100"/>
        <v>22</v>
      </c>
      <c r="M358" s="12">
        <f t="shared" ca="1" si="101"/>
        <v>150.13381589687478</v>
      </c>
      <c r="N358" s="16" t="b">
        <f t="shared" ca="1" si="102"/>
        <v>0</v>
      </c>
      <c r="O358">
        <f t="shared" ca="1" si="103"/>
        <v>3295.228114733407</v>
      </c>
      <c r="P358">
        <f t="shared" ca="1" si="104"/>
        <v>22</v>
      </c>
      <c r="Q358">
        <f t="shared" ca="1" si="105"/>
        <v>150.80578287255778</v>
      </c>
      <c r="R358" t="b">
        <f t="shared" ca="1" si="95"/>
        <v>0</v>
      </c>
      <c r="S358">
        <f t="shared" ca="1" si="110"/>
        <v>-1</v>
      </c>
      <c r="T358">
        <f t="shared" ca="1" si="106"/>
        <v>-1</v>
      </c>
    </row>
    <row r="359" spans="1:20" x14ac:dyDescent="0.25">
      <c r="A359" s="71">
        <f t="shared" si="111"/>
        <v>34.000000000000213</v>
      </c>
      <c r="B359" s="65">
        <f t="shared" si="107"/>
        <v>109.6101144316396</v>
      </c>
      <c r="C359" s="58">
        <f t="shared" ca="1" si="96"/>
        <v>153.13578527089379</v>
      </c>
      <c r="D359" s="58">
        <f t="shared" ca="1" si="108"/>
        <v>3.1357852708937801</v>
      </c>
      <c r="E359" s="55">
        <f t="shared" ca="1" si="112"/>
        <v>3</v>
      </c>
      <c r="F359" s="72">
        <f t="shared" ca="1" si="109"/>
        <v>0</v>
      </c>
      <c r="G359" s="42">
        <f t="shared" si="97"/>
        <v>359</v>
      </c>
      <c r="H359">
        <f ca="1">IF((G359-$L$7)&gt;$G$19, ABS((SUM(INDIRECT("C"&amp;G359-$L$7):INDIRECT("C"&amp;G359)) - SUM(INDIRECT("C"&amp;G359):INDIRECT("C"&amp;G359+$L$7)))/$J$7),0)</f>
        <v>16.140554745933827</v>
      </c>
      <c r="I359">
        <f ca="1">AVERAGE(INDIRECT("H"&amp;$G359-$L$8):INDIRECT("H"&amp;$G359+$L$8))</f>
        <v>16.140554745933827</v>
      </c>
      <c r="J359">
        <f t="shared" ca="1" si="98"/>
        <v>-1</v>
      </c>
      <c r="K359" s="12">
        <f t="shared" ca="1" si="99"/>
        <v>3448.3639000043008</v>
      </c>
      <c r="L359" s="12">
        <f t="shared" ca="1" si="100"/>
        <v>23</v>
      </c>
      <c r="M359" s="12">
        <f t="shared" ca="1" si="101"/>
        <v>150.13381589687478</v>
      </c>
      <c r="N359" s="16" t="b">
        <f t="shared" ca="1" si="102"/>
        <v>0</v>
      </c>
      <c r="O359">
        <f t="shared" ca="1" si="103"/>
        <v>3448.3639000043008</v>
      </c>
      <c r="P359">
        <f t="shared" ca="1" si="104"/>
        <v>23</v>
      </c>
      <c r="Q359">
        <f t="shared" ca="1" si="105"/>
        <v>150.80578287255778</v>
      </c>
      <c r="R359" t="b">
        <f t="shared" ca="1" si="95"/>
        <v>0</v>
      </c>
      <c r="S359">
        <f t="shared" ca="1" si="110"/>
        <v>-1</v>
      </c>
      <c r="T359">
        <f t="shared" ca="1" si="106"/>
        <v>-1</v>
      </c>
    </row>
    <row r="360" spans="1:20" x14ac:dyDescent="0.25">
      <c r="A360" s="71">
        <f t="shared" si="111"/>
        <v>34.100000000000215</v>
      </c>
      <c r="B360" s="65">
        <f t="shared" si="107"/>
        <v>109.06343170521934</v>
      </c>
      <c r="C360" s="58">
        <f t="shared" ca="1" si="96"/>
        <v>146.21325134849135</v>
      </c>
      <c r="D360" s="58">
        <f t="shared" ca="1" si="108"/>
        <v>-3.7867486515086575</v>
      </c>
      <c r="E360" s="55">
        <f t="shared" ca="1" si="112"/>
        <v>3</v>
      </c>
      <c r="F360" s="72">
        <f t="shared" ca="1" si="109"/>
        <v>0</v>
      </c>
      <c r="G360" s="42">
        <f t="shared" si="97"/>
        <v>360</v>
      </c>
      <c r="H360">
        <f ca="1">IF((G360-$L$7)&gt;$G$19, ABS((SUM(INDIRECT("C"&amp;G360-$L$7):INDIRECT("C"&amp;G360)) - SUM(INDIRECT("C"&amp;G360):INDIRECT("C"&amp;G360+$L$7)))/$J$7),0)</f>
        <v>10.461996630843629</v>
      </c>
      <c r="I360">
        <f ca="1">AVERAGE(INDIRECT("H"&amp;$G360-$L$8):INDIRECT("H"&amp;$G360+$L$8))</f>
        <v>10.461996630843629</v>
      </c>
      <c r="J360">
        <f t="shared" ca="1" si="98"/>
        <v>-1</v>
      </c>
      <c r="K360" s="12">
        <f t="shared" ca="1" si="99"/>
        <v>3594.577151352792</v>
      </c>
      <c r="L360" s="12">
        <f t="shared" ca="1" si="100"/>
        <v>24</v>
      </c>
      <c r="M360" s="12">
        <f t="shared" ca="1" si="101"/>
        <v>150.13381589687478</v>
      </c>
      <c r="N360" s="16" t="b">
        <f t="shared" ca="1" si="102"/>
        <v>0</v>
      </c>
      <c r="O360">
        <f t="shared" ca="1" si="103"/>
        <v>3594.577151352792</v>
      </c>
      <c r="P360">
        <f t="shared" ca="1" si="104"/>
        <v>24</v>
      </c>
      <c r="Q360">
        <f t="shared" ca="1" si="105"/>
        <v>150.80578287255778</v>
      </c>
      <c r="R360" t="b">
        <f t="shared" ca="1" si="95"/>
        <v>0</v>
      </c>
      <c r="S360">
        <f t="shared" ca="1" si="110"/>
        <v>-1</v>
      </c>
      <c r="T360">
        <f t="shared" ca="1" si="106"/>
        <v>-1</v>
      </c>
    </row>
    <row r="361" spans="1:20" x14ac:dyDescent="0.25">
      <c r="A361" s="71">
        <f t="shared" si="111"/>
        <v>34.200000000000216</v>
      </c>
      <c r="B361" s="65">
        <f t="shared" si="107"/>
        <v>108.51947557027208</v>
      </c>
      <c r="C361" s="58">
        <f t="shared" ca="1" si="96"/>
        <v>164.84956806245654</v>
      </c>
      <c r="D361" s="58">
        <f t="shared" ca="1" si="108"/>
        <v>14.849568062456539</v>
      </c>
      <c r="E361" s="55">
        <f t="shared" ca="1" si="112"/>
        <v>3</v>
      </c>
      <c r="F361" s="72">
        <f t="shared" ca="1" si="109"/>
        <v>0</v>
      </c>
      <c r="G361" s="42">
        <f t="shared" si="97"/>
        <v>361</v>
      </c>
      <c r="H361">
        <f ca="1">IF((G361-$L$7)&gt;$G$19, ABS((SUM(INDIRECT("C"&amp;G361-$L$7):INDIRECT("C"&amp;G361)) - SUM(INDIRECT("C"&amp;G361):INDIRECT("C"&amp;G361+$L$7)))/$J$7),0)</f>
        <v>2.0917427275962837</v>
      </c>
      <c r="I361">
        <f ca="1">AVERAGE(INDIRECT("H"&amp;$G361-$L$8):INDIRECT("H"&amp;$G361+$L$8))</f>
        <v>2.0917427275962837</v>
      </c>
      <c r="J361">
        <f t="shared" ca="1" si="98"/>
        <v>-1</v>
      </c>
      <c r="K361" s="12">
        <f t="shared" ca="1" si="99"/>
        <v>3759.4267194152485</v>
      </c>
      <c r="L361" s="12">
        <f t="shared" ca="1" si="100"/>
        <v>25</v>
      </c>
      <c r="M361" s="12">
        <f t="shared" ca="1" si="101"/>
        <v>150.13381589687478</v>
      </c>
      <c r="N361" s="16" t="b">
        <f t="shared" ca="1" si="102"/>
        <v>0</v>
      </c>
      <c r="O361">
        <f t="shared" ca="1" si="103"/>
        <v>3759.4267194152485</v>
      </c>
      <c r="P361">
        <f t="shared" ca="1" si="104"/>
        <v>25</v>
      </c>
      <c r="Q361">
        <f t="shared" ca="1" si="105"/>
        <v>150.80578287255778</v>
      </c>
      <c r="R361" t="b">
        <f t="shared" ca="1" si="95"/>
        <v>0</v>
      </c>
      <c r="S361">
        <f t="shared" ca="1" si="110"/>
        <v>-1</v>
      </c>
      <c r="T361">
        <f t="shared" ca="1" si="106"/>
        <v>-1</v>
      </c>
    </row>
    <row r="362" spans="1:20" x14ac:dyDescent="0.25">
      <c r="A362" s="71">
        <f t="shared" si="111"/>
        <v>34.300000000000217</v>
      </c>
      <c r="B362" s="65">
        <f t="shared" si="107"/>
        <v>107.97823242786612</v>
      </c>
      <c r="C362" s="58">
        <f t="shared" ca="1" si="96"/>
        <v>141.82744751250075</v>
      </c>
      <c r="D362" s="58">
        <f t="shared" ca="1" si="108"/>
        <v>-8.1725524874992566</v>
      </c>
      <c r="E362" s="55">
        <f t="shared" ca="1" si="112"/>
        <v>3</v>
      </c>
      <c r="F362" s="72">
        <f t="shared" ca="1" si="109"/>
        <v>0</v>
      </c>
      <c r="G362" s="42">
        <f t="shared" si="97"/>
        <v>362</v>
      </c>
      <c r="H362">
        <f ca="1">IF((G362-$L$7)&gt;$G$19, ABS((SUM(INDIRECT("C"&amp;G362-$L$7):INDIRECT("C"&amp;G362)) - SUM(INDIRECT("C"&amp;G362):INDIRECT("C"&amp;G362+$L$7)))/$J$7),0)</f>
        <v>2.1417477113794092</v>
      </c>
      <c r="I362">
        <f ca="1">AVERAGE(INDIRECT("H"&amp;$G362-$L$8):INDIRECT("H"&amp;$G362+$L$8))</f>
        <v>2.1417477113794092</v>
      </c>
      <c r="J362">
        <f t="shared" ca="1" si="98"/>
        <v>-1</v>
      </c>
      <c r="K362" s="12">
        <f t="shared" ca="1" si="99"/>
        <v>3901.2541669277493</v>
      </c>
      <c r="L362" s="12">
        <f t="shared" ca="1" si="100"/>
        <v>26</v>
      </c>
      <c r="M362" s="12">
        <f t="shared" ca="1" si="101"/>
        <v>150.13381589687478</v>
      </c>
      <c r="N362" s="16" t="b">
        <f t="shared" ca="1" si="102"/>
        <v>0</v>
      </c>
      <c r="O362">
        <f t="shared" ca="1" si="103"/>
        <v>3901.2541669277493</v>
      </c>
      <c r="P362">
        <f t="shared" ca="1" si="104"/>
        <v>26</v>
      </c>
      <c r="Q362">
        <f t="shared" ca="1" si="105"/>
        <v>150.80578287255778</v>
      </c>
      <c r="R362" t="b">
        <f t="shared" ca="1" si="95"/>
        <v>0</v>
      </c>
      <c r="S362">
        <f t="shared" ca="1" si="110"/>
        <v>-1</v>
      </c>
      <c r="T362">
        <f t="shared" ca="1" si="106"/>
        <v>-1</v>
      </c>
    </row>
    <row r="363" spans="1:20" x14ac:dyDescent="0.25">
      <c r="A363" s="71">
        <f t="shared" si="111"/>
        <v>34.400000000000219</v>
      </c>
      <c r="B363" s="65">
        <f t="shared" si="107"/>
        <v>107.43968874689475</v>
      </c>
      <c r="C363" s="58">
        <f t="shared" ca="1" si="96"/>
        <v>165.88856001726955</v>
      </c>
      <c r="D363" s="58">
        <f t="shared" ca="1" si="108"/>
        <v>15.888560017269546</v>
      </c>
      <c r="E363" s="55">
        <f t="shared" ca="1" si="112"/>
        <v>3</v>
      </c>
      <c r="F363" s="72">
        <f t="shared" ca="1" si="109"/>
        <v>0</v>
      </c>
      <c r="G363" s="42">
        <f t="shared" si="97"/>
        <v>363</v>
      </c>
      <c r="H363">
        <f ca="1">IF((G363-$L$7)&gt;$G$19, ABS((SUM(INDIRECT("C"&amp;G363-$L$7):INDIRECT("C"&amp;G363)) - SUM(INDIRECT("C"&amp;G363):INDIRECT("C"&amp;G363+$L$7)))/$J$7),0)</f>
        <v>0.48092587617293248</v>
      </c>
      <c r="I363">
        <f ca="1">AVERAGE(INDIRECT("H"&amp;$G363-$L$8):INDIRECT("H"&amp;$G363+$L$8))</f>
        <v>0.48092587617293248</v>
      </c>
      <c r="J363">
        <f t="shared" ca="1" si="98"/>
        <v>-1</v>
      </c>
      <c r="K363" s="12">
        <f t="shared" ca="1" si="99"/>
        <v>4067.1427269450187</v>
      </c>
      <c r="L363" s="12">
        <f t="shared" ca="1" si="100"/>
        <v>27</v>
      </c>
      <c r="M363" s="12">
        <f t="shared" ca="1" si="101"/>
        <v>150.13381589687478</v>
      </c>
      <c r="N363" s="16" t="b">
        <f t="shared" ca="1" si="102"/>
        <v>0</v>
      </c>
      <c r="O363">
        <f t="shared" ca="1" si="103"/>
        <v>4067.1427269450187</v>
      </c>
      <c r="P363">
        <f t="shared" ca="1" si="104"/>
        <v>27</v>
      </c>
      <c r="Q363">
        <f t="shared" ca="1" si="105"/>
        <v>150.80578287255778</v>
      </c>
      <c r="R363" t="b">
        <f t="shared" ca="1" si="95"/>
        <v>0</v>
      </c>
      <c r="S363">
        <f t="shared" ca="1" si="110"/>
        <v>-1</v>
      </c>
      <c r="T363">
        <f t="shared" ca="1" si="106"/>
        <v>-1</v>
      </c>
    </row>
    <row r="364" spans="1:20" x14ac:dyDescent="0.25">
      <c r="A364" s="71">
        <f t="shared" si="111"/>
        <v>34.50000000000022</v>
      </c>
      <c r="B364" s="65">
        <f t="shared" si="107"/>
        <v>106.90383106373787</v>
      </c>
      <c r="C364" s="58">
        <f t="shared" ca="1" si="96"/>
        <v>153.74125023919595</v>
      </c>
      <c r="D364" s="58">
        <f t="shared" ca="1" si="108"/>
        <v>3.7412502391959492</v>
      </c>
      <c r="E364" s="55">
        <f t="shared" ca="1" si="112"/>
        <v>3</v>
      </c>
      <c r="F364" s="72">
        <f t="shared" ca="1" si="109"/>
        <v>0</v>
      </c>
      <c r="G364" s="42">
        <f t="shared" si="97"/>
        <v>364</v>
      </c>
      <c r="H364">
        <f ca="1">IF((G364-$L$7)&gt;$G$19, ABS((SUM(INDIRECT("C"&amp;G364-$L$7):INDIRECT("C"&amp;G364)) - SUM(INDIRECT("C"&amp;G364):INDIRECT("C"&amp;G364+$L$7)))/$J$7),0)</f>
        <v>1.3293931845579863</v>
      </c>
      <c r="I364">
        <f ca="1">AVERAGE(INDIRECT("H"&amp;$G364-$L$8):INDIRECT("H"&amp;$G364+$L$8))</f>
        <v>1.3293931845579863</v>
      </c>
      <c r="J364">
        <f t="shared" ca="1" si="98"/>
        <v>-1</v>
      </c>
      <c r="K364" s="12">
        <f t="shared" ca="1" si="99"/>
        <v>4220.8839771842149</v>
      </c>
      <c r="L364" s="12">
        <f t="shared" ca="1" si="100"/>
        <v>28</v>
      </c>
      <c r="M364" s="12">
        <f t="shared" ca="1" si="101"/>
        <v>150.13381589687478</v>
      </c>
      <c r="N364" s="16" t="b">
        <f t="shared" ca="1" si="102"/>
        <v>0</v>
      </c>
      <c r="O364">
        <f t="shared" ca="1" si="103"/>
        <v>4220.8839771842149</v>
      </c>
      <c r="P364">
        <f t="shared" ca="1" si="104"/>
        <v>28</v>
      </c>
      <c r="Q364">
        <f t="shared" ca="1" si="105"/>
        <v>150.80578287255778</v>
      </c>
      <c r="R364" t="b">
        <f t="shared" ca="1" si="95"/>
        <v>0</v>
      </c>
      <c r="S364">
        <f t="shared" ca="1" si="110"/>
        <v>-1</v>
      </c>
      <c r="T364">
        <f t="shared" ca="1" si="106"/>
        <v>-1</v>
      </c>
    </row>
    <row r="365" spans="1:20" x14ac:dyDescent="0.25">
      <c r="A365" s="71">
        <f t="shared" si="111"/>
        <v>34.600000000000222</v>
      </c>
      <c r="B365" s="65">
        <f t="shared" si="107"/>
        <v>106.37064598192551</v>
      </c>
      <c r="C365" s="58">
        <f t="shared" ca="1" si="96"/>
        <v>154.8594688404531</v>
      </c>
      <c r="D365" s="58">
        <f t="shared" ca="1" si="108"/>
        <v>4.8594688404530908</v>
      </c>
      <c r="E365" s="55">
        <f t="shared" ca="1" si="112"/>
        <v>3</v>
      </c>
      <c r="F365" s="72">
        <f t="shared" ca="1" si="109"/>
        <v>0</v>
      </c>
      <c r="G365" s="42">
        <f t="shared" si="97"/>
        <v>365</v>
      </c>
      <c r="H365">
        <f ca="1">IF((G365-$L$7)&gt;$G$19, ABS((SUM(INDIRECT("C"&amp;G365-$L$7):INDIRECT("C"&amp;G365)) - SUM(INDIRECT("C"&amp;G365):INDIRECT("C"&amp;G365+$L$7)))/$J$7),0)</f>
        <v>5.1674652149197726</v>
      </c>
      <c r="I365">
        <f ca="1">AVERAGE(INDIRECT("H"&amp;$G365-$L$8):INDIRECT("H"&amp;$G365+$L$8))</f>
        <v>5.1674652149197726</v>
      </c>
      <c r="J365">
        <f t="shared" ca="1" si="98"/>
        <v>-1</v>
      </c>
      <c r="K365" s="12">
        <f t="shared" ca="1" si="99"/>
        <v>4375.7434460246677</v>
      </c>
      <c r="L365" s="12">
        <f t="shared" ca="1" si="100"/>
        <v>29</v>
      </c>
      <c r="M365" s="12">
        <f t="shared" ca="1" si="101"/>
        <v>150.13381589687478</v>
      </c>
      <c r="N365" s="16" t="b">
        <f t="shared" ca="1" si="102"/>
        <v>0</v>
      </c>
      <c r="O365">
        <f t="shared" ca="1" si="103"/>
        <v>4375.7434460246677</v>
      </c>
      <c r="P365">
        <f t="shared" ca="1" si="104"/>
        <v>29</v>
      </c>
      <c r="Q365">
        <f t="shared" ca="1" si="105"/>
        <v>150.80578287255778</v>
      </c>
      <c r="R365" t="b">
        <f t="shared" ca="1" si="95"/>
        <v>0</v>
      </c>
      <c r="S365">
        <f t="shared" ca="1" si="110"/>
        <v>-1</v>
      </c>
      <c r="T365">
        <f t="shared" ca="1" si="106"/>
        <v>-1</v>
      </c>
    </row>
    <row r="366" spans="1:20" x14ac:dyDescent="0.25">
      <c r="A366" s="71">
        <f t="shared" si="111"/>
        <v>34.700000000000223</v>
      </c>
      <c r="B366" s="65">
        <f t="shared" si="107"/>
        <v>105.84012017180281</v>
      </c>
      <c r="C366" s="58">
        <f t="shared" ca="1" si="96"/>
        <v>147.53896595108532</v>
      </c>
      <c r="D366" s="58">
        <f t="shared" ca="1" si="108"/>
        <v>-2.4610340489146734</v>
      </c>
      <c r="E366" s="55">
        <f t="shared" ca="1" si="112"/>
        <v>3</v>
      </c>
      <c r="F366" s="72">
        <f t="shared" ca="1" si="109"/>
        <v>0</v>
      </c>
      <c r="G366" s="42">
        <f t="shared" si="97"/>
        <v>366</v>
      </c>
      <c r="H366">
        <f ca="1">IF((G366-$L$7)&gt;$G$19, ABS((SUM(INDIRECT("C"&amp;G366-$L$7):INDIRECT("C"&amp;G366)) - SUM(INDIRECT("C"&amp;G366):INDIRECT("C"&amp;G366+$L$7)))/$J$7),0)</f>
        <v>0.81345029912490929</v>
      </c>
      <c r="I366">
        <f ca="1">AVERAGE(INDIRECT("H"&amp;$G366-$L$8):INDIRECT("H"&amp;$G366+$L$8))</f>
        <v>0.81345029912490929</v>
      </c>
      <c r="J366">
        <f t="shared" ca="1" si="98"/>
        <v>-1</v>
      </c>
      <c r="K366" s="12">
        <f t="shared" ca="1" si="99"/>
        <v>4523.2824119757533</v>
      </c>
      <c r="L366" s="12">
        <f t="shared" ca="1" si="100"/>
        <v>30</v>
      </c>
      <c r="M366" s="12">
        <f t="shared" ca="1" si="101"/>
        <v>150.13381589687478</v>
      </c>
      <c r="N366" s="16" t="b">
        <f t="shared" ca="1" si="102"/>
        <v>0</v>
      </c>
      <c r="O366">
        <f t="shared" ca="1" si="103"/>
        <v>4523.2824119757533</v>
      </c>
      <c r="P366">
        <f t="shared" ca="1" si="104"/>
        <v>30</v>
      </c>
      <c r="Q366">
        <f t="shared" ca="1" si="105"/>
        <v>150.80578287255778</v>
      </c>
      <c r="R366" t="b">
        <f t="shared" ca="1" si="95"/>
        <v>0</v>
      </c>
      <c r="S366">
        <f t="shared" ca="1" si="110"/>
        <v>-1</v>
      </c>
      <c r="T366">
        <f t="shared" ca="1" si="106"/>
        <v>-1</v>
      </c>
    </row>
    <row r="367" spans="1:20" x14ac:dyDescent="0.25">
      <c r="A367" s="71">
        <f t="shared" si="111"/>
        <v>34.800000000000225</v>
      </c>
      <c r="B367" s="65">
        <f t="shared" si="107"/>
        <v>105.31224037019693</v>
      </c>
      <c r="C367" s="58">
        <f t="shared" ca="1" si="96"/>
        <v>151.4209834457011</v>
      </c>
      <c r="D367" s="58">
        <f t="shared" ca="1" si="108"/>
        <v>1.4209834457011079</v>
      </c>
      <c r="E367" s="55">
        <f t="shared" ca="1" si="112"/>
        <v>3</v>
      </c>
      <c r="F367" s="72">
        <f t="shared" ca="1" si="109"/>
        <v>0</v>
      </c>
      <c r="G367" s="42">
        <f t="shared" si="97"/>
        <v>367</v>
      </c>
      <c r="H367">
        <f ca="1">IF((G367-$L$7)&gt;$G$19, ABS((SUM(INDIRECT("C"&amp;G367-$L$7):INDIRECT("C"&amp;G367)) - SUM(INDIRECT("C"&amp;G367):INDIRECT("C"&amp;G367+$L$7)))/$J$7),0)</f>
        <v>3.7005181460808814</v>
      </c>
      <c r="I367">
        <f ca="1">AVERAGE(INDIRECT("H"&amp;$G367-$L$8):INDIRECT("H"&amp;$G367+$L$8))</f>
        <v>3.7005181460808814</v>
      </c>
      <c r="J367">
        <f t="shared" ca="1" si="98"/>
        <v>-1</v>
      </c>
      <c r="K367" s="12">
        <f t="shared" ca="1" si="99"/>
        <v>4674.7033954214548</v>
      </c>
      <c r="L367" s="12">
        <f t="shared" ca="1" si="100"/>
        <v>31</v>
      </c>
      <c r="M367" s="12">
        <f t="shared" ca="1" si="101"/>
        <v>150.13381589687478</v>
      </c>
      <c r="N367" s="16" t="b">
        <f t="shared" ca="1" si="102"/>
        <v>0</v>
      </c>
      <c r="O367">
        <f t="shared" ca="1" si="103"/>
        <v>4674.7033954214548</v>
      </c>
      <c r="P367">
        <f t="shared" ca="1" si="104"/>
        <v>31</v>
      </c>
      <c r="Q367">
        <f t="shared" ca="1" si="105"/>
        <v>150.80578287255778</v>
      </c>
      <c r="R367" t="b">
        <f t="shared" ca="1" si="95"/>
        <v>0</v>
      </c>
      <c r="S367">
        <f t="shared" ca="1" si="110"/>
        <v>-1</v>
      </c>
      <c r="T367">
        <f t="shared" ca="1" si="106"/>
        <v>-1</v>
      </c>
    </row>
    <row r="368" spans="1:20" x14ac:dyDescent="0.25">
      <c r="A368" s="71">
        <f t="shared" si="111"/>
        <v>34.900000000000226</v>
      </c>
      <c r="B368" s="65">
        <f t="shared" si="107"/>
        <v>104.78699338008532</v>
      </c>
      <c r="C368" s="58">
        <f t="shared" ca="1" si="96"/>
        <v>160.43353683044751</v>
      </c>
      <c r="D368" s="58">
        <f t="shared" ca="1" si="108"/>
        <v>10.433536830447498</v>
      </c>
      <c r="E368" s="55">
        <f t="shared" ca="1" si="112"/>
        <v>3</v>
      </c>
      <c r="F368" s="72">
        <f t="shared" ca="1" si="109"/>
        <v>0</v>
      </c>
      <c r="G368" s="42">
        <f t="shared" si="97"/>
        <v>368</v>
      </c>
      <c r="H368">
        <f ca="1">IF((G368-$L$7)&gt;$G$19, ABS((SUM(INDIRECT("C"&amp;G368-$L$7):INDIRECT("C"&amp;G368)) - SUM(INDIRECT("C"&amp;G368):INDIRECT("C"&amp;G368+$L$7)))/$J$7),0)</f>
        <v>0.50356711255240327</v>
      </c>
      <c r="I368">
        <f ca="1">AVERAGE(INDIRECT("H"&amp;$G368-$L$8):INDIRECT("H"&amp;$G368+$L$8))</f>
        <v>0.50356711255240327</v>
      </c>
      <c r="J368">
        <f t="shared" ca="1" si="98"/>
        <v>-1</v>
      </c>
      <c r="K368" s="12">
        <f t="shared" ca="1" si="99"/>
        <v>4835.1369322519022</v>
      </c>
      <c r="L368" s="12">
        <f t="shared" ca="1" si="100"/>
        <v>32</v>
      </c>
      <c r="M368" s="12">
        <f t="shared" ca="1" si="101"/>
        <v>150.13381589687478</v>
      </c>
      <c r="N368" s="16" t="b">
        <f t="shared" ca="1" si="102"/>
        <v>0</v>
      </c>
      <c r="O368">
        <f t="shared" ca="1" si="103"/>
        <v>4835.1369322519022</v>
      </c>
      <c r="P368">
        <f t="shared" ca="1" si="104"/>
        <v>32</v>
      </c>
      <c r="Q368">
        <f t="shared" ca="1" si="105"/>
        <v>150.80578287255778</v>
      </c>
      <c r="R368" t="b">
        <f t="shared" ca="1" si="95"/>
        <v>0</v>
      </c>
      <c r="S368">
        <f t="shared" ca="1" si="110"/>
        <v>-1</v>
      </c>
      <c r="T368">
        <f t="shared" ca="1" si="106"/>
        <v>-1</v>
      </c>
    </row>
    <row r="369" spans="1:20" x14ac:dyDescent="0.25">
      <c r="A369" s="71">
        <f t="shared" si="111"/>
        <v>35.000000000000227</v>
      </c>
      <c r="B369" s="65">
        <f t="shared" si="107"/>
        <v>104.26436607026587</v>
      </c>
      <c r="C369" s="58">
        <f t="shared" ca="1" si="96"/>
        <v>156.76697054541441</v>
      </c>
      <c r="D369" s="58">
        <f t="shared" ca="1" si="108"/>
        <v>6.7669705454144005</v>
      </c>
      <c r="E369" s="55">
        <f t="shared" ca="1" si="112"/>
        <v>3</v>
      </c>
      <c r="F369" s="72">
        <f t="shared" ca="1" si="109"/>
        <v>0</v>
      </c>
      <c r="G369" s="42">
        <f t="shared" si="97"/>
        <v>369</v>
      </c>
      <c r="H369">
        <f ca="1">IF((G369-$L$7)&gt;$G$19, ABS((SUM(INDIRECT("C"&amp;G369-$L$7):INDIRECT("C"&amp;G369)) - SUM(INDIRECT("C"&amp;G369):INDIRECT("C"&amp;G369+$L$7)))/$J$7),0)</f>
        <v>6.746325698531308</v>
      </c>
      <c r="I369">
        <f ca="1">AVERAGE(INDIRECT("H"&amp;$G369-$L$8):INDIRECT("H"&amp;$G369+$L$8))</f>
        <v>6.746325698531308</v>
      </c>
      <c r="J369">
        <f t="shared" ca="1" si="98"/>
        <v>-1</v>
      </c>
      <c r="K369" s="12">
        <f t="shared" ca="1" si="99"/>
        <v>4991.9039027973167</v>
      </c>
      <c r="L369" s="12">
        <f t="shared" ca="1" si="100"/>
        <v>33</v>
      </c>
      <c r="M369" s="12">
        <f t="shared" ca="1" si="101"/>
        <v>150.13381589687478</v>
      </c>
      <c r="N369" s="16" t="b">
        <f t="shared" ca="1" si="102"/>
        <v>0</v>
      </c>
      <c r="O369">
        <f t="shared" ca="1" si="103"/>
        <v>4991.9039027973167</v>
      </c>
      <c r="P369">
        <f t="shared" ca="1" si="104"/>
        <v>33</v>
      </c>
      <c r="Q369">
        <f t="shared" ca="1" si="105"/>
        <v>150.80578287255778</v>
      </c>
      <c r="R369" t="b">
        <f t="shared" ca="1" si="95"/>
        <v>0</v>
      </c>
      <c r="S369">
        <f t="shared" ca="1" si="110"/>
        <v>-1</v>
      </c>
      <c r="T369">
        <f t="shared" ca="1" si="106"/>
        <v>-1</v>
      </c>
    </row>
    <row r="370" spans="1:20" x14ac:dyDescent="0.25">
      <c r="A370" s="71">
        <f t="shared" si="111"/>
        <v>35.100000000000229</v>
      </c>
      <c r="B370" s="65">
        <f t="shared" si="107"/>
        <v>103.74434537502866</v>
      </c>
      <c r="C370" s="58">
        <f t="shared" ca="1" si="96"/>
        <v>140.17871040116245</v>
      </c>
      <c r="D370" s="58">
        <f t="shared" ca="1" si="108"/>
        <v>-9.8212895988375397</v>
      </c>
      <c r="E370" s="55">
        <f t="shared" ca="1" si="112"/>
        <v>3</v>
      </c>
      <c r="F370" s="72">
        <f t="shared" ca="1" si="109"/>
        <v>0</v>
      </c>
      <c r="G370" s="42">
        <f t="shared" si="97"/>
        <v>370</v>
      </c>
      <c r="H370">
        <f ca="1">IF((G370-$L$7)&gt;$G$19, ABS((SUM(INDIRECT("C"&amp;G370-$L$7):INDIRECT("C"&amp;G370)) - SUM(INDIRECT("C"&amp;G370):INDIRECT("C"&amp;G370+$L$7)))/$J$7),0)</f>
        <v>3.2982502162196852</v>
      </c>
      <c r="I370">
        <f ca="1">AVERAGE(INDIRECT("H"&amp;$G370-$L$8):INDIRECT("H"&amp;$G370+$L$8))</f>
        <v>3.2982502162196852</v>
      </c>
      <c r="J370">
        <f t="shared" ca="1" si="98"/>
        <v>-1</v>
      </c>
      <c r="K370" s="12">
        <f t="shared" ca="1" si="99"/>
        <v>5132.0826131984795</v>
      </c>
      <c r="L370" s="12">
        <f t="shared" ca="1" si="100"/>
        <v>34</v>
      </c>
      <c r="M370" s="12">
        <f t="shared" ca="1" si="101"/>
        <v>150.13381589687478</v>
      </c>
      <c r="N370" s="16" t="b">
        <f t="shared" ca="1" si="102"/>
        <v>0</v>
      </c>
      <c r="O370">
        <f t="shared" ca="1" si="103"/>
        <v>5132.0826131984795</v>
      </c>
      <c r="P370">
        <f t="shared" ca="1" si="104"/>
        <v>34</v>
      </c>
      <c r="Q370">
        <f t="shared" ca="1" si="105"/>
        <v>150.80578287255778</v>
      </c>
      <c r="R370" t="b">
        <f t="shared" ca="1" si="95"/>
        <v>0</v>
      </c>
      <c r="S370">
        <f t="shared" ca="1" si="110"/>
        <v>-1</v>
      </c>
      <c r="T370">
        <f t="shared" ca="1" si="106"/>
        <v>-1</v>
      </c>
    </row>
    <row r="371" spans="1:20" x14ac:dyDescent="0.25">
      <c r="A371" s="71">
        <f t="shared" si="111"/>
        <v>35.20000000000023</v>
      </c>
      <c r="B371" s="65">
        <f t="shared" si="107"/>
        <v>103.22691829382913</v>
      </c>
      <c r="C371" s="58">
        <f t="shared" ca="1" si="96"/>
        <v>144.69050708086093</v>
      </c>
      <c r="D371" s="58">
        <f t="shared" ca="1" si="108"/>
        <v>-5.3094929191390792</v>
      </c>
      <c r="E371" s="55">
        <f t="shared" ca="1" si="112"/>
        <v>3</v>
      </c>
      <c r="F371" s="72">
        <f t="shared" ca="1" si="109"/>
        <v>0</v>
      </c>
      <c r="G371" s="42">
        <f t="shared" si="97"/>
        <v>371</v>
      </c>
      <c r="H371">
        <f ca="1">IF((G371-$L$7)&gt;$G$19, ABS((SUM(INDIRECT("C"&amp;G371-$L$7):INDIRECT("C"&amp;G371)) - SUM(INDIRECT("C"&amp;G371):INDIRECT("C"&amp;G371+$L$7)))/$J$7),0)</f>
        <v>4.9377068516165821</v>
      </c>
      <c r="I371">
        <f ca="1">AVERAGE(INDIRECT("H"&amp;$G371-$L$8):INDIRECT("H"&amp;$G371+$L$8))</f>
        <v>4.9377068516165821</v>
      </c>
      <c r="J371">
        <f t="shared" ca="1" si="98"/>
        <v>-1</v>
      </c>
      <c r="K371" s="12">
        <f t="shared" ca="1" si="99"/>
        <v>5276.7731202793402</v>
      </c>
      <c r="L371" s="12">
        <f t="shared" ca="1" si="100"/>
        <v>35</v>
      </c>
      <c r="M371" s="12">
        <f t="shared" ca="1" si="101"/>
        <v>150.13381589687478</v>
      </c>
      <c r="N371" s="16" t="b">
        <f t="shared" ca="1" si="102"/>
        <v>0</v>
      </c>
      <c r="O371">
        <f t="shared" ca="1" si="103"/>
        <v>5276.7731202793402</v>
      </c>
      <c r="P371">
        <f t="shared" ca="1" si="104"/>
        <v>35</v>
      </c>
      <c r="Q371">
        <f t="shared" ca="1" si="105"/>
        <v>150.80578287255778</v>
      </c>
      <c r="R371" t="b">
        <f t="shared" ca="1" si="95"/>
        <v>0</v>
      </c>
      <c r="S371">
        <f t="shared" ca="1" si="110"/>
        <v>-1</v>
      </c>
      <c r="T371">
        <f t="shared" ca="1" si="106"/>
        <v>-1</v>
      </c>
    </row>
    <row r="372" spans="1:20" x14ac:dyDescent="0.25">
      <c r="A372" s="71">
        <f t="shared" si="111"/>
        <v>35.300000000000232</v>
      </c>
      <c r="B372" s="65">
        <f t="shared" si="107"/>
        <v>102.71207189096336</v>
      </c>
      <c r="C372" s="58">
        <f t="shared" ca="1" si="96"/>
        <v>159.31699943012219</v>
      </c>
      <c r="D372" s="58">
        <f t="shared" ca="1" si="108"/>
        <v>9.3169994301222054</v>
      </c>
      <c r="E372" s="55">
        <f t="shared" ca="1" si="112"/>
        <v>3</v>
      </c>
      <c r="F372" s="72">
        <f t="shared" ca="1" si="109"/>
        <v>0</v>
      </c>
      <c r="G372" s="42">
        <f t="shared" si="97"/>
        <v>372</v>
      </c>
      <c r="H372">
        <f ca="1">IF((G372-$L$7)&gt;$G$19, ABS((SUM(INDIRECT("C"&amp;G372-$L$7):INDIRECT("C"&amp;G372)) - SUM(INDIRECT("C"&amp;G372):INDIRECT("C"&amp;G372+$L$7)))/$J$7),0)</f>
        <v>4.8335576442633226</v>
      </c>
      <c r="I372">
        <f ca="1">AVERAGE(INDIRECT("H"&amp;$G372-$L$8):INDIRECT("H"&amp;$G372+$L$8))</f>
        <v>4.8335576442633226</v>
      </c>
      <c r="J372">
        <f t="shared" ca="1" si="98"/>
        <v>-1</v>
      </c>
      <c r="K372" s="12">
        <f t="shared" ca="1" si="99"/>
        <v>5436.0901197094627</v>
      </c>
      <c r="L372" s="12">
        <f t="shared" ca="1" si="100"/>
        <v>36</v>
      </c>
      <c r="M372" s="12">
        <f t="shared" ca="1" si="101"/>
        <v>150.13381589687478</v>
      </c>
      <c r="N372" s="16" t="b">
        <f t="shared" ca="1" si="102"/>
        <v>0</v>
      </c>
      <c r="O372">
        <f t="shared" ca="1" si="103"/>
        <v>5436.0901197094627</v>
      </c>
      <c r="P372">
        <f t="shared" ca="1" si="104"/>
        <v>36</v>
      </c>
      <c r="Q372">
        <f t="shared" ca="1" si="105"/>
        <v>150.80578287255778</v>
      </c>
      <c r="R372" t="b">
        <f t="shared" ca="1" si="95"/>
        <v>0</v>
      </c>
      <c r="S372">
        <f t="shared" ca="1" si="110"/>
        <v>-1</v>
      </c>
      <c r="T372">
        <f t="shared" ca="1" si="106"/>
        <v>-1</v>
      </c>
    </row>
    <row r="373" spans="1:20" x14ac:dyDescent="0.25">
      <c r="A373" s="71">
        <f t="shared" si="111"/>
        <v>35.400000000000233</v>
      </c>
      <c r="B373" s="65">
        <f t="shared" si="107"/>
        <v>102.19979329524446</v>
      </c>
      <c r="C373" s="58">
        <f t="shared" ca="1" si="96"/>
        <v>157.37950892292096</v>
      </c>
      <c r="D373" s="58">
        <f t="shared" ca="1" si="108"/>
        <v>7.3795089229209623</v>
      </c>
      <c r="E373" s="55">
        <f t="shared" ca="1" si="112"/>
        <v>3</v>
      </c>
      <c r="F373" s="72">
        <f t="shared" ca="1" si="109"/>
        <v>0</v>
      </c>
      <c r="G373" s="42">
        <f t="shared" si="97"/>
        <v>373</v>
      </c>
      <c r="H373">
        <f ca="1">IF((G373-$L$7)&gt;$G$19, ABS((SUM(INDIRECT("C"&amp;G373-$L$7):INDIRECT("C"&amp;G373)) - SUM(INDIRECT("C"&amp;G373):INDIRECT("C"&amp;G373+$L$7)))/$J$7),0)</f>
        <v>0.92875569991201701</v>
      </c>
      <c r="I373">
        <f ca="1">AVERAGE(INDIRECT("H"&amp;$G373-$L$8):INDIRECT("H"&amp;$G373+$L$8))</f>
        <v>0.92875569991201701</v>
      </c>
      <c r="J373">
        <f t="shared" ca="1" si="98"/>
        <v>-1</v>
      </c>
      <c r="K373" s="12">
        <f t="shared" ca="1" si="99"/>
        <v>5593.4696286323833</v>
      </c>
      <c r="L373" s="12">
        <f t="shared" ca="1" si="100"/>
        <v>37</v>
      </c>
      <c r="M373" s="12">
        <f t="shared" ca="1" si="101"/>
        <v>150.13381589687478</v>
      </c>
      <c r="N373" s="16" t="b">
        <f t="shared" ca="1" si="102"/>
        <v>0</v>
      </c>
      <c r="O373">
        <f t="shared" ca="1" si="103"/>
        <v>5593.4696286323833</v>
      </c>
      <c r="P373">
        <f t="shared" ca="1" si="104"/>
        <v>37</v>
      </c>
      <c r="Q373">
        <f t="shared" ca="1" si="105"/>
        <v>150.80578287255778</v>
      </c>
      <c r="R373" t="b">
        <f t="shared" ca="1" si="95"/>
        <v>0</v>
      </c>
      <c r="S373">
        <f t="shared" ca="1" si="110"/>
        <v>-1</v>
      </c>
      <c r="T373">
        <f t="shared" ca="1" si="106"/>
        <v>-1</v>
      </c>
    </row>
    <row r="374" spans="1:20" x14ac:dyDescent="0.25">
      <c r="A374" s="71">
        <f t="shared" si="111"/>
        <v>35.500000000000234</v>
      </c>
      <c r="B374" s="65">
        <f t="shared" si="107"/>
        <v>101.69006969968085</v>
      </c>
      <c r="C374" s="58">
        <f t="shared" ca="1" si="96"/>
        <v>146.82393913615573</v>
      </c>
      <c r="D374" s="58">
        <f t="shared" ca="1" si="108"/>
        <v>-3.1760608638442802</v>
      </c>
      <c r="E374" s="55">
        <f t="shared" ca="1" si="112"/>
        <v>3</v>
      </c>
      <c r="F374" s="72">
        <f t="shared" ca="1" si="109"/>
        <v>0</v>
      </c>
      <c r="G374" s="42">
        <f t="shared" si="97"/>
        <v>374</v>
      </c>
      <c r="H374">
        <f ca="1">IF((G374-$L$7)&gt;$G$19, ABS((SUM(INDIRECT("C"&amp;G374-$L$7):INDIRECT("C"&amp;G374)) - SUM(INDIRECT("C"&amp;G374):INDIRECT("C"&amp;G374+$L$7)))/$J$7),0)</f>
        <v>2.1820395449016985</v>
      </c>
      <c r="I374">
        <f ca="1">AVERAGE(INDIRECT("H"&amp;$G374-$L$8):INDIRECT("H"&amp;$G374+$L$8))</f>
        <v>2.1820395449016985</v>
      </c>
      <c r="J374">
        <f t="shared" ca="1" si="98"/>
        <v>-1</v>
      </c>
      <c r="K374" s="12">
        <f t="shared" ca="1" si="99"/>
        <v>5740.2935677685391</v>
      </c>
      <c r="L374" s="12">
        <f t="shared" ca="1" si="100"/>
        <v>38</v>
      </c>
      <c r="M374" s="12">
        <f t="shared" ca="1" si="101"/>
        <v>150.13381589687478</v>
      </c>
      <c r="N374" s="16" t="b">
        <f t="shared" ca="1" si="102"/>
        <v>0</v>
      </c>
      <c r="O374">
        <f t="shared" ca="1" si="103"/>
        <v>5740.2935677685391</v>
      </c>
      <c r="P374">
        <f t="shared" ca="1" si="104"/>
        <v>38</v>
      </c>
      <c r="Q374">
        <f t="shared" ca="1" si="105"/>
        <v>150.80578287255778</v>
      </c>
      <c r="R374" t="b">
        <f t="shared" ca="1" si="95"/>
        <v>0</v>
      </c>
      <c r="S374">
        <f t="shared" ca="1" si="110"/>
        <v>-1</v>
      </c>
      <c r="T374">
        <f t="shared" ca="1" si="106"/>
        <v>-1</v>
      </c>
    </row>
    <row r="375" spans="1:20" x14ac:dyDescent="0.25">
      <c r="A375" s="71">
        <f t="shared" si="111"/>
        <v>35.600000000000236</v>
      </c>
      <c r="B375" s="65">
        <f t="shared" si="107"/>
        <v>101.18288836115612</v>
      </c>
      <c r="C375" s="58">
        <f t="shared" ca="1" si="96"/>
        <v>153.46854457517941</v>
      </c>
      <c r="D375" s="58">
        <f t="shared" ca="1" si="108"/>
        <v>3.4685445751794015</v>
      </c>
      <c r="E375" s="55">
        <f t="shared" ca="1" si="112"/>
        <v>3</v>
      </c>
      <c r="F375" s="72">
        <f t="shared" ca="1" si="109"/>
        <v>0</v>
      </c>
      <c r="G375" s="42">
        <f t="shared" si="97"/>
        <v>375</v>
      </c>
      <c r="H375">
        <f ca="1">IF((G375-$L$7)&gt;$G$19, ABS((SUM(INDIRECT("C"&amp;G375-$L$7):INDIRECT("C"&amp;G375)) - SUM(INDIRECT("C"&amp;G375):INDIRECT("C"&amp;G375+$L$7)))/$J$7),0)</f>
        <v>11.464925732261904</v>
      </c>
      <c r="I375">
        <f ca="1">AVERAGE(INDIRECT("H"&amp;$G375-$L$8):INDIRECT("H"&amp;$G375+$L$8))</f>
        <v>11.464925732261904</v>
      </c>
      <c r="J375">
        <f t="shared" ca="1" si="98"/>
        <v>-1</v>
      </c>
      <c r="K375" s="12">
        <f t="shared" ca="1" si="99"/>
        <v>5893.7621123437184</v>
      </c>
      <c r="L375" s="12">
        <f t="shared" ca="1" si="100"/>
        <v>39</v>
      </c>
      <c r="M375" s="12">
        <f t="shared" ca="1" si="101"/>
        <v>150.13381589687478</v>
      </c>
      <c r="N375" s="16" t="b">
        <f t="shared" ca="1" si="102"/>
        <v>0</v>
      </c>
      <c r="O375">
        <f t="shared" ca="1" si="103"/>
        <v>5893.7621123437184</v>
      </c>
      <c r="P375">
        <f t="shared" ca="1" si="104"/>
        <v>39</v>
      </c>
      <c r="Q375">
        <f t="shared" ca="1" si="105"/>
        <v>150.80578287255778</v>
      </c>
      <c r="R375" t="b">
        <f t="shared" ca="1" si="95"/>
        <v>0</v>
      </c>
      <c r="S375">
        <f t="shared" ca="1" si="110"/>
        <v>-1</v>
      </c>
      <c r="T375">
        <f t="shared" ca="1" si="106"/>
        <v>-1</v>
      </c>
    </row>
    <row r="376" spans="1:20" x14ac:dyDescent="0.25">
      <c r="A376" s="71">
        <f t="shared" si="111"/>
        <v>35.700000000000237</v>
      </c>
      <c r="B376" s="65">
        <f t="shared" si="107"/>
        <v>100.67823660011032</v>
      </c>
      <c r="C376" s="58">
        <f t="shared" ca="1" si="96"/>
        <v>171.95612195747051</v>
      </c>
      <c r="D376" s="58">
        <f t="shared" ca="1" si="108"/>
        <v>21.956121957470504</v>
      </c>
      <c r="E376" s="55">
        <f t="shared" ca="1" si="112"/>
        <v>3</v>
      </c>
      <c r="F376" s="72">
        <f t="shared" ca="1" si="109"/>
        <v>0</v>
      </c>
      <c r="G376" s="42">
        <f t="shared" si="97"/>
        <v>376</v>
      </c>
      <c r="H376">
        <f ca="1">IF((G376-$L$7)&gt;$G$19, ABS((SUM(INDIRECT("C"&amp;G376-$L$7):INDIRECT("C"&amp;G376)) - SUM(INDIRECT("C"&amp;G376):INDIRECT("C"&amp;G376+$L$7)))/$J$7),0)</f>
        <v>8.5280423384137407</v>
      </c>
      <c r="I376">
        <f ca="1">AVERAGE(INDIRECT("H"&amp;$G376-$L$8):INDIRECT("H"&amp;$G376+$L$8))</f>
        <v>8.5280423384137407</v>
      </c>
      <c r="J376">
        <f t="shared" ca="1" si="98"/>
        <v>-1</v>
      </c>
      <c r="K376" s="12">
        <f t="shared" ca="1" si="99"/>
        <v>6065.7182343011891</v>
      </c>
      <c r="L376" s="12">
        <f t="shared" ca="1" si="100"/>
        <v>40</v>
      </c>
      <c r="M376" s="12">
        <f t="shared" ca="1" si="101"/>
        <v>150.13381589687478</v>
      </c>
      <c r="N376" s="16" t="b">
        <f t="shared" ca="1" si="102"/>
        <v>0</v>
      </c>
      <c r="O376">
        <f t="shared" ca="1" si="103"/>
        <v>6065.7182343011891</v>
      </c>
      <c r="P376">
        <f t="shared" ca="1" si="104"/>
        <v>40</v>
      </c>
      <c r="Q376">
        <f t="shared" ca="1" si="105"/>
        <v>150.80578287255778</v>
      </c>
      <c r="R376" t="b">
        <f t="shared" ca="1" si="95"/>
        <v>0</v>
      </c>
      <c r="S376">
        <f t="shared" ca="1" si="110"/>
        <v>-1</v>
      </c>
      <c r="T376">
        <f t="shared" ca="1" si="106"/>
        <v>-1</v>
      </c>
    </row>
    <row r="377" spans="1:20" x14ac:dyDescent="0.25">
      <c r="A377" s="71">
        <f t="shared" si="111"/>
        <v>35.800000000000239</v>
      </c>
      <c r="B377" s="65">
        <f t="shared" si="107"/>
        <v>100.17610180022322</v>
      </c>
      <c r="C377" s="58">
        <f t="shared" ca="1" si="96"/>
        <v>178.10702903065379</v>
      </c>
      <c r="D377" s="58">
        <f t="shared" ca="1" si="108"/>
        <v>28.107029030653795</v>
      </c>
      <c r="E377" s="55">
        <f t="shared" ca="1" si="112"/>
        <v>3</v>
      </c>
      <c r="F377" s="72">
        <f t="shared" ca="1" si="109"/>
        <v>0</v>
      </c>
      <c r="G377" s="42">
        <f t="shared" si="97"/>
        <v>377</v>
      </c>
      <c r="H377">
        <f ca="1">IF((G377-$L$7)&gt;$G$19, ABS((SUM(INDIRECT("C"&amp;G377-$L$7):INDIRECT("C"&amp;G377)) - SUM(INDIRECT("C"&amp;G377):INDIRECT("C"&amp;G377+$L$7)))/$J$7),0)</f>
        <v>3.5292838044401975</v>
      </c>
      <c r="I377">
        <f ca="1">AVERAGE(INDIRECT("H"&amp;$G377-$L$8):INDIRECT("H"&amp;$G377+$L$8))</f>
        <v>3.5292838044401975</v>
      </c>
      <c r="J377">
        <f t="shared" ca="1" si="98"/>
        <v>-1</v>
      </c>
      <c r="K377" s="12">
        <f t="shared" ca="1" si="99"/>
        <v>6243.8252633318425</v>
      </c>
      <c r="L377" s="12">
        <f t="shared" ca="1" si="100"/>
        <v>41</v>
      </c>
      <c r="M377" s="12">
        <f t="shared" ca="1" si="101"/>
        <v>150.13381589687478</v>
      </c>
      <c r="N377" s="16" t="b">
        <f t="shared" ca="1" si="102"/>
        <v>0</v>
      </c>
      <c r="O377">
        <f t="shared" ca="1" si="103"/>
        <v>6243.8252633318425</v>
      </c>
      <c r="P377">
        <f t="shared" ca="1" si="104"/>
        <v>41</v>
      </c>
      <c r="Q377">
        <f t="shared" ca="1" si="105"/>
        <v>150.80578287255778</v>
      </c>
      <c r="R377" t="b">
        <f t="shared" ca="1" si="95"/>
        <v>0</v>
      </c>
      <c r="S377">
        <f t="shared" ca="1" si="110"/>
        <v>-1</v>
      </c>
      <c r="T377">
        <f t="shared" ca="1" si="106"/>
        <v>-1</v>
      </c>
    </row>
    <row r="378" spans="1:20" x14ac:dyDescent="0.25">
      <c r="A378" s="71">
        <f t="shared" si="111"/>
        <v>35.90000000000024</v>
      </c>
      <c r="B378" s="65">
        <f t="shared" si="107"/>
        <v>99.676471408098607</v>
      </c>
      <c r="C378" s="58">
        <f t="shared" ca="1" si="96"/>
        <v>156.29762403433628</v>
      </c>
      <c r="D378" s="58">
        <f t="shared" ca="1" si="108"/>
        <v>6.2976240343362706</v>
      </c>
      <c r="E378" s="55">
        <f t="shared" ca="1" si="112"/>
        <v>3</v>
      </c>
      <c r="F378" s="72">
        <f t="shared" ca="1" si="109"/>
        <v>0</v>
      </c>
      <c r="G378" s="42">
        <f t="shared" si="97"/>
        <v>378</v>
      </c>
      <c r="H378">
        <f ca="1">IF((G378-$L$7)&gt;$G$19, ABS((SUM(INDIRECT("C"&amp;G378-$L$7):INDIRECT("C"&amp;G378)) - SUM(INDIRECT("C"&amp;G378):INDIRECT("C"&amp;G378+$L$7)))/$J$7),0)</f>
        <v>15.155318105848423</v>
      </c>
      <c r="I378">
        <f ca="1">AVERAGE(INDIRECT("H"&amp;$G378-$L$8):INDIRECT("H"&amp;$G378+$L$8))</f>
        <v>15.155318105848423</v>
      </c>
      <c r="J378">
        <f t="shared" ca="1" si="98"/>
        <v>-1</v>
      </c>
      <c r="K378" s="12">
        <f t="shared" ca="1" si="99"/>
        <v>6400.1228873661785</v>
      </c>
      <c r="L378" s="12">
        <f t="shared" ca="1" si="100"/>
        <v>42</v>
      </c>
      <c r="M378" s="12">
        <f t="shared" ca="1" si="101"/>
        <v>150.13381589687478</v>
      </c>
      <c r="N378" s="16" t="b">
        <f t="shared" ca="1" si="102"/>
        <v>0</v>
      </c>
      <c r="O378">
        <f t="shared" ca="1" si="103"/>
        <v>6400.1228873661785</v>
      </c>
      <c r="P378">
        <f t="shared" ca="1" si="104"/>
        <v>42</v>
      </c>
      <c r="Q378">
        <f t="shared" ca="1" si="105"/>
        <v>150.80578287255778</v>
      </c>
      <c r="R378" t="b">
        <f t="shared" ca="1" si="95"/>
        <v>0</v>
      </c>
      <c r="S378">
        <f t="shared" ca="1" si="110"/>
        <v>-1</v>
      </c>
      <c r="T378">
        <f t="shared" ca="1" si="106"/>
        <v>-1</v>
      </c>
    </row>
    <row r="379" spans="1:20" x14ac:dyDescent="0.25">
      <c r="A379" s="71">
        <f t="shared" si="111"/>
        <v>36.000000000000242</v>
      </c>
      <c r="B379" s="65">
        <f t="shared" si="107"/>
        <v>99.1793329329507</v>
      </c>
      <c r="C379" s="58">
        <f t="shared" ca="1" si="96"/>
        <v>155.00990728055288</v>
      </c>
      <c r="D379" s="58">
        <f t="shared" ca="1" si="108"/>
        <v>5.0099072805528904</v>
      </c>
      <c r="E379" s="55">
        <f t="shared" ca="1" si="112"/>
        <v>3</v>
      </c>
      <c r="F379" s="72">
        <f t="shared" ca="1" si="109"/>
        <v>0</v>
      </c>
      <c r="G379" s="42">
        <f t="shared" si="97"/>
        <v>379</v>
      </c>
      <c r="H379">
        <f ca="1">IF((G379-$L$7)&gt;$G$19, ABS((SUM(INDIRECT("C"&amp;G379-$L$7):INDIRECT("C"&amp;G379)) - SUM(INDIRECT("C"&amp;G379):INDIRECT("C"&amp;G379+$L$7)))/$J$7),0)</f>
        <v>12.209928250859107</v>
      </c>
      <c r="I379">
        <f ca="1">AVERAGE(INDIRECT("H"&amp;$G379-$L$8):INDIRECT("H"&amp;$G379+$L$8))</f>
        <v>12.209928250859107</v>
      </c>
      <c r="J379">
        <f t="shared" ca="1" si="98"/>
        <v>-1</v>
      </c>
      <c r="K379" s="12">
        <f t="shared" ca="1" si="99"/>
        <v>6555.1327946467318</v>
      </c>
      <c r="L379" s="12">
        <f t="shared" ca="1" si="100"/>
        <v>43</v>
      </c>
      <c r="M379" s="12">
        <f t="shared" ca="1" si="101"/>
        <v>150.13381589687478</v>
      </c>
      <c r="N379" s="16" t="b">
        <f t="shared" ca="1" si="102"/>
        <v>0</v>
      </c>
      <c r="O379">
        <f t="shared" ca="1" si="103"/>
        <v>6555.1327946467318</v>
      </c>
      <c r="P379">
        <f t="shared" ca="1" si="104"/>
        <v>43</v>
      </c>
      <c r="Q379">
        <f t="shared" ca="1" si="105"/>
        <v>150.80578287255778</v>
      </c>
      <c r="R379" t="b">
        <f t="shared" ca="1" si="95"/>
        <v>0</v>
      </c>
      <c r="S379">
        <f t="shared" ca="1" si="110"/>
        <v>-1</v>
      </c>
      <c r="T379">
        <f t="shared" ca="1" si="106"/>
        <v>-1</v>
      </c>
    </row>
    <row r="380" spans="1:20" x14ac:dyDescent="0.25">
      <c r="A380" s="71">
        <f t="shared" si="111"/>
        <v>36.100000000000243</v>
      </c>
      <c r="B380" s="65">
        <f t="shared" si="107"/>
        <v>98.684673946291738</v>
      </c>
      <c r="C380" s="58">
        <f t="shared" ca="1" si="96"/>
        <v>134.43197128417779</v>
      </c>
      <c r="D380" s="58">
        <f t="shared" ca="1" si="108"/>
        <v>-15.568028715822223</v>
      </c>
      <c r="E380" s="55">
        <f t="shared" ca="1" si="112"/>
        <v>3</v>
      </c>
      <c r="F380" s="72">
        <f t="shared" ca="1" si="109"/>
        <v>0</v>
      </c>
      <c r="G380" s="42">
        <f t="shared" si="97"/>
        <v>380</v>
      </c>
      <c r="H380">
        <f ca="1">IF((G380-$L$7)&gt;$G$19, ABS((SUM(INDIRECT("C"&amp;G380-$L$7):INDIRECT("C"&amp;G380)) - SUM(INDIRECT("C"&amp;G380):INDIRECT("C"&amp;G380+$L$7)))/$J$7),0)</f>
        <v>7.6862067375324301</v>
      </c>
      <c r="I380">
        <f ca="1">AVERAGE(INDIRECT("H"&amp;$G380-$L$8):INDIRECT("H"&amp;$G380+$L$8))</f>
        <v>7.6862067375324301</v>
      </c>
      <c r="J380">
        <f t="shared" ca="1" si="98"/>
        <v>-1</v>
      </c>
      <c r="K380" s="12">
        <f t="shared" ca="1" si="99"/>
        <v>6689.5647659309097</v>
      </c>
      <c r="L380" s="12">
        <f t="shared" ca="1" si="100"/>
        <v>44</v>
      </c>
      <c r="M380" s="12">
        <f t="shared" ca="1" si="101"/>
        <v>150.13381589687478</v>
      </c>
      <c r="N380" s="16" t="b">
        <f t="shared" ca="1" si="102"/>
        <v>0</v>
      </c>
      <c r="O380">
        <f t="shared" ca="1" si="103"/>
        <v>6689.5647659309097</v>
      </c>
      <c r="P380">
        <f t="shared" ca="1" si="104"/>
        <v>44</v>
      </c>
      <c r="Q380">
        <f t="shared" ca="1" si="105"/>
        <v>150.80578287255778</v>
      </c>
      <c r="R380" t="b">
        <f t="shared" ca="1" si="95"/>
        <v>0</v>
      </c>
      <c r="S380">
        <f t="shared" ca="1" si="110"/>
        <v>-1</v>
      </c>
      <c r="T380">
        <f t="shared" ca="1" si="106"/>
        <v>-1</v>
      </c>
    </row>
    <row r="381" spans="1:20" x14ac:dyDescent="0.25">
      <c r="A381" s="71">
        <f t="shared" si="111"/>
        <v>36.200000000000244</v>
      </c>
      <c r="B381" s="65">
        <f t="shared" si="107"/>
        <v>98.192482081621236</v>
      </c>
      <c r="C381" s="58">
        <f t="shared" ca="1" si="96"/>
        <v>151.13296877737577</v>
      </c>
      <c r="D381" s="58">
        <f t="shared" ca="1" si="108"/>
        <v>1.1329687773757622</v>
      </c>
      <c r="E381" s="55">
        <f t="shared" ca="1" si="112"/>
        <v>3</v>
      </c>
      <c r="F381" s="72">
        <f t="shared" ca="1" si="109"/>
        <v>0</v>
      </c>
      <c r="G381" s="42">
        <f t="shared" si="97"/>
        <v>381</v>
      </c>
      <c r="H381">
        <f ca="1">IF((G381-$L$7)&gt;$G$19, ABS((SUM(INDIRECT("C"&amp;G381-$L$7):INDIRECT("C"&amp;G381)) - SUM(INDIRECT("C"&amp;G381):INDIRECT("C"&amp;G381+$L$7)))/$J$7),0)</f>
        <v>3.6511453303459263</v>
      </c>
      <c r="I381">
        <f ca="1">AVERAGE(INDIRECT("H"&amp;$G381-$L$8):INDIRECT("H"&amp;$G381+$L$8))</f>
        <v>3.6511453303459263</v>
      </c>
      <c r="J381">
        <f t="shared" ca="1" si="98"/>
        <v>-1</v>
      </c>
      <c r="K381" s="12">
        <f t="shared" ca="1" si="99"/>
        <v>6840.6977347082857</v>
      </c>
      <c r="L381" s="12">
        <f t="shared" ca="1" si="100"/>
        <v>45</v>
      </c>
      <c r="M381" s="12">
        <f t="shared" ca="1" si="101"/>
        <v>150.13381589687478</v>
      </c>
      <c r="N381" s="16" t="b">
        <f t="shared" ca="1" si="102"/>
        <v>0</v>
      </c>
      <c r="O381">
        <f t="shared" ca="1" si="103"/>
        <v>6840.6977347082857</v>
      </c>
      <c r="P381">
        <f t="shared" ca="1" si="104"/>
        <v>45</v>
      </c>
      <c r="Q381">
        <f t="shared" ca="1" si="105"/>
        <v>150.80578287255778</v>
      </c>
      <c r="R381" t="b">
        <f t="shared" ca="1" si="95"/>
        <v>0</v>
      </c>
      <c r="S381">
        <f t="shared" ca="1" si="110"/>
        <v>-1</v>
      </c>
      <c r="T381">
        <f t="shared" ca="1" si="106"/>
        <v>-1</v>
      </c>
    </row>
    <row r="382" spans="1:20" x14ac:dyDescent="0.25">
      <c r="A382" s="71">
        <f t="shared" si="111"/>
        <v>36.300000000000246</v>
      </c>
      <c r="B382" s="65">
        <f t="shared" si="107"/>
        <v>97.702745034116958</v>
      </c>
      <c r="C382" s="58">
        <f t="shared" ca="1" si="96"/>
        <v>129.42973558738368</v>
      </c>
      <c r="D382" s="58">
        <f t="shared" ca="1" si="108"/>
        <v>-20.570264412616314</v>
      </c>
      <c r="E382" s="55">
        <f t="shared" ca="1" si="112"/>
        <v>3</v>
      </c>
      <c r="F382" s="72">
        <f t="shared" ca="1" si="109"/>
        <v>0</v>
      </c>
      <c r="G382" s="42">
        <f t="shared" si="97"/>
        <v>382</v>
      </c>
      <c r="H382">
        <f ca="1">IF((G382-$L$7)&gt;$G$19, ABS((SUM(INDIRECT("C"&amp;G382-$L$7):INDIRECT("C"&amp;G382)) - SUM(INDIRECT("C"&amp;G382):INDIRECT("C"&amp;G382+$L$7)))/$J$7),0)</f>
        <v>6.5243096998599128</v>
      </c>
      <c r="I382">
        <f ca="1">AVERAGE(INDIRECT("H"&amp;$G382-$L$8):INDIRECT("H"&amp;$G382+$L$8))</f>
        <v>6.5243096998599128</v>
      </c>
      <c r="J382">
        <f t="shared" ca="1" si="98"/>
        <v>-1</v>
      </c>
      <c r="K382" s="12">
        <f t="shared" ca="1" si="99"/>
        <v>6970.1274702956689</v>
      </c>
      <c r="L382" s="12">
        <f t="shared" ca="1" si="100"/>
        <v>46</v>
      </c>
      <c r="M382" s="12">
        <f t="shared" ca="1" si="101"/>
        <v>150.13381589687478</v>
      </c>
      <c r="N382" s="16" t="b">
        <f t="shared" ca="1" si="102"/>
        <v>0</v>
      </c>
      <c r="O382">
        <f t="shared" ca="1" si="103"/>
        <v>6970.1274702956689</v>
      </c>
      <c r="P382">
        <f t="shared" ca="1" si="104"/>
        <v>46</v>
      </c>
      <c r="Q382">
        <f t="shared" ca="1" si="105"/>
        <v>150.80578287255778</v>
      </c>
      <c r="R382" t="b">
        <f t="shared" ca="1" si="95"/>
        <v>0</v>
      </c>
      <c r="S382">
        <f t="shared" ca="1" si="110"/>
        <v>-1</v>
      </c>
      <c r="T382">
        <f t="shared" ca="1" si="106"/>
        <v>-1</v>
      </c>
    </row>
    <row r="383" spans="1:20" x14ac:dyDescent="0.25">
      <c r="A383" s="71">
        <f t="shared" si="111"/>
        <v>36.400000000000247</v>
      </c>
      <c r="B383" s="65">
        <f t="shared" si="107"/>
        <v>97.215450560327255</v>
      </c>
      <c r="C383" s="58">
        <f t="shared" ca="1" si="96"/>
        <v>145.40756165596335</v>
      </c>
      <c r="D383" s="58">
        <f t="shared" ca="1" si="108"/>
        <v>-4.5924383440366379</v>
      </c>
      <c r="E383" s="55">
        <f t="shared" ca="1" si="112"/>
        <v>3</v>
      </c>
      <c r="F383" s="72">
        <f t="shared" ca="1" si="109"/>
        <v>0</v>
      </c>
      <c r="G383" s="42">
        <f t="shared" si="97"/>
        <v>383</v>
      </c>
      <c r="H383">
        <f ca="1">IF((G383-$L$7)&gt;$G$19, ABS((SUM(INDIRECT("C"&amp;G383-$L$7):INDIRECT("C"&amp;G383)) - SUM(INDIRECT("C"&amp;G383):INDIRECT("C"&amp;G383+$L$7)))/$J$7),0)</f>
        <v>12.63823647103689</v>
      </c>
      <c r="I383">
        <f ca="1">AVERAGE(INDIRECT("H"&amp;$G383-$L$8):INDIRECT("H"&amp;$G383+$L$8))</f>
        <v>12.63823647103689</v>
      </c>
      <c r="J383">
        <f t="shared" ca="1" si="98"/>
        <v>-1</v>
      </c>
      <c r="K383" s="12">
        <f t="shared" ca="1" si="99"/>
        <v>7115.5350319516319</v>
      </c>
      <c r="L383" s="12">
        <f t="shared" ca="1" si="100"/>
        <v>47</v>
      </c>
      <c r="M383" s="12">
        <f t="shared" ca="1" si="101"/>
        <v>150.13381589687478</v>
      </c>
      <c r="N383" s="16" t="b">
        <f t="shared" ca="1" si="102"/>
        <v>0</v>
      </c>
      <c r="O383">
        <f t="shared" ca="1" si="103"/>
        <v>7115.5350319516319</v>
      </c>
      <c r="P383">
        <f t="shared" ca="1" si="104"/>
        <v>47</v>
      </c>
      <c r="Q383">
        <f t="shared" ca="1" si="105"/>
        <v>150.80578287255778</v>
      </c>
      <c r="R383" t="b">
        <f t="shared" ca="1" si="95"/>
        <v>0</v>
      </c>
      <c r="S383">
        <f t="shared" ca="1" si="110"/>
        <v>-1</v>
      </c>
      <c r="T383">
        <f t="shared" ca="1" si="106"/>
        <v>-1</v>
      </c>
    </row>
    <row r="384" spans="1:20" x14ac:dyDescent="0.25">
      <c r="A384" s="71">
        <f t="shared" si="111"/>
        <v>36.500000000000249</v>
      </c>
      <c r="B384" s="65">
        <f t="shared" si="107"/>
        <v>96.730586477864847</v>
      </c>
      <c r="C384" s="58">
        <f t="shared" ca="1" si="96"/>
        <v>166.25461720502983</v>
      </c>
      <c r="D384" s="58">
        <f t="shared" ca="1" si="108"/>
        <v>16.254617205029824</v>
      </c>
      <c r="E384" s="55">
        <f t="shared" ca="1" si="112"/>
        <v>3</v>
      </c>
      <c r="F384" s="72">
        <f t="shared" ca="1" si="109"/>
        <v>0</v>
      </c>
      <c r="G384" s="42">
        <f t="shared" si="97"/>
        <v>384</v>
      </c>
      <c r="H384">
        <f ca="1">IF((G384-$L$7)&gt;$G$19, ABS((SUM(INDIRECT("C"&amp;G384-$L$7):INDIRECT("C"&amp;G384)) - SUM(INDIRECT("C"&amp;G384):INDIRECT("C"&amp;G384+$L$7)))/$J$7),0)</f>
        <v>12.79041513783983</v>
      </c>
      <c r="I384">
        <f ca="1">AVERAGE(INDIRECT("H"&amp;$G384-$L$8):INDIRECT("H"&amp;$G384+$L$8))</f>
        <v>12.79041513783983</v>
      </c>
      <c r="J384">
        <f t="shared" ca="1" si="98"/>
        <v>-1</v>
      </c>
      <c r="K384" s="12">
        <f t="shared" ca="1" si="99"/>
        <v>7281.7896491566617</v>
      </c>
      <c r="L384" s="12">
        <f t="shared" ca="1" si="100"/>
        <v>48</v>
      </c>
      <c r="M384" s="12">
        <f t="shared" ca="1" si="101"/>
        <v>150.13381589687478</v>
      </c>
      <c r="N384" s="16" t="b">
        <f t="shared" ca="1" si="102"/>
        <v>0</v>
      </c>
      <c r="O384">
        <f t="shared" ca="1" si="103"/>
        <v>7281.7896491566617</v>
      </c>
      <c r="P384">
        <f t="shared" ca="1" si="104"/>
        <v>48</v>
      </c>
      <c r="Q384">
        <f t="shared" ca="1" si="105"/>
        <v>150.80578287255778</v>
      </c>
      <c r="R384" t="b">
        <f t="shared" ca="1" si="95"/>
        <v>0</v>
      </c>
      <c r="S384">
        <f t="shared" ca="1" si="110"/>
        <v>-1</v>
      </c>
      <c r="T384">
        <f t="shared" ca="1" si="106"/>
        <v>-1</v>
      </c>
    </row>
    <row r="385" spans="1:20" x14ac:dyDescent="0.25">
      <c r="A385" s="71">
        <f t="shared" si="111"/>
        <v>36.60000000000025</v>
      </c>
      <c r="B385" s="65">
        <f t="shared" si="107"/>
        <v>96.248140665102454</v>
      </c>
      <c r="C385" s="58">
        <f t="shared" ca="1" si="96"/>
        <v>164.86103304387709</v>
      </c>
      <c r="D385" s="58">
        <f t="shared" ca="1" si="108"/>
        <v>14.861033043877086</v>
      </c>
      <c r="E385" s="55">
        <f t="shared" ca="1" si="112"/>
        <v>3</v>
      </c>
      <c r="F385" s="72">
        <f t="shared" ca="1" si="109"/>
        <v>0</v>
      </c>
      <c r="G385" s="42">
        <f t="shared" si="97"/>
        <v>385</v>
      </c>
      <c r="H385">
        <f ca="1">IF((G385-$L$7)&gt;$G$19, ABS((SUM(INDIRECT("C"&amp;G385-$L$7):INDIRECT("C"&amp;G385)) - SUM(INDIRECT("C"&amp;G385):INDIRECT("C"&amp;G385+$L$7)))/$J$7),0)</f>
        <v>6.501429292946014</v>
      </c>
      <c r="I385">
        <f ca="1">AVERAGE(INDIRECT("H"&amp;$G385-$L$8):INDIRECT("H"&amp;$G385+$L$8))</f>
        <v>6.501429292946014</v>
      </c>
      <c r="J385">
        <f t="shared" ca="1" si="98"/>
        <v>-1</v>
      </c>
      <c r="K385" s="12">
        <f t="shared" ca="1" si="99"/>
        <v>7446.6506822005385</v>
      </c>
      <c r="L385" s="12">
        <f t="shared" ca="1" si="100"/>
        <v>49</v>
      </c>
      <c r="M385" s="12">
        <f t="shared" ca="1" si="101"/>
        <v>150.13381589687478</v>
      </c>
      <c r="N385" s="16" t="b">
        <f t="shared" ca="1" si="102"/>
        <v>0</v>
      </c>
      <c r="O385">
        <f t="shared" ca="1" si="103"/>
        <v>7446.6506822005385</v>
      </c>
      <c r="P385">
        <f t="shared" ca="1" si="104"/>
        <v>49</v>
      </c>
      <c r="Q385">
        <f t="shared" ca="1" si="105"/>
        <v>150.80578287255778</v>
      </c>
      <c r="R385" t="b">
        <f t="shared" ca="1" si="95"/>
        <v>0</v>
      </c>
      <c r="S385">
        <f t="shared" ca="1" si="110"/>
        <v>-1</v>
      </c>
      <c r="T385">
        <f t="shared" ca="1" si="106"/>
        <v>-1</v>
      </c>
    </row>
    <row r="386" spans="1:20" x14ac:dyDescent="0.25">
      <c r="A386" s="71">
        <f t="shared" si="111"/>
        <v>36.700000000000252</v>
      </c>
      <c r="B386" s="65">
        <f t="shared" si="107"/>
        <v>95.768101060869597</v>
      </c>
      <c r="C386" s="58">
        <f t="shared" ca="1" si="96"/>
        <v>161.13792475082923</v>
      </c>
      <c r="D386" s="58">
        <f t="shared" ca="1" si="108"/>
        <v>11.137924750829237</v>
      </c>
      <c r="E386" s="55">
        <f t="shared" ca="1" si="112"/>
        <v>3</v>
      </c>
      <c r="F386" s="72">
        <f t="shared" ca="1" si="109"/>
        <v>0</v>
      </c>
      <c r="G386" s="42">
        <f t="shared" si="97"/>
        <v>386</v>
      </c>
      <c r="H386">
        <f ca="1">IF((G386-$L$7)&gt;$G$19, ABS((SUM(INDIRECT("C"&amp;G386-$L$7):INDIRECT("C"&amp;G386)) - SUM(INDIRECT("C"&amp;G386):INDIRECT("C"&amp;G386+$L$7)))/$J$7),0)</f>
        <v>14.598960894423755</v>
      </c>
      <c r="I386">
        <f ca="1">AVERAGE(INDIRECT("H"&amp;$G386-$L$8):INDIRECT("H"&amp;$G386+$L$8))</f>
        <v>14.598960894423755</v>
      </c>
      <c r="J386">
        <f t="shared" ca="1" si="98"/>
        <v>-1</v>
      </c>
      <c r="K386" s="12">
        <f t="shared" ca="1" si="99"/>
        <v>7607.7886069513679</v>
      </c>
      <c r="L386" s="12">
        <f t="shared" ca="1" si="100"/>
        <v>50</v>
      </c>
      <c r="M386" s="12">
        <f t="shared" ca="1" si="101"/>
        <v>150.13381589687478</v>
      </c>
      <c r="N386" s="16" t="b">
        <f t="shared" ca="1" si="102"/>
        <v>0</v>
      </c>
      <c r="O386">
        <f t="shared" ca="1" si="103"/>
        <v>7607.7886069513679</v>
      </c>
      <c r="P386">
        <f t="shared" ca="1" si="104"/>
        <v>50</v>
      </c>
      <c r="Q386">
        <f t="shared" ca="1" si="105"/>
        <v>150.80578287255778</v>
      </c>
      <c r="R386" t="b">
        <f t="shared" ca="1" si="95"/>
        <v>0</v>
      </c>
      <c r="S386">
        <f t="shared" ca="1" si="110"/>
        <v>-1</v>
      </c>
      <c r="T386">
        <f t="shared" ca="1" si="106"/>
        <v>-1</v>
      </c>
    </row>
    <row r="387" spans="1:20" x14ac:dyDescent="0.25">
      <c r="A387" s="71">
        <f t="shared" si="111"/>
        <v>36.800000000000253</v>
      </c>
      <c r="B387" s="65">
        <f t="shared" si="107"/>
        <v>95.29045566415121</v>
      </c>
      <c r="C387" s="58">
        <f t="shared" ca="1" si="96"/>
        <v>124.51853693837995</v>
      </c>
      <c r="D387" s="58">
        <f t="shared" ca="1" si="108"/>
        <v>-25.481463061620051</v>
      </c>
      <c r="E387" s="55">
        <f t="shared" ca="1" si="112"/>
        <v>3</v>
      </c>
      <c r="F387" s="72">
        <f t="shared" ca="1" si="109"/>
        <v>0</v>
      </c>
      <c r="G387" s="42">
        <f t="shared" si="97"/>
        <v>387</v>
      </c>
      <c r="H387">
        <f ca="1">IF((G387-$L$7)&gt;$G$19, ABS((SUM(INDIRECT("C"&amp;G387-$L$7):INDIRECT("C"&amp;G387)) - SUM(INDIRECT("C"&amp;G387):INDIRECT("C"&amp;G387+$L$7)))/$J$7),0)</f>
        <v>8.0671629698252474</v>
      </c>
      <c r="I387">
        <f ca="1">AVERAGE(INDIRECT("H"&amp;$G387-$L$8):INDIRECT("H"&amp;$G387+$L$8))</f>
        <v>8.0671629698252474</v>
      </c>
      <c r="J387">
        <f t="shared" ca="1" si="98"/>
        <v>-1</v>
      </c>
      <c r="K387" s="12">
        <f t="shared" ca="1" si="99"/>
        <v>7732.3071438897477</v>
      </c>
      <c r="L387" s="12">
        <f t="shared" ca="1" si="100"/>
        <v>51</v>
      </c>
      <c r="M387" s="12">
        <f t="shared" ca="1" si="101"/>
        <v>150.13381589687478</v>
      </c>
      <c r="N387" s="16" t="b">
        <f t="shared" ca="1" si="102"/>
        <v>0</v>
      </c>
      <c r="O387">
        <f t="shared" ca="1" si="103"/>
        <v>7732.3071438897477</v>
      </c>
      <c r="P387">
        <f t="shared" ca="1" si="104"/>
        <v>51</v>
      </c>
      <c r="Q387">
        <f t="shared" ca="1" si="105"/>
        <v>150.80578287255778</v>
      </c>
      <c r="R387" t="b">
        <f t="shared" ca="1" si="95"/>
        <v>0</v>
      </c>
      <c r="S387">
        <f t="shared" ca="1" si="110"/>
        <v>-1</v>
      </c>
      <c r="T387">
        <f t="shared" ca="1" si="106"/>
        <v>-1</v>
      </c>
    </row>
    <row r="388" spans="1:20" x14ac:dyDescent="0.25">
      <c r="A388" s="71">
        <f t="shared" si="111"/>
        <v>36.900000000000254</v>
      </c>
      <c r="B388" s="65">
        <f t="shared" si="107"/>
        <v>94.815192533787467</v>
      </c>
      <c r="C388" s="58">
        <f t="shared" ca="1" si="96"/>
        <v>148.201269732832</v>
      </c>
      <c r="D388" s="58">
        <f t="shared" ca="1" si="108"/>
        <v>-1.798730267168003</v>
      </c>
      <c r="E388" s="55">
        <f t="shared" ca="1" si="112"/>
        <v>3</v>
      </c>
      <c r="F388" s="72">
        <f t="shared" ca="1" si="109"/>
        <v>0</v>
      </c>
      <c r="G388" s="42">
        <f t="shared" si="97"/>
        <v>388</v>
      </c>
      <c r="H388">
        <f ca="1">IF((G388-$L$7)&gt;$G$19, ABS((SUM(INDIRECT("C"&amp;G388-$L$7):INDIRECT("C"&amp;G388)) - SUM(INDIRECT("C"&amp;G388):INDIRECT("C"&amp;G388+$L$7)))/$J$7),0)</f>
        <v>0.67778669752908627</v>
      </c>
      <c r="I388">
        <f ca="1">AVERAGE(INDIRECT("H"&amp;$G388-$L$8):INDIRECT("H"&amp;$G388+$L$8))</f>
        <v>0.67778669752908627</v>
      </c>
      <c r="J388">
        <f t="shared" ca="1" si="98"/>
        <v>-1</v>
      </c>
      <c r="K388" s="12">
        <f t="shared" ca="1" si="99"/>
        <v>7880.5084136225796</v>
      </c>
      <c r="L388" s="12">
        <f t="shared" ca="1" si="100"/>
        <v>52</v>
      </c>
      <c r="M388" s="12">
        <f t="shared" ca="1" si="101"/>
        <v>150.13381589687478</v>
      </c>
      <c r="N388" s="16" t="b">
        <f t="shared" ca="1" si="102"/>
        <v>0</v>
      </c>
      <c r="O388">
        <f t="shared" ca="1" si="103"/>
        <v>7880.5084136225796</v>
      </c>
      <c r="P388">
        <f t="shared" ca="1" si="104"/>
        <v>52</v>
      </c>
      <c r="Q388">
        <f t="shared" ca="1" si="105"/>
        <v>150.80578287255778</v>
      </c>
      <c r="R388" t="b">
        <f t="shared" ca="1" si="95"/>
        <v>0</v>
      </c>
      <c r="S388">
        <f t="shared" ca="1" si="110"/>
        <v>-1</v>
      </c>
      <c r="T388">
        <f t="shared" ca="1" si="106"/>
        <v>-1</v>
      </c>
    </row>
    <row r="389" spans="1:20" x14ac:dyDescent="0.25">
      <c r="A389" s="71">
        <f t="shared" si="111"/>
        <v>37.000000000000256</v>
      </c>
      <c r="B389" s="65">
        <f t="shared" si="107"/>
        <v>94.342299788175353</v>
      </c>
      <c r="C389" s="58">
        <f t="shared" ca="1" si="96"/>
        <v>145.52903618257335</v>
      </c>
      <c r="D389" s="58">
        <f t="shared" ca="1" si="108"/>
        <v>-4.4709638174266573</v>
      </c>
      <c r="E389" s="55">
        <f t="shared" ca="1" si="112"/>
        <v>3</v>
      </c>
      <c r="F389" s="72">
        <f t="shared" ca="1" si="109"/>
        <v>0</v>
      </c>
      <c r="G389" s="42">
        <f t="shared" si="97"/>
        <v>389</v>
      </c>
      <c r="H389">
        <f ca="1">IF((G389-$L$7)&gt;$G$19, ABS((SUM(INDIRECT("C"&amp;G389-$L$7):INDIRECT("C"&amp;G389)) - SUM(INDIRECT("C"&amp;G389):INDIRECT("C"&amp;G389+$L$7)))/$J$7),0)</f>
        <v>6.6835964965084855</v>
      </c>
      <c r="I389">
        <f ca="1">AVERAGE(INDIRECT("H"&amp;$G389-$L$8):INDIRECT("H"&amp;$G389+$L$8))</f>
        <v>6.6835964965084855</v>
      </c>
      <c r="J389">
        <f t="shared" ca="1" si="98"/>
        <v>-1</v>
      </c>
      <c r="K389" s="12">
        <f t="shared" ca="1" si="99"/>
        <v>8026.0374498051533</v>
      </c>
      <c r="L389" s="12">
        <f t="shared" ca="1" si="100"/>
        <v>53</v>
      </c>
      <c r="M389" s="12">
        <f t="shared" ca="1" si="101"/>
        <v>150.13381589687478</v>
      </c>
      <c r="N389" s="16" t="b">
        <f t="shared" ca="1" si="102"/>
        <v>0</v>
      </c>
      <c r="O389">
        <f t="shared" ca="1" si="103"/>
        <v>8026.0374498051533</v>
      </c>
      <c r="P389">
        <f t="shared" ca="1" si="104"/>
        <v>53</v>
      </c>
      <c r="Q389">
        <f t="shared" ca="1" si="105"/>
        <v>150.80578287255778</v>
      </c>
      <c r="R389" t="b">
        <f t="shared" ca="1" si="95"/>
        <v>0</v>
      </c>
      <c r="S389">
        <f t="shared" ca="1" si="110"/>
        <v>-1</v>
      </c>
      <c r="T389">
        <f t="shared" ca="1" si="106"/>
        <v>-1</v>
      </c>
    </row>
    <row r="390" spans="1:20" x14ac:dyDescent="0.25">
      <c r="A390" s="71">
        <f t="shared" si="111"/>
        <v>37.100000000000257</v>
      </c>
      <c r="B390" s="65">
        <f t="shared" si="107"/>
        <v>93.871765604971628</v>
      </c>
      <c r="C390" s="58">
        <f t="shared" ca="1" si="96"/>
        <v>137.41627871651949</v>
      </c>
      <c r="D390" s="58">
        <f t="shared" ca="1" si="108"/>
        <v>-12.583721283480507</v>
      </c>
      <c r="E390" s="55">
        <f t="shared" ca="1" si="112"/>
        <v>3</v>
      </c>
      <c r="F390" s="72">
        <f t="shared" ca="1" si="109"/>
        <v>0</v>
      </c>
      <c r="G390" s="42">
        <f t="shared" si="97"/>
        <v>390</v>
      </c>
      <c r="H390">
        <f ca="1">IF((G390-$L$7)&gt;$G$19, ABS((SUM(INDIRECT("C"&amp;G390-$L$7):INDIRECT("C"&amp;G390)) - SUM(INDIRECT("C"&amp;G390):INDIRECT("C"&amp;G390+$L$7)))/$J$7),0)</f>
        <v>2.7846866037320694</v>
      </c>
      <c r="I390">
        <f ca="1">AVERAGE(INDIRECT("H"&amp;$G390-$L$8):INDIRECT("H"&amp;$G390+$L$8))</f>
        <v>2.7846866037320694</v>
      </c>
      <c r="J390">
        <f t="shared" ca="1" si="98"/>
        <v>-1</v>
      </c>
      <c r="K390" s="12">
        <f t="shared" ca="1" si="99"/>
        <v>8163.4537285216729</v>
      </c>
      <c r="L390" s="12">
        <f t="shared" ca="1" si="100"/>
        <v>54</v>
      </c>
      <c r="M390" s="12">
        <f t="shared" ca="1" si="101"/>
        <v>150.13381589687478</v>
      </c>
      <c r="N390" s="16" t="b">
        <f t="shared" ca="1" si="102"/>
        <v>0</v>
      </c>
      <c r="O390">
        <f t="shared" ca="1" si="103"/>
        <v>8163.4537285216729</v>
      </c>
      <c r="P390">
        <f t="shared" ca="1" si="104"/>
        <v>54</v>
      </c>
      <c r="Q390">
        <f t="shared" ca="1" si="105"/>
        <v>150.80578287255778</v>
      </c>
      <c r="R390" t="b">
        <f t="shared" ca="1" si="95"/>
        <v>0</v>
      </c>
      <c r="S390">
        <f t="shared" ca="1" si="110"/>
        <v>-1</v>
      </c>
      <c r="T390">
        <f t="shared" ca="1" si="106"/>
        <v>-1</v>
      </c>
    </row>
    <row r="391" spans="1:20" x14ac:dyDescent="0.25">
      <c r="A391" s="71">
        <f t="shared" si="111"/>
        <v>37.200000000000259</v>
      </c>
      <c r="B391" s="65">
        <f t="shared" si="107"/>
        <v>93.403578220797172</v>
      </c>
      <c r="C391" s="58">
        <f t="shared" ca="1" si="96"/>
        <v>162.03791394072636</v>
      </c>
      <c r="D391" s="58">
        <f t="shared" ca="1" si="108"/>
        <v>12.037913940726368</v>
      </c>
      <c r="E391" s="55">
        <f t="shared" ca="1" si="112"/>
        <v>3</v>
      </c>
      <c r="F391" s="72">
        <f t="shared" ca="1" si="109"/>
        <v>0</v>
      </c>
      <c r="G391" s="42">
        <f t="shared" si="97"/>
        <v>391</v>
      </c>
      <c r="H391">
        <f ca="1">IF((G391-$L$7)&gt;$G$19, ABS((SUM(INDIRECT("C"&amp;G391-$L$7):INDIRECT("C"&amp;G391)) - SUM(INDIRECT("C"&amp;G391):INDIRECT("C"&amp;G391+$L$7)))/$J$7),0)</f>
        <v>0.48671690437612369</v>
      </c>
      <c r="I391">
        <f ca="1">AVERAGE(INDIRECT("H"&amp;$G391-$L$8):INDIRECT("H"&amp;$G391+$L$8))</f>
        <v>0.48671690437612369</v>
      </c>
      <c r="J391">
        <f t="shared" ca="1" si="98"/>
        <v>-1</v>
      </c>
      <c r="K391" s="12">
        <f t="shared" ca="1" si="99"/>
        <v>8325.4916424623989</v>
      </c>
      <c r="L391" s="12">
        <f t="shared" ca="1" si="100"/>
        <v>55</v>
      </c>
      <c r="M391" s="12">
        <f t="shared" ca="1" si="101"/>
        <v>150.13381589687478</v>
      </c>
      <c r="N391" s="16" t="b">
        <f t="shared" ca="1" si="102"/>
        <v>0</v>
      </c>
      <c r="O391">
        <f t="shared" ca="1" si="103"/>
        <v>8325.4916424623989</v>
      </c>
      <c r="P391">
        <f t="shared" ca="1" si="104"/>
        <v>55</v>
      </c>
      <c r="Q391">
        <f t="shared" ca="1" si="105"/>
        <v>150.80578287255778</v>
      </c>
      <c r="R391" t="b">
        <f t="shared" ca="1" si="95"/>
        <v>0</v>
      </c>
      <c r="S391">
        <f t="shared" ca="1" si="110"/>
        <v>-1</v>
      </c>
      <c r="T391">
        <f t="shared" ca="1" si="106"/>
        <v>-1</v>
      </c>
    </row>
    <row r="392" spans="1:20" x14ac:dyDescent="0.25">
      <c r="A392" s="71">
        <f t="shared" si="111"/>
        <v>37.30000000000026</v>
      </c>
      <c r="B392" s="65">
        <f t="shared" si="107"/>
        <v>92.937725930943017</v>
      </c>
      <c r="C392" s="58">
        <f t="shared" ca="1" si="96"/>
        <v>142.8311383896073</v>
      </c>
      <c r="D392" s="58">
        <f t="shared" ca="1" si="108"/>
        <v>-7.1688616103926996</v>
      </c>
      <c r="E392" s="55">
        <f t="shared" ca="1" si="112"/>
        <v>3</v>
      </c>
      <c r="F392" s="72">
        <f t="shared" ca="1" si="109"/>
        <v>0</v>
      </c>
      <c r="G392" s="42">
        <f t="shared" si="97"/>
        <v>392</v>
      </c>
      <c r="H392">
        <f ca="1">IF((G392-$L$7)&gt;$G$19, ABS((SUM(INDIRECT("C"&amp;G392-$L$7):INDIRECT("C"&amp;G392)) - SUM(INDIRECT("C"&amp;G392):INDIRECT("C"&amp;G392+$L$7)))/$J$7),0)</f>
        <v>7.8241137558857474</v>
      </c>
      <c r="I392">
        <f ca="1">AVERAGE(INDIRECT("H"&amp;$G392-$L$8):INDIRECT("H"&amp;$G392+$L$8))</f>
        <v>7.8241137558857474</v>
      </c>
      <c r="J392">
        <f t="shared" ca="1" si="98"/>
        <v>-1</v>
      </c>
      <c r="K392" s="12">
        <f t="shared" ca="1" si="99"/>
        <v>8468.322780852006</v>
      </c>
      <c r="L392" s="12">
        <f t="shared" ca="1" si="100"/>
        <v>56</v>
      </c>
      <c r="M392" s="12">
        <f t="shared" ca="1" si="101"/>
        <v>150.13381589687478</v>
      </c>
      <c r="N392" s="16" t="b">
        <f t="shared" ca="1" si="102"/>
        <v>0</v>
      </c>
      <c r="O392">
        <f t="shared" ca="1" si="103"/>
        <v>8468.322780852006</v>
      </c>
      <c r="P392">
        <f t="shared" ca="1" si="104"/>
        <v>56</v>
      </c>
      <c r="Q392">
        <f t="shared" ca="1" si="105"/>
        <v>150.80578287255778</v>
      </c>
      <c r="R392" t="b">
        <f t="shared" ca="1" si="95"/>
        <v>0</v>
      </c>
      <c r="S392">
        <f t="shared" ca="1" si="110"/>
        <v>-1</v>
      </c>
      <c r="T392">
        <f t="shared" ca="1" si="106"/>
        <v>-1</v>
      </c>
    </row>
    <row r="393" spans="1:20" x14ac:dyDescent="0.25">
      <c r="A393" s="71">
        <f t="shared" si="111"/>
        <v>37.400000000000261</v>
      </c>
      <c r="B393" s="65">
        <f t="shared" si="107"/>
        <v>92.474197089077649</v>
      </c>
      <c r="C393" s="58">
        <f t="shared" ca="1" si="96"/>
        <v>138.16730889198107</v>
      </c>
      <c r="D393" s="58">
        <f t="shared" ca="1" si="108"/>
        <v>-11.832691108018921</v>
      </c>
      <c r="E393" s="55">
        <f t="shared" ca="1" si="112"/>
        <v>3</v>
      </c>
      <c r="F393" s="72">
        <f t="shared" ca="1" si="109"/>
        <v>0</v>
      </c>
      <c r="G393" s="42">
        <f t="shared" si="97"/>
        <v>393</v>
      </c>
      <c r="H393">
        <f ca="1">IF((G393-$L$7)&gt;$G$19, ABS((SUM(INDIRECT("C"&amp;G393-$L$7):INDIRECT("C"&amp;G393)) - SUM(INDIRECT("C"&amp;G393):INDIRECT("C"&amp;G393+$L$7)))/$J$7),0)</f>
        <v>8.003868999454042</v>
      </c>
      <c r="I393">
        <f ca="1">AVERAGE(INDIRECT("H"&amp;$G393-$L$8):INDIRECT("H"&amp;$G393+$L$8))</f>
        <v>8.003868999454042</v>
      </c>
      <c r="J393">
        <f t="shared" ca="1" si="98"/>
        <v>-1</v>
      </c>
      <c r="K393" s="12">
        <f t="shared" ca="1" si="99"/>
        <v>8606.4900897439875</v>
      </c>
      <c r="L393" s="12">
        <f t="shared" ca="1" si="100"/>
        <v>57</v>
      </c>
      <c r="M393" s="12">
        <f t="shared" ca="1" si="101"/>
        <v>150.13381589687478</v>
      </c>
      <c r="N393" s="16" t="b">
        <f t="shared" ca="1" si="102"/>
        <v>0</v>
      </c>
      <c r="O393">
        <f t="shared" ca="1" si="103"/>
        <v>8606.4900897439875</v>
      </c>
      <c r="P393">
        <f t="shared" ca="1" si="104"/>
        <v>57</v>
      </c>
      <c r="Q393">
        <f t="shared" ca="1" si="105"/>
        <v>150.80578287255778</v>
      </c>
      <c r="R393" t="b">
        <f t="shared" ca="1" si="95"/>
        <v>0</v>
      </c>
      <c r="S393">
        <f t="shared" ca="1" si="110"/>
        <v>-1</v>
      </c>
      <c r="T393">
        <f t="shared" ca="1" si="106"/>
        <v>-1</v>
      </c>
    </row>
    <row r="394" spans="1:20" x14ac:dyDescent="0.25">
      <c r="A394" s="71">
        <f t="shared" si="111"/>
        <v>37.500000000000263</v>
      </c>
      <c r="B394" s="65">
        <f t="shared" si="107"/>
        <v>92.012980106955851</v>
      </c>
      <c r="C394" s="58">
        <f t="shared" ca="1" si="96"/>
        <v>129.99042874172173</v>
      </c>
      <c r="D394" s="58">
        <f t="shared" ca="1" si="108"/>
        <v>-20.009571258278282</v>
      </c>
      <c r="E394" s="55">
        <f t="shared" ca="1" si="112"/>
        <v>3</v>
      </c>
      <c r="F394" s="72">
        <f t="shared" ca="1" si="109"/>
        <v>0</v>
      </c>
      <c r="G394" s="42">
        <f t="shared" si="97"/>
        <v>394</v>
      </c>
      <c r="H394">
        <f ca="1">IF((G394-$L$7)&gt;$G$19, ABS((SUM(INDIRECT("C"&amp;G394-$L$7):INDIRECT("C"&amp;G394)) - SUM(INDIRECT("C"&amp;G394):INDIRECT("C"&amp;G394+$L$7)))/$J$7),0)</f>
        <v>6.9121507669270841</v>
      </c>
      <c r="I394">
        <f ca="1">AVERAGE(INDIRECT("H"&amp;$G394-$L$8):INDIRECT("H"&amp;$G394+$L$8))</f>
        <v>6.9121507669270841</v>
      </c>
      <c r="J394">
        <f t="shared" ca="1" si="98"/>
        <v>-1</v>
      </c>
      <c r="K394" s="12">
        <f t="shared" ca="1" si="99"/>
        <v>8736.4805184857087</v>
      </c>
      <c r="L394" s="12">
        <f t="shared" ca="1" si="100"/>
        <v>58</v>
      </c>
      <c r="M394" s="12">
        <f t="shared" ca="1" si="101"/>
        <v>150.13381589687478</v>
      </c>
      <c r="N394" s="16" t="b">
        <f t="shared" ca="1" si="102"/>
        <v>0</v>
      </c>
      <c r="O394">
        <f t="shared" ca="1" si="103"/>
        <v>8736.4805184857087</v>
      </c>
      <c r="P394">
        <f t="shared" ca="1" si="104"/>
        <v>58</v>
      </c>
      <c r="Q394">
        <f t="shared" ca="1" si="105"/>
        <v>150.80578287255778</v>
      </c>
      <c r="R394" t="b">
        <f t="shared" ca="1" si="95"/>
        <v>0</v>
      </c>
      <c r="S394">
        <f t="shared" ca="1" si="110"/>
        <v>-1</v>
      </c>
      <c r="T394">
        <f t="shared" ca="1" si="106"/>
        <v>-1</v>
      </c>
    </row>
    <row r="395" spans="1:20" x14ac:dyDescent="0.25">
      <c r="A395" s="71">
        <f t="shared" si="111"/>
        <v>37.600000000000264</v>
      </c>
      <c r="B395" s="65">
        <f t="shared" si="107"/>
        <v>91.554063454129107</v>
      </c>
      <c r="C395" s="58">
        <f t="shared" ca="1" si="96"/>
        <v>142.86314759079571</v>
      </c>
      <c r="D395" s="58">
        <f t="shared" ca="1" si="108"/>
        <v>-7.1368524092042955</v>
      </c>
      <c r="E395" s="55">
        <f t="shared" ca="1" si="112"/>
        <v>3</v>
      </c>
      <c r="F395" s="72">
        <f t="shared" ca="1" si="109"/>
        <v>0</v>
      </c>
      <c r="G395" s="42">
        <f t="shared" si="97"/>
        <v>395</v>
      </c>
      <c r="H395">
        <f ca="1">IF((G395-$L$7)&gt;$G$19, ABS((SUM(INDIRECT("C"&amp;G395-$L$7):INDIRECT("C"&amp;G395)) - SUM(INDIRECT("C"&amp;G395):INDIRECT("C"&amp;G395+$L$7)))/$J$7),0)</f>
        <v>8.6247718491563887</v>
      </c>
      <c r="I395">
        <f ca="1">AVERAGE(INDIRECT("H"&amp;$G395-$L$8):INDIRECT("H"&amp;$G395+$L$8))</f>
        <v>8.6247718491563887</v>
      </c>
      <c r="J395">
        <f t="shared" ca="1" si="98"/>
        <v>-1</v>
      </c>
      <c r="K395" s="12">
        <f t="shared" ca="1" si="99"/>
        <v>8879.3436660765037</v>
      </c>
      <c r="L395" s="12">
        <f t="shared" ca="1" si="100"/>
        <v>59</v>
      </c>
      <c r="M395" s="12">
        <f t="shared" ca="1" si="101"/>
        <v>150.13381589687478</v>
      </c>
      <c r="N395" s="16" t="b">
        <f t="shared" ca="1" si="102"/>
        <v>0</v>
      </c>
      <c r="O395">
        <f t="shared" ca="1" si="103"/>
        <v>8879.3436660765037</v>
      </c>
      <c r="P395">
        <f t="shared" ca="1" si="104"/>
        <v>59</v>
      </c>
      <c r="Q395">
        <f t="shared" ca="1" si="105"/>
        <v>150.80578287255778</v>
      </c>
      <c r="R395" t="b">
        <f t="shared" ca="1" si="95"/>
        <v>0</v>
      </c>
      <c r="S395">
        <f t="shared" ca="1" si="110"/>
        <v>-1</v>
      </c>
      <c r="T395">
        <f t="shared" ca="1" si="106"/>
        <v>-1</v>
      </c>
    </row>
    <row r="396" spans="1:20" x14ac:dyDescent="0.25">
      <c r="A396" s="71">
        <f t="shared" si="111"/>
        <v>37.700000000000266</v>
      </c>
      <c r="B396" s="65">
        <f t="shared" si="107"/>
        <v>91.097435657657158</v>
      </c>
      <c r="C396" s="58">
        <f t="shared" ca="1" si="96"/>
        <v>165.78390275850106</v>
      </c>
      <c r="D396" s="58">
        <f t="shared" ca="1" si="108"/>
        <v>15.783902758501064</v>
      </c>
      <c r="E396" s="55">
        <f t="shared" ca="1" si="112"/>
        <v>3</v>
      </c>
      <c r="F396" s="72">
        <f t="shared" ca="1" si="109"/>
        <v>0</v>
      </c>
      <c r="G396" s="42">
        <f t="shared" si="97"/>
        <v>396</v>
      </c>
      <c r="H396">
        <f ca="1">IF((G396-$L$7)&gt;$G$19, ABS((SUM(INDIRECT("C"&amp;G396-$L$7):INDIRECT("C"&amp;G396)) - SUM(INDIRECT("C"&amp;G396):INDIRECT("C"&amp;G396+$L$7)))/$J$7),0)</f>
        <v>6.0597462476527824</v>
      </c>
      <c r="I396">
        <f ca="1">AVERAGE(INDIRECT("H"&amp;$G396-$L$8):INDIRECT("H"&amp;$G396+$L$8))</f>
        <v>6.0597462476527824</v>
      </c>
      <c r="J396">
        <f t="shared" ca="1" si="98"/>
        <v>-1</v>
      </c>
      <c r="K396" s="12">
        <f t="shared" ca="1" si="99"/>
        <v>9045.1275688350051</v>
      </c>
      <c r="L396" s="12">
        <f t="shared" ca="1" si="100"/>
        <v>60</v>
      </c>
      <c r="M396" s="12">
        <f t="shared" ca="1" si="101"/>
        <v>150.13381589687478</v>
      </c>
      <c r="N396" s="16" t="b">
        <f t="shared" ca="1" si="102"/>
        <v>0</v>
      </c>
      <c r="O396">
        <f t="shared" ca="1" si="103"/>
        <v>9045.1275688350051</v>
      </c>
      <c r="P396">
        <f t="shared" ca="1" si="104"/>
        <v>60</v>
      </c>
      <c r="Q396">
        <f t="shared" ca="1" si="105"/>
        <v>150.80578287255778</v>
      </c>
      <c r="R396" t="b">
        <f t="shared" ca="1" si="95"/>
        <v>0</v>
      </c>
      <c r="S396">
        <f t="shared" ca="1" si="110"/>
        <v>-1</v>
      </c>
      <c r="T396">
        <f t="shared" ca="1" si="106"/>
        <v>-1</v>
      </c>
    </row>
    <row r="397" spans="1:20" x14ac:dyDescent="0.25">
      <c r="A397" s="71">
        <f t="shared" si="111"/>
        <v>37.800000000000267</v>
      </c>
      <c r="B397" s="65">
        <f t="shared" si="107"/>
        <v>90.643085301821287</v>
      </c>
      <c r="C397" s="58">
        <f t="shared" ca="1" si="96"/>
        <v>136.87292227182738</v>
      </c>
      <c r="D397" s="58">
        <f t="shared" ca="1" si="108"/>
        <v>-13.127077728172624</v>
      </c>
      <c r="E397" s="55">
        <f t="shared" ca="1" si="112"/>
        <v>3</v>
      </c>
      <c r="F397" s="72">
        <f t="shared" ca="1" si="109"/>
        <v>0</v>
      </c>
      <c r="G397" s="42">
        <f t="shared" si="97"/>
        <v>397</v>
      </c>
      <c r="H397">
        <f ca="1">IF((G397-$L$7)&gt;$G$19, ABS((SUM(INDIRECT("C"&amp;G397-$L$7):INDIRECT("C"&amp;G397)) - SUM(INDIRECT("C"&amp;G397):INDIRECT("C"&amp;G397+$L$7)))/$J$7),0)</f>
        <v>5.2342253024039707</v>
      </c>
      <c r="I397">
        <f ca="1">AVERAGE(INDIRECT("H"&amp;$G397-$L$8):INDIRECT("H"&amp;$G397+$L$8))</f>
        <v>5.2342253024039707</v>
      </c>
      <c r="J397">
        <f t="shared" ca="1" si="98"/>
        <v>-1</v>
      </c>
      <c r="K397" s="12">
        <f t="shared" ca="1" si="99"/>
        <v>9182.0004911068318</v>
      </c>
      <c r="L397" s="12">
        <f t="shared" ca="1" si="100"/>
        <v>61</v>
      </c>
      <c r="M397" s="12">
        <f t="shared" ca="1" si="101"/>
        <v>150.13381589687478</v>
      </c>
      <c r="N397" s="16" t="b">
        <f t="shared" ca="1" si="102"/>
        <v>0</v>
      </c>
      <c r="O397">
        <f t="shared" ca="1" si="103"/>
        <v>9182.0004911068318</v>
      </c>
      <c r="P397">
        <f t="shared" ca="1" si="104"/>
        <v>61</v>
      </c>
      <c r="Q397">
        <f t="shared" ca="1" si="105"/>
        <v>150.80578287255778</v>
      </c>
      <c r="R397" t="b">
        <f t="shared" ca="1" si="95"/>
        <v>0</v>
      </c>
      <c r="S397">
        <f t="shared" ca="1" si="110"/>
        <v>-1</v>
      </c>
      <c r="T397">
        <f t="shared" ca="1" si="106"/>
        <v>-1</v>
      </c>
    </row>
    <row r="398" spans="1:20" x14ac:dyDescent="0.25">
      <c r="A398" s="71">
        <f t="shared" si="111"/>
        <v>37.900000000000269</v>
      </c>
      <c r="B398" s="65">
        <f t="shared" si="107"/>
        <v>90.191001027838979</v>
      </c>
      <c r="C398" s="58">
        <f t="shared" ca="1" si="96"/>
        <v>160.21963905130119</v>
      </c>
      <c r="D398" s="58">
        <f t="shared" ca="1" si="108"/>
        <v>10.219639051301181</v>
      </c>
      <c r="E398" s="55">
        <f t="shared" ca="1" si="112"/>
        <v>3</v>
      </c>
      <c r="F398" s="72">
        <f t="shared" ca="1" si="109"/>
        <v>0</v>
      </c>
      <c r="G398" s="42">
        <f t="shared" si="97"/>
        <v>398</v>
      </c>
      <c r="H398">
        <f ca="1">IF((G398-$L$7)&gt;$G$19, ABS((SUM(INDIRECT("C"&amp;G398-$L$7):INDIRECT("C"&amp;G398)) - SUM(INDIRECT("C"&amp;G398):INDIRECT("C"&amp;G398+$L$7)))/$J$7),0)</f>
        <v>4.8130991788373194</v>
      </c>
      <c r="I398">
        <f ca="1">AVERAGE(INDIRECT("H"&amp;$G398-$L$8):INDIRECT("H"&amp;$G398+$L$8))</f>
        <v>4.8130991788373194</v>
      </c>
      <c r="J398">
        <f t="shared" ca="1" si="98"/>
        <v>-1</v>
      </c>
      <c r="K398" s="12">
        <f t="shared" ca="1" si="99"/>
        <v>9342.2201301581335</v>
      </c>
      <c r="L398" s="12">
        <f t="shared" ca="1" si="100"/>
        <v>62</v>
      </c>
      <c r="M398" s="12">
        <f t="shared" ca="1" si="101"/>
        <v>150.13381589687478</v>
      </c>
      <c r="N398" s="16" t="b">
        <f t="shared" ca="1" si="102"/>
        <v>0</v>
      </c>
      <c r="O398">
        <f t="shared" ca="1" si="103"/>
        <v>9342.2201301581335</v>
      </c>
      <c r="P398">
        <f t="shared" ca="1" si="104"/>
        <v>62</v>
      </c>
      <c r="Q398">
        <f t="shared" ca="1" si="105"/>
        <v>150.80578287255778</v>
      </c>
      <c r="R398" t="b">
        <f t="shared" ca="1" si="95"/>
        <v>0</v>
      </c>
      <c r="S398">
        <f t="shared" ca="1" si="110"/>
        <v>-1</v>
      </c>
      <c r="T398">
        <f t="shared" ca="1" si="106"/>
        <v>-1</v>
      </c>
    </row>
    <row r="399" spans="1:20" x14ac:dyDescent="0.25">
      <c r="A399" s="71">
        <f t="shared" si="111"/>
        <v>38.00000000000027</v>
      </c>
      <c r="B399" s="65">
        <f t="shared" si="107"/>
        <v>89.741171533579802</v>
      </c>
      <c r="C399" s="58">
        <f t="shared" ca="1" si="96"/>
        <v>169.36431250761143</v>
      </c>
      <c r="D399" s="58">
        <f t="shared" ca="1" si="108"/>
        <v>19.364312507611427</v>
      </c>
      <c r="E399" s="55">
        <f t="shared" ca="1" si="112"/>
        <v>3</v>
      </c>
      <c r="F399" s="72">
        <f t="shared" ca="1" si="109"/>
        <v>0</v>
      </c>
      <c r="G399" s="42">
        <f t="shared" si="97"/>
        <v>399</v>
      </c>
      <c r="H399">
        <f ca="1">IF((G399-$L$7)&gt;$G$19, ABS((SUM(INDIRECT("C"&amp;G399-$L$7):INDIRECT("C"&amp;G399)) - SUM(INDIRECT("C"&amp;G399):INDIRECT("C"&amp;G399+$L$7)))/$J$7),0)</f>
        <v>4.3750473687277207</v>
      </c>
      <c r="I399">
        <f ca="1">AVERAGE(INDIRECT("H"&amp;$G399-$L$8):INDIRECT("H"&amp;$G399+$L$8))</f>
        <v>4.3750473687277207</v>
      </c>
      <c r="J399">
        <f t="shared" ca="1" si="98"/>
        <v>-1</v>
      </c>
      <c r="K399" s="12">
        <f t="shared" ca="1" si="99"/>
        <v>9511.5844426657459</v>
      </c>
      <c r="L399" s="12">
        <f t="shared" ca="1" si="100"/>
        <v>63</v>
      </c>
      <c r="M399" s="12">
        <f t="shared" ca="1" si="101"/>
        <v>150.13381589687478</v>
      </c>
      <c r="N399" s="16" t="b">
        <f t="shared" ca="1" si="102"/>
        <v>0</v>
      </c>
      <c r="O399">
        <f t="shared" ca="1" si="103"/>
        <v>9511.5844426657459</v>
      </c>
      <c r="P399">
        <f t="shared" ca="1" si="104"/>
        <v>63</v>
      </c>
      <c r="Q399">
        <f t="shared" ca="1" si="105"/>
        <v>150.80578287255778</v>
      </c>
      <c r="R399" t="b">
        <f t="shared" ca="1" si="95"/>
        <v>0</v>
      </c>
      <c r="S399">
        <f t="shared" ca="1" si="110"/>
        <v>-1</v>
      </c>
      <c r="T399">
        <f t="shared" ca="1" si="106"/>
        <v>-1</v>
      </c>
    </row>
    <row r="400" spans="1:20" x14ac:dyDescent="0.25">
      <c r="A400" s="71">
        <f t="shared" si="111"/>
        <v>38.100000000000271</v>
      </c>
      <c r="B400" s="65">
        <f t="shared" si="107"/>
        <v>89.293585573283025</v>
      </c>
      <c r="C400" s="58">
        <f t="shared" ca="1" si="96"/>
        <v>152.54490923806625</v>
      </c>
      <c r="D400" s="58">
        <f t="shared" ca="1" si="108"/>
        <v>2.544909238066265</v>
      </c>
      <c r="E400" s="55">
        <f t="shared" ca="1" si="112"/>
        <v>3</v>
      </c>
      <c r="F400" s="72">
        <f t="shared" ca="1" si="109"/>
        <v>0</v>
      </c>
      <c r="G400" s="42">
        <f t="shared" si="97"/>
        <v>400</v>
      </c>
      <c r="H400">
        <f ca="1">IF((G400-$L$7)&gt;$G$19, ABS((SUM(INDIRECT("C"&amp;G400-$L$7):INDIRECT("C"&amp;G400)) - SUM(INDIRECT("C"&amp;G400):INDIRECT("C"&amp;G400+$L$7)))/$J$7),0)</f>
        <v>3.7876134556235002</v>
      </c>
      <c r="I400">
        <f ca="1">AVERAGE(INDIRECT("H"&amp;$G400-$L$8):INDIRECT("H"&amp;$G400+$L$8))</f>
        <v>3.7876134556235002</v>
      </c>
      <c r="J400">
        <f t="shared" ca="1" si="98"/>
        <v>-1</v>
      </c>
      <c r="K400" s="12">
        <f t="shared" ca="1" si="99"/>
        <v>9664.1293519038118</v>
      </c>
      <c r="L400" s="12">
        <f t="shared" ca="1" si="100"/>
        <v>64</v>
      </c>
      <c r="M400" s="12">
        <f t="shared" ca="1" si="101"/>
        <v>150.13381589687478</v>
      </c>
      <c r="N400" s="16" t="b">
        <f t="shared" ca="1" si="102"/>
        <v>0</v>
      </c>
      <c r="O400">
        <f t="shared" ca="1" si="103"/>
        <v>9664.1293519038118</v>
      </c>
      <c r="P400">
        <f t="shared" ca="1" si="104"/>
        <v>64</v>
      </c>
      <c r="Q400">
        <f t="shared" ca="1" si="105"/>
        <v>150.80578287255778</v>
      </c>
      <c r="R400" t="b">
        <f t="shared" ca="1" si="95"/>
        <v>0</v>
      </c>
      <c r="S400">
        <f t="shared" ca="1" si="110"/>
        <v>-1</v>
      </c>
      <c r="T400">
        <f t="shared" ca="1" si="106"/>
        <v>-1</v>
      </c>
    </row>
    <row r="401" spans="1:20" x14ac:dyDescent="0.25">
      <c r="A401" s="71">
        <f t="shared" si="111"/>
        <v>38.200000000000273</v>
      </c>
      <c r="B401" s="65">
        <f t="shared" si="107"/>
        <v>88.848231957276269</v>
      </c>
      <c r="C401" s="58">
        <f t="shared" ca="1" si="96"/>
        <v>162.04784155997325</v>
      </c>
      <c r="D401" s="58">
        <f t="shared" ca="1" si="108"/>
        <v>12.047841559973241</v>
      </c>
      <c r="E401" s="55">
        <f t="shared" ca="1" si="112"/>
        <v>3</v>
      </c>
      <c r="F401" s="72">
        <f t="shared" ca="1" si="109"/>
        <v>0</v>
      </c>
      <c r="G401" s="42">
        <f t="shared" si="97"/>
        <v>401</v>
      </c>
      <c r="H401">
        <f ca="1">IF((G401-$L$7)&gt;$G$19, ABS((SUM(INDIRECT("C"&amp;G401-$L$7):INDIRECT("C"&amp;G401)) - SUM(INDIRECT("C"&amp;G401):INDIRECT("C"&amp;G401+$L$7)))/$J$7),0)</f>
        <v>10.04038232001048</v>
      </c>
      <c r="I401">
        <f ca="1">AVERAGE(INDIRECT("H"&amp;$G401-$L$8):INDIRECT("H"&amp;$G401+$L$8))</f>
        <v>10.04038232001048</v>
      </c>
      <c r="J401">
        <f t="shared" ca="1" si="98"/>
        <v>-1</v>
      </c>
      <c r="K401" s="12">
        <f t="shared" ca="1" si="99"/>
        <v>9826.1771934637854</v>
      </c>
      <c r="L401" s="12">
        <f t="shared" ca="1" si="100"/>
        <v>65</v>
      </c>
      <c r="M401" s="12">
        <f t="shared" ca="1" si="101"/>
        <v>150.13381589687478</v>
      </c>
      <c r="N401" s="16" t="b">
        <f t="shared" ca="1" si="102"/>
        <v>0</v>
      </c>
      <c r="O401">
        <f t="shared" ca="1" si="103"/>
        <v>9826.1771934637854</v>
      </c>
      <c r="P401">
        <f t="shared" ca="1" si="104"/>
        <v>65</v>
      </c>
      <c r="Q401">
        <f t="shared" ca="1" si="105"/>
        <v>150.80578287255778</v>
      </c>
      <c r="R401" t="b">
        <f t="shared" ca="1" si="95"/>
        <v>0</v>
      </c>
      <c r="S401">
        <f t="shared" ca="1" si="110"/>
        <v>-1</v>
      </c>
      <c r="T401">
        <f t="shared" ca="1" si="106"/>
        <v>-1</v>
      </c>
    </row>
    <row r="402" spans="1:20" x14ac:dyDescent="0.25">
      <c r="A402" s="71">
        <f t="shared" si="111"/>
        <v>38.300000000000274</v>
      </c>
      <c r="B402" s="65">
        <f t="shared" si="107"/>
        <v>88.40509955169594</v>
      </c>
      <c r="C402" s="58">
        <f t="shared" ca="1" si="96"/>
        <v>152.38565617644537</v>
      </c>
      <c r="D402" s="58">
        <f t="shared" ca="1" si="108"/>
        <v>2.3856561764453748</v>
      </c>
      <c r="E402" s="55">
        <f t="shared" ca="1" si="112"/>
        <v>3</v>
      </c>
      <c r="F402" s="72">
        <f t="shared" ca="1" si="109"/>
        <v>0</v>
      </c>
      <c r="G402" s="42">
        <f t="shared" si="97"/>
        <v>402</v>
      </c>
      <c r="H402">
        <f ca="1">IF((G402-$L$7)&gt;$G$19, ABS((SUM(INDIRECT("C"&amp;G402-$L$7):INDIRECT("C"&amp;G402)) - SUM(INDIRECT("C"&amp;G402):INDIRECT("C"&amp;G402+$L$7)))/$J$7),0)</f>
        <v>11.745892203062425</v>
      </c>
      <c r="I402">
        <f ca="1">AVERAGE(INDIRECT("H"&amp;$G402-$L$8):INDIRECT("H"&amp;$G402+$L$8))</f>
        <v>11.745892203062425</v>
      </c>
      <c r="J402">
        <f t="shared" ca="1" si="98"/>
        <v>-1</v>
      </c>
      <c r="K402" s="12">
        <f t="shared" ca="1" si="99"/>
        <v>9978.5628496402314</v>
      </c>
      <c r="L402" s="12">
        <f t="shared" ca="1" si="100"/>
        <v>66</v>
      </c>
      <c r="M402" s="12">
        <f t="shared" ca="1" si="101"/>
        <v>150.13381589687478</v>
      </c>
      <c r="N402" s="16" t="b">
        <f t="shared" ca="1" si="102"/>
        <v>0</v>
      </c>
      <c r="O402">
        <f t="shared" ca="1" si="103"/>
        <v>9978.5628496402314</v>
      </c>
      <c r="P402">
        <f t="shared" ca="1" si="104"/>
        <v>66</v>
      </c>
      <c r="Q402">
        <f t="shared" ca="1" si="105"/>
        <v>150.80578287255778</v>
      </c>
      <c r="R402" t="b">
        <f t="shared" ref="R402:R465" ca="1" si="113">IF(Q402&lt;&gt;Q403,TRUE,FALSE)</f>
        <v>0</v>
      </c>
      <c r="S402">
        <f t="shared" ca="1" si="110"/>
        <v>-1</v>
      </c>
      <c r="T402">
        <f t="shared" ca="1" si="106"/>
        <v>-1</v>
      </c>
    </row>
    <row r="403" spans="1:20" x14ac:dyDescent="0.25">
      <c r="A403" s="71">
        <f t="shared" si="111"/>
        <v>38.400000000000276</v>
      </c>
      <c r="B403" s="65">
        <f t="shared" si="107"/>
        <v>87.964177278208865</v>
      </c>
      <c r="C403" s="58">
        <f t="shared" ref="C403:C466" ca="1" si="114">E403*$B$9 + D403</f>
        <v>129.36203628919031</v>
      </c>
      <c r="D403" s="58">
        <f t="shared" ca="1" si="108"/>
        <v>-20.637963710809675</v>
      </c>
      <c r="E403" s="55">
        <f t="shared" ca="1" si="112"/>
        <v>3</v>
      </c>
      <c r="F403" s="72">
        <f t="shared" ca="1" si="109"/>
        <v>0</v>
      </c>
      <c r="G403" s="42">
        <f t="shared" ref="G403:G466" si="115">ROW(A403)</f>
        <v>403</v>
      </c>
      <c r="H403">
        <f ca="1">IF((G403-$L$7)&gt;$G$19, ABS((SUM(INDIRECT("C"&amp;G403-$L$7):INDIRECT("C"&amp;G403)) - SUM(INDIRECT("C"&amp;G403):INDIRECT("C"&amp;G403+$L$7)))/$J$7),0)</f>
        <v>3.5381829896152084</v>
      </c>
      <c r="I403">
        <f ca="1">AVERAGE(INDIRECT("H"&amp;$G403-$L$8):INDIRECT("H"&amp;$G403+$L$8))</f>
        <v>3.5381829896152084</v>
      </c>
      <c r="J403">
        <f t="shared" ref="J403:J466" ca="1" si="116">IF(AND(I403&gt;$J$9, I403&gt;I402, I403&gt;I404, SUM(J400:J401)&lt;=0), I403, -1)</f>
        <v>-1</v>
      </c>
      <c r="K403" s="12">
        <f t="shared" ref="K403:K466" ca="1" si="117">IF($J403&lt;0,K402+$C403,0)</f>
        <v>10107.924885929422</v>
      </c>
      <c r="L403" s="12">
        <f t="shared" ref="L403:L466" ca="1" si="118">IF($J403&lt;0,L402+1,0)</f>
        <v>67</v>
      </c>
      <c r="M403" s="12">
        <f t="shared" ref="M403:M466" ca="1" si="119">IF($L403=0,($K402+$C403)/($L402+1),$M404)</f>
        <v>150.13381589687478</v>
      </c>
      <c r="N403" s="16" t="b">
        <f t="shared" ref="N403:N466" ca="1" si="120">IF(($M403-M404)&gt;$J$10,TRUE,FALSE)</f>
        <v>0</v>
      </c>
      <c r="O403">
        <f t="shared" ref="O403:O466" ca="1" si="121">IF($N403,0,O402+$C403)</f>
        <v>10107.924885929422</v>
      </c>
      <c r="P403">
        <f t="shared" ref="P403:P466" ca="1" si="122">IF($N403,0,P402+1)</f>
        <v>67</v>
      </c>
      <c r="Q403">
        <f t="shared" ref="Q403:Q466" ca="1" si="123">IF($O403=0,($O402+$C403)/($P402+1),$Q404)</f>
        <v>150.80578287255778</v>
      </c>
      <c r="R403" t="b">
        <f t="shared" ca="1" si="113"/>
        <v>0</v>
      </c>
      <c r="S403">
        <f t="shared" ca="1" si="110"/>
        <v>-1</v>
      </c>
      <c r="T403">
        <f t="shared" ref="T403:T466" ca="1" si="124">IF(R403,P402*(A403-A402),-1)</f>
        <v>-1</v>
      </c>
    </row>
    <row r="404" spans="1:20" x14ac:dyDescent="0.25">
      <c r="A404" s="71">
        <f t="shared" si="111"/>
        <v>38.500000000000277</v>
      </c>
      <c r="B404" s="65">
        <f t="shared" ref="B404:B467" si="125">($B$9*$B$10)*EXP(-A404*$B$11)</f>
        <v>87.525454113735208</v>
      </c>
      <c r="C404" s="58">
        <f t="shared" ca="1" si="114"/>
        <v>138.24714569659949</v>
      </c>
      <c r="D404" s="58">
        <f t="shared" ref="D404:D467" ca="1" si="126">(SQRT(E404*$B$9)+$B$8) * SQRT(-2*LN(RAND())) * COS(2*PI()*RAND())</f>
        <v>-11.752854303400515</v>
      </c>
      <c r="E404" s="55">
        <f t="shared" ca="1" si="112"/>
        <v>3</v>
      </c>
      <c r="F404" s="72">
        <f t="shared" ref="F404:F467" ca="1" si="127">IF(E404*($B$12*$B$11) &gt; RAND(),1,0)</f>
        <v>0</v>
      </c>
      <c r="G404" s="42">
        <f t="shared" si="115"/>
        <v>404</v>
      </c>
      <c r="H404">
        <f ca="1">IF((G404-$L$7)&gt;$G$19, ABS((SUM(INDIRECT("C"&amp;G404-$L$7):INDIRECT("C"&amp;G404)) - SUM(INDIRECT("C"&amp;G404):INDIRECT("C"&amp;G404+$L$7)))/$J$7),0)</f>
        <v>9.2231382750048851</v>
      </c>
      <c r="I404">
        <f ca="1">AVERAGE(INDIRECT("H"&amp;$G404-$L$8):INDIRECT("H"&amp;$G404+$L$8))</f>
        <v>9.2231382750048851</v>
      </c>
      <c r="J404">
        <f t="shared" ca="1" si="116"/>
        <v>-1</v>
      </c>
      <c r="K404" s="12">
        <f t="shared" ca="1" si="117"/>
        <v>10246.172031626022</v>
      </c>
      <c r="L404" s="12">
        <f t="shared" ca="1" si="118"/>
        <v>68</v>
      </c>
      <c r="M404" s="12">
        <f t="shared" ca="1" si="119"/>
        <v>150.13381589687478</v>
      </c>
      <c r="N404" s="16" t="b">
        <f t="shared" ca="1" si="120"/>
        <v>0</v>
      </c>
      <c r="O404">
        <f t="shared" ca="1" si="121"/>
        <v>10246.172031626022</v>
      </c>
      <c r="P404">
        <f t="shared" ca="1" si="122"/>
        <v>68</v>
      </c>
      <c r="Q404">
        <f t="shared" ca="1" si="123"/>
        <v>150.80578287255778</v>
      </c>
      <c r="R404" t="b">
        <f t="shared" ca="1" si="113"/>
        <v>0</v>
      </c>
      <c r="S404">
        <f t="shared" ref="S404:S467" ca="1" si="128">IF(R404,Q404,-1)</f>
        <v>-1</v>
      </c>
      <c r="T404">
        <f t="shared" ca="1" si="124"/>
        <v>-1</v>
      </c>
    </row>
    <row r="405" spans="1:20" x14ac:dyDescent="0.25">
      <c r="A405" s="71">
        <f t="shared" ref="A405:A468" si="129">A404+$B$12</f>
        <v>38.600000000000279</v>
      </c>
      <c r="B405" s="65">
        <f t="shared" si="125"/>
        <v>87.088919090173022</v>
      </c>
      <c r="C405" s="58">
        <f t="shared" ca="1" si="114"/>
        <v>162.03362008135832</v>
      </c>
      <c r="D405" s="58">
        <f t="shared" ca="1" si="126"/>
        <v>12.033620081358331</v>
      </c>
      <c r="E405" s="55">
        <f t="shared" ref="E405:E468" ca="1" si="130">E404-F404</f>
        <v>3</v>
      </c>
      <c r="F405" s="72">
        <f t="shared" ca="1" si="127"/>
        <v>0</v>
      </c>
      <c r="G405" s="42">
        <f t="shared" si="115"/>
        <v>405</v>
      </c>
      <c r="H405">
        <f ca="1">IF((G405-$L$7)&gt;$G$19, ABS((SUM(INDIRECT("C"&amp;G405-$L$7):INDIRECT("C"&amp;G405)) - SUM(INDIRECT("C"&amp;G405):INDIRECT("C"&amp;G405+$L$7)))/$J$7),0)</f>
        <v>7.111512833334146</v>
      </c>
      <c r="I405">
        <f ca="1">AVERAGE(INDIRECT("H"&amp;$G405-$L$8):INDIRECT("H"&amp;$G405+$L$8))</f>
        <v>7.111512833334146</v>
      </c>
      <c r="J405">
        <f t="shared" ca="1" si="116"/>
        <v>-1</v>
      </c>
      <c r="K405" s="12">
        <f t="shared" ca="1" si="117"/>
        <v>10408.20565170738</v>
      </c>
      <c r="L405" s="12">
        <f t="shared" ca="1" si="118"/>
        <v>69</v>
      </c>
      <c r="M405" s="12">
        <f t="shared" ca="1" si="119"/>
        <v>150.13381589687478</v>
      </c>
      <c r="N405" s="16" t="b">
        <f t="shared" ca="1" si="120"/>
        <v>0</v>
      </c>
      <c r="O405">
        <f t="shared" ca="1" si="121"/>
        <v>10408.20565170738</v>
      </c>
      <c r="P405">
        <f t="shared" ca="1" si="122"/>
        <v>69</v>
      </c>
      <c r="Q405">
        <f t="shared" ca="1" si="123"/>
        <v>150.80578287255778</v>
      </c>
      <c r="R405" t="b">
        <f t="shared" ca="1" si="113"/>
        <v>0</v>
      </c>
      <c r="S405">
        <f t="shared" ca="1" si="128"/>
        <v>-1</v>
      </c>
      <c r="T405">
        <f t="shared" ca="1" si="124"/>
        <v>-1</v>
      </c>
    </row>
    <row r="406" spans="1:20" x14ac:dyDescent="0.25">
      <c r="A406" s="71">
        <f t="shared" si="129"/>
        <v>38.70000000000028</v>
      </c>
      <c r="B406" s="65">
        <f t="shared" si="125"/>
        <v>86.654561294123965</v>
      </c>
      <c r="C406" s="58">
        <f t="shared" ca="1" si="114"/>
        <v>156.60662548429687</v>
      </c>
      <c r="D406" s="58">
        <f t="shared" ca="1" si="126"/>
        <v>6.6066254842968757</v>
      </c>
      <c r="E406" s="55">
        <f t="shared" ca="1" si="130"/>
        <v>3</v>
      </c>
      <c r="F406" s="72">
        <f t="shared" ca="1" si="127"/>
        <v>0</v>
      </c>
      <c r="G406" s="42">
        <f t="shared" si="115"/>
        <v>406</v>
      </c>
      <c r="H406">
        <f ca="1">IF((G406-$L$7)&gt;$G$19, ABS((SUM(INDIRECT("C"&amp;G406-$L$7):INDIRECT("C"&amp;G406)) - SUM(INDIRECT("C"&amp;G406):INDIRECT("C"&amp;G406+$L$7)))/$J$7),0)</f>
        <v>3.9372868489678581</v>
      </c>
      <c r="I406">
        <f ca="1">AVERAGE(INDIRECT("H"&amp;$G406-$L$8):INDIRECT("H"&amp;$G406+$L$8))</f>
        <v>3.9372868489678581</v>
      </c>
      <c r="J406">
        <f t="shared" ca="1" si="116"/>
        <v>-1</v>
      </c>
      <c r="K406" s="12">
        <f t="shared" ca="1" si="117"/>
        <v>10564.812277191677</v>
      </c>
      <c r="L406" s="12">
        <f t="shared" ca="1" si="118"/>
        <v>70</v>
      </c>
      <c r="M406" s="12">
        <f t="shared" ca="1" si="119"/>
        <v>150.13381589687478</v>
      </c>
      <c r="N406" s="16" t="b">
        <f t="shared" ca="1" si="120"/>
        <v>0</v>
      </c>
      <c r="O406">
        <f t="shared" ca="1" si="121"/>
        <v>10564.812277191677</v>
      </c>
      <c r="P406">
        <f t="shared" ca="1" si="122"/>
        <v>70</v>
      </c>
      <c r="Q406">
        <f t="shared" ca="1" si="123"/>
        <v>150.80578287255778</v>
      </c>
      <c r="R406" t="b">
        <f t="shared" ca="1" si="113"/>
        <v>0</v>
      </c>
      <c r="S406">
        <f t="shared" ca="1" si="128"/>
        <v>-1</v>
      </c>
      <c r="T406">
        <f t="shared" ca="1" si="124"/>
        <v>-1</v>
      </c>
    </row>
    <row r="407" spans="1:20" x14ac:dyDescent="0.25">
      <c r="A407" s="71">
        <f t="shared" si="129"/>
        <v>38.800000000000281</v>
      </c>
      <c r="B407" s="65">
        <f t="shared" si="125"/>
        <v>86.222369866620525</v>
      </c>
      <c r="C407" s="58">
        <f t="shared" ca="1" si="114"/>
        <v>139.44860783482952</v>
      </c>
      <c r="D407" s="58">
        <f t="shared" ca="1" si="126"/>
        <v>-10.551392165170485</v>
      </c>
      <c r="E407" s="55">
        <f t="shared" ca="1" si="130"/>
        <v>3</v>
      </c>
      <c r="F407" s="72">
        <f t="shared" ca="1" si="127"/>
        <v>0</v>
      </c>
      <c r="G407" s="42">
        <f t="shared" si="115"/>
        <v>407</v>
      </c>
      <c r="H407">
        <f ca="1">IF((G407-$L$7)&gt;$G$19, ABS((SUM(INDIRECT("C"&amp;G407-$L$7):INDIRECT("C"&amp;G407)) - SUM(INDIRECT("C"&amp;G407):INDIRECT("C"&amp;G407+$L$7)))/$J$7),0)</f>
        <v>10.809208357877651</v>
      </c>
      <c r="I407">
        <f ca="1">AVERAGE(INDIRECT("H"&amp;$G407-$L$8):INDIRECT("H"&amp;$G407+$L$8))</f>
        <v>10.809208357877651</v>
      </c>
      <c r="J407">
        <f t="shared" ca="1" si="116"/>
        <v>-1</v>
      </c>
      <c r="K407" s="12">
        <f t="shared" ca="1" si="117"/>
        <v>10704.260885026506</v>
      </c>
      <c r="L407" s="12">
        <f t="shared" ca="1" si="118"/>
        <v>71</v>
      </c>
      <c r="M407" s="12">
        <f t="shared" ca="1" si="119"/>
        <v>150.13381589687478</v>
      </c>
      <c r="N407" s="16" t="b">
        <f t="shared" ca="1" si="120"/>
        <v>0</v>
      </c>
      <c r="O407">
        <f t="shared" ca="1" si="121"/>
        <v>10704.260885026506</v>
      </c>
      <c r="P407">
        <f t="shared" ca="1" si="122"/>
        <v>71</v>
      </c>
      <c r="Q407">
        <f t="shared" ca="1" si="123"/>
        <v>150.80578287255778</v>
      </c>
      <c r="R407" t="b">
        <f t="shared" ca="1" si="113"/>
        <v>0</v>
      </c>
      <c r="S407">
        <f t="shared" ca="1" si="128"/>
        <v>-1</v>
      </c>
      <c r="T407">
        <f t="shared" ca="1" si="124"/>
        <v>-1</v>
      </c>
    </row>
    <row r="408" spans="1:20" x14ac:dyDescent="0.25">
      <c r="A408" s="71">
        <f t="shared" si="129"/>
        <v>38.900000000000283</v>
      </c>
      <c r="B408" s="65">
        <f t="shared" si="125"/>
        <v>85.792334002854517</v>
      </c>
      <c r="C408" s="58">
        <f t="shared" ca="1" si="114"/>
        <v>145.08301054725692</v>
      </c>
      <c r="D408" s="58">
        <f t="shared" ca="1" si="126"/>
        <v>-4.9169894527430795</v>
      </c>
      <c r="E408" s="55">
        <f t="shared" ca="1" si="130"/>
        <v>3</v>
      </c>
      <c r="F408" s="72">
        <f t="shared" ca="1" si="127"/>
        <v>0</v>
      </c>
      <c r="G408" s="42">
        <f t="shared" si="115"/>
        <v>408</v>
      </c>
      <c r="H408">
        <f ca="1">IF((G408-$L$7)&gt;$G$19, ABS((SUM(INDIRECT("C"&amp;G408-$L$7):INDIRECT("C"&amp;G408)) - SUM(INDIRECT("C"&amp;G408):INDIRECT("C"&amp;G408+$L$7)))/$J$7),0)</f>
        <v>12.798782777390301</v>
      </c>
      <c r="I408">
        <f ca="1">AVERAGE(INDIRECT("H"&amp;$G408-$L$8):INDIRECT("H"&amp;$G408+$L$8))</f>
        <v>12.798782777390301</v>
      </c>
      <c r="J408">
        <f t="shared" ca="1" si="116"/>
        <v>-1</v>
      </c>
      <c r="K408" s="12">
        <f t="shared" ca="1" si="117"/>
        <v>10849.343895573764</v>
      </c>
      <c r="L408" s="12">
        <f t="shared" ca="1" si="118"/>
        <v>72</v>
      </c>
      <c r="M408" s="12">
        <f t="shared" ca="1" si="119"/>
        <v>150.13381589687478</v>
      </c>
      <c r="N408" s="16" t="b">
        <f t="shared" ca="1" si="120"/>
        <v>0</v>
      </c>
      <c r="O408">
        <f t="shared" ca="1" si="121"/>
        <v>10849.343895573764</v>
      </c>
      <c r="P408">
        <f t="shared" ca="1" si="122"/>
        <v>72</v>
      </c>
      <c r="Q408">
        <f t="shared" ca="1" si="123"/>
        <v>150.80578287255778</v>
      </c>
      <c r="R408" t="b">
        <f t="shared" ca="1" si="113"/>
        <v>0</v>
      </c>
      <c r="S408">
        <f t="shared" ca="1" si="128"/>
        <v>-1</v>
      </c>
      <c r="T408">
        <f t="shared" ca="1" si="124"/>
        <v>-1</v>
      </c>
    </row>
    <row r="409" spans="1:20" x14ac:dyDescent="0.25">
      <c r="A409" s="71">
        <f t="shared" si="129"/>
        <v>39.000000000000284</v>
      </c>
      <c r="B409" s="65">
        <f t="shared" si="125"/>
        <v>85.364442951906923</v>
      </c>
      <c r="C409" s="58">
        <f t="shared" ca="1" si="114"/>
        <v>130.32040158688764</v>
      </c>
      <c r="D409" s="58">
        <f t="shared" ca="1" si="126"/>
        <v>-19.679598413112348</v>
      </c>
      <c r="E409" s="55">
        <f t="shared" ca="1" si="130"/>
        <v>3</v>
      </c>
      <c r="F409" s="72">
        <f t="shared" ca="1" si="127"/>
        <v>0</v>
      </c>
      <c r="G409" s="42">
        <f t="shared" si="115"/>
        <v>409</v>
      </c>
      <c r="H409">
        <f ca="1">IF((G409-$L$7)&gt;$G$19, ABS((SUM(INDIRECT("C"&amp;G409-$L$7):INDIRECT("C"&amp;G409)) - SUM(INDIRECT("C"&amp;G409):INDIRECT("C"&amp;G409+$L$7)))/$J$7),0)</f>
        <v>1.0399308192823185</v>
      </c>
      <c r="I409">
        <f ca="1">AVERAGE(INDIRECT("H"&amp;$G409-$L$8):INDIRECT("H"&amp;$G409+$L$8))</f>
        <v>1.0399308192823185</v>
      </c>
      <c r="J409">
        <f t="shared" ca="1" si="116"/>
        <v>-1</v>
      </c>
      <c r="K409" s="12">
        <f t="shared" ca="1" si="117"/>
        <v>10979.664297160651</v>
      </c>
      <c r="L409" s="12">
        <f t="shared" ca="1" si="118"/>
        <v>73</v>
      </c>
      <c r="M409" s="12">
        <f t="shared" ca="1" si="119"/>
        <v>150.13381589687478</v>
      </c>
      <c r="N409" s="16" t="b">
        <f t="shared" ca="1" si="120"/>
        <v>0</v>
      </c>
      <c r="O409">
        <f t="shared" ca="1" si="121"/>
        <v>10979.664297160651</v>
      </c>
      <c r="P409">
        <f t="shared" ca="1" si="122"/>
        <v>73</v>
      </c>
      <c r="Q409">
        <f t="shared" ca="1" si="123"/>
        <v>150.80578287255778</v>
      </c>
      <c r="R409" t="b">
        <f t="shared" ca="1" si="113"/>
        <v>0</v>
      </c>
      <c r="S409">
        <f t="shared" ca="1" si="128"/>
        <v>-1</v>
      </c>
      <c r="T409">
        <f t="shared" ca="1" si="124"/>
        <v>-1</v>
      </c>
    </row>
    <row r="410" spans="1:20" x14ac:dyDescent="0.25">
      <c r="A410" s="71">
        <f t="shared" si="129"/>
        <v>39.100000000000286</v>
      </c>
      <c r="B410" s="65">
        <f t="shared" si="125"/>
        <v>84.938686016479195</v>
      </c>
      <c r="C410" s="58">
        <f t="shared" ca="1" si="114"/>
        <v>114.53970062267749</v>
      </c>
      <c r="D410" s="58">
        <f t="shared" ca="1" si="126"/>
        <v>-35.460299377322521</v>
      </c>
      <c r="E410" s="55">
        <f t="shared" ca="1" si="130"/>
        <v>3</v>
      </c>
      <c r="F410" s="72">
        <f t="shared" ca="1" si="127"/>
        <v>0</v>
      </c>
      <c r="G410" s="42">
        <f t="shared" si="115"/>
        <v>410</v>
      </c>
      <c r="H410">
        <f ca="1">IF((G410-$L$7)&gt;$G$19, ABS((SUM(INDIRECT("C"&amp;G410-$L$7):INDIRECT("C"&amp;G410)) - SUM(INDIRECT("C"&amp;G410):INDIRECT("C"&amp;G410+$L$7)))/$J$7),0)</f>
        <v>14.309254903619617</v>
      </c>
      <c r="I410">
        <f ca="1">AVERAGE(INDIRECT("H"&amp;$G410-$L$8):INDIRECT("H"&amp;$G410+$L$8))</f>
        <v>14.309254903619617</v>
      </c>
      <c r="J410">
        <f t="shared" ca="1" si="116"/>
        <v>-1</v>
      </c>
      <c r="K410" s="12">
        <f t="shared" ca="1" si="117"/>
        <v>11094.203997783328</v>
      </c>
      <c r="L410" s="12">
        <f t="shared" ca="1" si="118"/>
        <v>74</v>
      </c>
      <c r="M410" s="12">
        <f t="shared" ca="1" si="119"/>
        <v>150.13381589687478</v>
      </c>
      <c r="N410" s="16" t="b">
        <f t="shared" ca="1" si="120"/>
        <v>0</v>
      </c>
      <c r="O410">
        <f t="shared" ca="1" si="121"/>
        <v>11094.203997783328</v>
      </c>
      <c r="P410">
        <f t="shared" ca="1" si="122"/>
        <v>74</v>
      </c>
      <c r="Q410">
        <f t="shared" ca="1" si="123"/>
        <v>150.80578287255778</v>
      </c>
      <c r="R410" t="b">
        <f t="shared" ca="1" si="113"/>
        <v>0</v>
      </c>
      <c r="S410">
        <f t="shared" ca="1" si="128"/>
        <v>-1</v>
      </c>
      <c r="T410">
        <f t="shared" ca="1" si="124"/>
        <v>-1</v>
      </c>
    </row>
    <row r="411" spans="1:20" x14ac:dyDescent="0.25">
      <c r="A411" s="71">
        <f t="shared" si="129"/>
        <v>39.200000000000287</v>
      </c>
      <c r="B411" s="65">
        <f t="shared" si="125"/>
        <v>84.515052552625789</v>
      </c>
      <c r="C411" s="58">
        <f t="shared" ca="1" si="114"/>
        <v>165.8321944822797</v>
      </c>
      <c r="D411" s="58">
        <f t="shared" ca="1" si="126"/>
        <v>15.832194482279689</v>
      </c>
      <c r="E411" s="55">
        <f t="shared" ca="1" si="130"/>
        <v>3</v>
      </c>
      <c r="F411" s="72">
        <f t="shared" ca="1" si="127"/>
        <v>0</v>
      </c>
      <c r="G411" s="42">
        <f t="shared" si="115"/>
        <v>411</v>
      </c>
      <c r="H411">
        <f ca="1">IF((G411-$L$7)&gt;$G$19, ABS((SUM(INDIRECT("C"&amp;G411-$L$7):INDIRECT("C"&amp;G411)) - SUM(INDIRECT("C"&amp;G411):INDIRECT("C"&amp;G411+$L$7)))/$J$7),0)</f>
        <v>23.64353531792483</v>
      </c>
      <c r="I411">
        <f ca="1">AVERAGE(INDIRECT("H"&amp;$G411-$L$8):INDIRECT("H"&amp;$G411+$L$8))</f>
        <v>23.64353531792483</v>
      </c>
      <c r="J411">
        <f t="shared" ca="1" si="116"/>
        <v>23.64353531792483</v>
      </c>
      <c r="K411" s="12">
        <f t="shared" ca="1" si="117"/>
        <v>0</v>
      </c>
      <c r="L411" s="12">
        <f t="shared" ca="1" si="118"/>
        <v>0</v>
      </c>
      <c r="M411" s="12">
        <f t="shared" ca="1" si="119"/>
        <v>150.13381589687478</v>
      </c>
      <c r="N411" s="16" t="b">
        <f t="shared" ca="1" si="120"/>
        <v>0</v>
      </c>
      <c r="O411">
        <f t="shared" ca="1" si="121"/>
        <v>11260.036192265608</v>
      </c>
      <c r="P411">
        <f t="shared" ca="1" si="122"/>
        <v>75</v>
      </c>
      <c r="Q411">
        <f t="shared" ca="1" si="123"/>
        <v>150.80578287255778</v>
      </c>
      <c r="R411" t="b">
        <f t="shared" ca="1" si="113"/>
        <v>0</v>
      </c>
      <c r="S411">
        <f t="shared" ca="1" si="128"/>
        <v>-1</v>
      </c>
      <c r="T411">
        <f t="shared" ca="1" si="124"/>
        <v>-1</v>
      </c>
    </row>
    <row r="412" spans="1:20" x14ac:dyDescent="0.25">
      <c r="A412" s="71">
        <f t="shared" si="129"/>
        <v>39.300000000000288</v>
      </c>
      <c r="B412" s="65">
        <f t="shared" si="125"/>
        <v>84.093531969487998</v>
      </c>
      <c r="C412" s="58">
        <f t="shared" ca="1" si="114"/>
        <v>166.80823726634338</v>
      </c>
      <c r="D412" s="58">
        <f t="shared" ca="1" si="126"/>
        <v>16.808237266343369</v>
      </c>
      <c r="E412" s="55">
        <f t="shared" ca="1" si="130"/>
        <v>3</v>
      </c>
      <c r="F412" s="72">
        <f t="shared" ca="1" si="127"/>
        <v>0</v>
      </c>
      <c r="G412" s="42">
        <f t="shared" si="115"/>
        <v>412</v>
      </c>
      <c r="H412">
        <f ca="1">IF((G412-$L$7)&gt;$G$19, ABS((SUM(INDIRECT("C"&amp;G412-$L$7):INDIRECT("C"&amp;G412)) - SUM(INDIRECT("C"&amp;G412):INDIRECT("C"&amp;G412+$L$7)))/$J$7),0)</f>
        <v>10.59200713515439</v>
      </c>
      <c r="I412">
        <f ca="1">AVERAGE(INDIRECT("H"&amp;$G412-$L$8):INDIRECT("H"&amp;$G412+$L$8))</f>
        <v>10.59200713515439</v>
      </c>
      <c r="J412">
        <f t="shared" ca="1" si="116"/>
        <v>-1</v>
      </c>
      <c r="K412" s="12">
        <f t="shared" ca="1" si="117"/>
        <v>166.80823726634338</v>
      </c>
      <c r="L412" s="12">
        <f t="shared" ca="1" si="118"/>
        <v>1</v>
      </c>
      <c r="M412" s="12">
        <f t="shared" ca="1" si="119"/>
        <v>151.30476825054009</v>
      </c>
      <c r="N412" s="16" t="b">
        <f t="shared" ca="1" si="120"/>
        <v>0</v>
      </c>
      <c r="O412">
        <f t="shared" ca="1" si="121"/>
        <v>11426.844429531951</v>
      </c>
      <c r="P412">
        <f t="shared" ca="1" si="122"/>
        <v>76</v>
      </c>
      <c r="Q412">
        <f t="shared" ca="1" si="123"/>
        <v>150.80578287255778</v>
      </c>
      <c r="R412" t="b">
        <f t="shared" ca="1" si="113"/>
        <v>0</v>
      </c>
      <c r="S412">
        <f t="shared" ca="1" si="128"/>
        <v>-1</v>
      </c>
      <c r="T412">
        <f t="shared" ca="1" si="124"/>
        <v>-1</v>
      </c>
    </row>
    <row r="413" spans="1:20" x14ac:dyDescent="0.25">
      <c r="A413" s="71">
        <f t="shared" si="129"/>
        <v>39.40000000000029</v>
      </c>
      <c r="B413" s="65">
        <f t="shared" si="125"/>
        <v>83.67411372902933</v>
      </c>
      <c r="C413" s="58">
        <f t="shared" ca="1" si="114"/>
        <v>172.62600621492106</v>
      </c>
      <c r="D413" s="58">
        <f t="shared" ca="1" si="126"/>
        <v>22.626006214921052</v>
      </c>
      <c r="E413" s="55">
        <f t="shared" ca="1" si="130"/>
        <v>3</v>
      </c>
      <c r="F413" s="72">
        <f t="shared" ca="1" si="127"/>
        <v>0</v>
      </c>
      <c r="G413" s="42">
        <f t="shared" si="115"/>
        <v>413</v>
      </c>
      <c r="H413">
        <f ca="1">IF((G413-$L$7)&gt;$G$19, ABS((SUM(INDIRECT("C"&amp;G413-$L$7):INDIRECT("C"&amp;G413)) - SUM(INDIRECT("C"&amp;G413):INDIRECT("C"&amp;G413+$L$7)))/$J$7),0)</f>
        <v>12.39311472653867</v>
      </c>
      <c r="I413">
        <f ca="1">AVERAGE(INDIRECT("H"&amp;$G413-$L$8):INDIRECT("H"&amp;$G413+$L$8))</f>
        <v>12.39311472653867</v>
      </c>
      <c r="J413">
        <f t="shared" ca="1" si="116"/>
        <v>-1</v>
      </c>
      <c r="K413" s="12">
        <f t="shared" ca="1" si="117"/>
        <v>339.43424348126445</v>
      </c>
      <c r="L413" s="12">
        <f t="shared" ca="1" si="118"/>
        <v>2</v>
      </c>
      <c r="M413" s="12">
        <f t="shared" ca="1" si="119"/>
        <v>151.30476825054009</v>
      </c>
      <c r="N413" s="16" t="b">
        <f t="shared" ca="1" si="120"/>
        <v>0</v>
      </c>
      <c r="O413">
        <f t="shared" ca="1" si="121"/>
        <v>11599.470435746873</v>
      </c>
      <c r="P413">
        <f t="shared" ca="1" si="122"/>
        <v>77</v>
      </c>
      <c r="Q413">
        <f t="shared" ca="1" si="123"/>
        <v>150.80578287255778</v>
      </c>
      <c r="R413" t="b">
        <f t="shared" ca="1" si="113"/>
        <v>0</v>
      </c>
      <c r="S413">
        <f t="shared" ca="1" si="128"/>
        <v>-1</v>
      </c>
      <c r="T413">
        <f t="shared" ca="1" si="124"/>
        <v>-1</v>
      </c>
    </row>
    <row r="414" spans="1:20" x14ac:dyDescent="0.25">
      <c r="A414" s="71">
        <f t="shared" si="129"/>
        <v>39.500000000000291</v>
      </c>
      <c r="B414" s="65">
        <f t="shared" si="125"/>
        <v>83.256787345771926</v>
      </c>
      <c r="C414" s="58">
        <f t="shared" ca="1" si="114"/>
        <v>150.11391743065363</v>
      </c>
      <c r="D414" s="58">
        <f t="shared" ca="1" si="126"/>
        <v>0.11391743065363062</v>
      </c>
      <c r="E414" s="55">
        <f t="shared" ca="1" si="130"/>
        <v>3</v>
      </c>
      <c r="F414" s="72">
        <f t="shared" ca="1" si="127"/>
        <v>0</v>
      </c>
      <c r="G414" s="42">
        <f t="shared" si="115"/>
        <v>414</v>
      </c>
      <c r="H414">
        <f ca="1">IF((G414-$L$7)&gt;$G$19, ABS((SUM(INDIRECT("C"&amp;G414-$L$7):INDIRECT("C"&amp;G414)) - SUM(INDIRECT("C"&amp;G414):INDIRECT("C"&amp;G414+$L$7)))/$J$7),0)</f>
        <v>15.274523203934464</v>
      </c>
      <c r="I414">
        <f ca="1">AVERAGE(INDIRECT("H"&amp;$G414-$L$8):INDIRECT("H"&amp;$G414+$L$8))</f>
        <v>15.274523203934464</v>
      </c>
      <c r="J414">
        <f t="shared" ca="1" si="116"/>
        <v>-1</v>
      </c>
      <c r="K414" s="12">
        <f t="shared" ca="1" si="117"/>
        <v>489.5481609119181</v>
      </c>
      <c r="L414" s="12">
        <f t="shared" ca="1" si="118"/>
        <v>3</v>
      </c>
      <c r="M414" s="12">
        <f t="shared" ca="1" si="119"/>
        <v>151.30476825054009</v>
      </c>
      <c r="N414" s="16" t="b">
        <f t="shared" ca="1" si="120"/>
        <v>0</v>
      </c>
      <c r="O414">
        <f t="shared" ca="1" si="121"/>
        <v>11749.584353177526</v>
      </c>
      <c r="P414">
        <f t="shared" ca="1" si="122"/>
        <v>78</v>
      </c>
      <c r="Q414">
        <f t="shared" ca="1" si="123"/>
        <v>150.80578287255778</v>
      </c>
      <c r="R414" t="b">
        <f t="shared" ca="1" si="113"/>
        <v>0</v>
      </c>
      <c r="S414">
        <f t="shared" ca="1" si="128"/>
        <v>-1</v>
      </c>
      <c r="T414">
        <f t="shared" ca="1" si="124"/>
        <v>-1</v>
      </c>
    </row>
    <row r="415" spans="1:20" x14ac:dyDescent="0.25">
      <c r="A415" s="71">
        <f t="shared" si="129"/>
        <v>39.600000000000293</v>
      </c>
      <c r="B415" s="65">
        <f t="shared" si="125"/>
        <v>82.841542386534485</v>
      </c>
      <c r="C415" s="58">
        <f t="shared" ca="1" si="114"/>
        <v>132.95405541181481</v>
      </c>
      <c r="D415" s="58">
        <f t="shared" ca="1" si="126"/>
        <v>-17.045944588185204</v>
      </c>
      <c r="E415" s="55">
        <f t="shared" ca="1" si="130"/>
        <v>3</v>
      </c>
      <c r="F415" s="72">
        <f t="shared" ca="1" si="127"/>
        <v>0</v>
      </c>
      <c r="G415" s="42">
        <f t="shared" si="115"/>
        <v>415</v>
      </c>
      <c r="H415">
        <f ca="1">IF((G415-$L$7)&gt;$G$19, ABS((SUM(INDIRECT("C"&amp;G415-$L$7):INDIRECT("C"&amp;G415)) - SUM(INDIRECT("C"&amp;G415):INDIRECT("C"&amp;G415+$L$7)))/$J$7),0)</f>
        <v>8.3419980106995695</v>
      </c>
      <c r="I415">
        <f ca="1">AVERAGE(INDIRECT("H"&amp;$G415-$L$8):INDIRECT("H"&amp;$G415+$L$8))</f>
        <v>8.3419980106995695</v>
      </c>
      <c r="J415">
        <f t="shared" ca="1" si="116"/>
        <v>-1</v>
      </c>
      <c r="K415" s="12">
        <f t="shared" ca="1" si="117"/>
        <v>622.50221632373291</v>
      </c>
      <c r="L415" s="12">
        <f t="shared" ca="1" si="118"/>
        <v>4</v>
      </c>
      <c r="M415" s="12">
        <f t="shared" ca="1" si="119"/>
        <v>151.30476825054009</v>
      </c>
      <c r="N415" s="16" t="b">
        <f t="shared" ca="1" si="120"/>
        <v>0</v>
      </c>
      <c r="O415">
        <f t="shared" ca="1" si="121"/>
        <v>11882.538408589342</v>
      </c>
      <c r="P415">
        <f t="shared" ca="1" si="122"/>
        <v>79</v>
      </c>
      <c r="Q415">
        <f t="shared" ca="1" si="123"/>
        <v>150.80578287255778</v>
      </c>
      <c r="R415" t="b">
        <f t="shared" ca="1" si="113"/>
        <v>0</v>
      </c>
      <c r="S415">
        <f t="shared" ca="1" si="128"/>
        <v>-1</v>
      </c>
      <c r="T415">
        <f t="shared" ca="1" si="124"/>
        <v>-1</v>
      </c>
    </row>
    <row r="416" spans="1:20" x14ac:dyDescent="0.25">
      <c r="A416" s="71">
        <f t="shared" si="129"/>
        <v>39.700000000000294</v>
      </c>
      <c r="B416" s="65">
        <f t="shared" si="125"/>
        <v>82.428368470171321</v>
      </c>
      <c r="C416" s="58">
        <f t="shared" ca="1" si="114"/>
        <v>145.38209525371184</v>
      </c>
      <c r="D416" s="58">
        <f t="shared" ca="1" si="126"/>
        <v>-4.6179047462881542</v>
      </c>
      <c r="E416" s="55">
        <f t="shared" ca="1" si="130"/>
        <v>3</v>
      </c>
      <c r="F416" s="72">
        <f t="shared" ca="1" si="127"/>
        <v>0</v>
      </c>
      <c r="G416" s="42">
        <f t="shared" si="115"/>
        <v>416</v>
      </c>
      <c r="H416">
        <f ca="1">IF((G416-$L$7)&gt;$G$19, ABS((SUM(INDIRECT("C"&amp;G416-$L$7):INDIRECT("C"&amp;G416)) - SUM(INDIRECT("C"&amp;G416):INDIRECT("C"&amp;G416+$L$7)))/$J$7),0)</f>
        <v>5.6717054998799625</v>
      </c>
      <c r="I416">
        <f ca="1">AVERAGE(INDIRECT("H"&amp;$G416-$L$8):INDIRECT("H"&amp;$G416+$L$8))</f>
        <v>5.6717054998799625</v>
      </c>
      <c r="J416">
        <f t="shared" ca="1" si="116"/>
        <v>-1</v>
      </c>
      <c r="K416" s="12">
        <f t="shared" ca="1" si="117"/>
        <v>767.88431157744481</v>
      </c>
      <c r="L416" s="12">
        <f t="shared" ca="1" si="118"/>
        <v>5</v>
      </c>
      <c r="M416" s="12">
        <f t="shared" ca="1" si="119"/>
        <v>151.30476825054009</v>
      </c>
      <c r="N416" s="16" t="b">
        <f t="shared" ca="1" si="120"/>
        <v>0</v>
      </c>
      <c r="O416">
        <f t="shared" ca="1" si="121"/>
        <v>12027.920503843054</v>
      </c>
      <c r="P416">
        <f t="shared" ca="1" si="122"/>
        <v>80</v>
      </c>
      <c r="Q416">
        <f t="shared" ca="1" si="123"/>
        <v>150.80578287255778</v>
      </c>
      <c r="R416" t="b">
        <f t="shared" ca="1" si="113"/>
        <v>0</v>
      </c>
      <c r="S416">
        <f t="shared" ca="1" si="128"/>
        <v>-1</v>
      </c>
      <c r="T416">
        <f t="shared" ca="1" si="124"/>
        <v>-1</v>
      </c>
    </row>
    <row r="417" spans="1:20" x14ac:dyDescent="0.25">
      <c r="A417" s="71">
        <f t="shared" si="129"/>
        <v>39.800000000000296</v>
      </c>
      <c r="B417" s="65">
        <f t="shared" si="125"/>
        <v>82.017255267313089</v>
      </c>
      <c r="C417" s="58">
        <f t="shared" ca="1" si="114"/>
        <v>143.98983634906457</v>
      </c>
      <c r="D417" s="58">
        <f t="shared" ca="1" si="126"/>
        <v>-6.0101636509354144</v>
      </c>
      <c r="E417" s="55">
        <f t="shared" ca="1" si="130"/>
        <v>3</v>
      </c>
      <c r="F417" s="72">
        <f t="shared" ca="1" si="127"/>
        <v>0</v>
      </c>
      <c r="G417" s="42">
        <f t="shared" si="115"/>
        <v>417</v>
      </c>
      <c r="H417">
        <f ca="1">IF((G417-$L$7)&gt;$G$19, ABS((SUM(INDIRECT("C"&amp;G417-$L$7):INDIRECT("C"&amp;G417)) - SUM(INDIRECT("C"&amp;G417):INDIRECT("C"&amp;G417+$L$7)))/$J$7),0)</f>
        <v>5.3278149493594924</v>
      </c>
      <c r="I417">
        <f ca="1">AVERAGE(INDIRECT("H"&amp;$G417-$L$8):INDIRECT("H"&amp;$G417+$L$8))</f>
        <v>5.3278149493594924</v>
      </c>
      <c r="J417">
        <f t="shared" ca="1" si="116"/>
        <v>-1</v>
      </c>
      <c r="K417" s="12">
        <f t="shared" ca="1" si="117"/>
        <v>911.87414792650941</v>
      </c>
      <c r="L417" s="12">
        <f t="shared" ca="1" si="118"/>
        <v>6</v>
      </c>
      <c r="M417" s="12">
        <f t="shared" ca="1" si="119"/>
        <v>151.30476825054009</v>
      </c>
      <c r="N417" s="16" t="b">
        <f t="shared" ca="1" si="120"/>
        <v>0</v>
      </c>
      <c r="O417">
        <f t="shared" ca="1" si="121"/>
        <v>12171.910340192118</v>
      </c>
      <c r="P417">
        <f t="shared" ca="1" si="122"/>
        <v>81</v>
      </c>
      <c r="Q417">
        <f t="shared" ca="1" si="123"/>
        <v>150.80578287255778</v>
      </c>
      <c r="R417" t="b">
        <f t="shared" ca="1" si="113"/>
        <v>0</v>
      </c>
      <c r="S417">
        <f t="shared" ca="1" si="128"/>
        <v>-1</v>
      </c>
      <c r="T417">
        <f t="shared" ca="1" si="124"/>
        <v>-1</v>
      </c>
    </row>
    <row r="418" spans="1:20" x14ac:dyDescent="0.25">
      <c r="A418" s="71">
        <f t="shared" si="129"/>
        <v>39.900000000000297</v>
      </c>
      <c r="B418" s="65">
        <f t="shared" si="125"/>
        <v>81.608192500108274</v>
      </c>
      <c r="C418" s="58">
        <f t="shared" ca="1" si="114"/>
        <v>161.76495849292374</v>
      </c>
      <c r="D418" s="58">
        <f t="shared" ca="1" si="126"/>
        <v>11.76495849292373</v>
      </c>
      <c r="E418" s="55">
        <f t="shared" ca="1" si="130"/>
        <v>3</v>
      </c>
      <c r="F418" s="72">
        <f t="shared" ca="1" si="127"/>
        <v>0</v>
      </c>
      <c r="G418" s="42">
        <f t="shared" si="115"/>
        <v>418</v>
      </c>
      <c r="H418">
        <f ca="1">IF((G418-$L$7)&gt;$G$19, ABS((SUM(INDIRECT("C"&amp;G418-$L$7):INDIRECT("C"&amp;G418)) - SUM(INDIRECT("C"&amp;G418):INDIRECT("C"&amp;G418+$L$7)))/$J$7),0)</f>
        <v>2.8260049649811663</v>
      </c>
      <c r="I418">
        <f ca="1">AVERAGE(INDIRECT("H"&amp;$G418-$L$8):INDIRECT("H"&amp;$G418+$L$8))</f>
        <v>2.8260049649811663</v>
      </c>
      <c r="J418">
        <f t="shared" ca="1" si="116"/>
        <v>-1</v>
      </c>
      <c r="K418" s="12">
        <f t="shared" ca="1" si="117"/>
        <v>1073.6391064194331</v>
      </c>
      <c r="L418" s="12">
        <f t="shared" ca="1" si="118"/>
        <v>7</v>
      </c>
      <c r="M418" s="12">
        <f t="shared" ca="1" si="119"/>
        <v>151.30476825054009</v>
      </c>
      <c r="N418" s="16" t="b">
        <f t="shared" ca="1" si="120"/>
        <v>0</v>
      </c>
      <c r="O418">
        <f t="shared" ca="1" si="121"/>
        <v>12333.675298685042</v>
      </c>
      <c r="P418">
        <f t="shared" ca="1" si="122"/>
        <v>82</v>
      </c>
      <c r="Q418">
        <f t="shared" ca="1" si="123"/>
        <v>150.80578287255778</v>
      </c>
      <c r="R418" t="b">
        <f t="shared" ca="1" si="113"/>
        <v>0</v>
      </c>
      <c r="S418">
        <f t="shared" ca="1" si="128"/>
        <v>-1</v>
      </c>
      <c r="T418">
        <f t="shared" ca="1" si="124"/>
        <v>-1</v>
      </c>
    </row>
    <row r="419" spans="1:20" x14ac:dyDescent="0.25">
      <c r="A419" s="71">
        <f t="shared" si="129"/>
        <v>40.000000000000298</v>
      </c>
      <c r="B419" s="65">
        <f t="shared" si="125"/>
        <v>81.201169941966384</v>
      </c>
      <c r="C419" s="58">
        <f t="shared" ca="1" si="114"/>
        <v>137.88245197004088</v>
      </c>
      <c r="D419" s="58">
        <f t="shared" ca="1" si="126"/>
        <v>-12.117548029959112</v>
      </c>
      <c r="E419" s="55">
        <f t="shared" ca="1" si="130"/>
        <v>3</v>
      </c>
      <c r="F419" s="72">
        <f t="shared" ca="1" si="127"/>
        <v>0</v>
      </c>
      <c r="G419" s="42">
        <f t="shared" si="115"/>
        <v>419</v>
      </c>
      <c r="H419">
        <f ca="1">IF((G419-$L$7)&gt;$G$19, ABS((SUM(INDIRECT("C"&amp;G419-$L$7):INDIRECT("C"&amp;G419)) - SUM(INDIRECT("C"&amp;G419):INDIRECT("C"&amp;G419+$L$7)))/$J$7),0)</f>
        <v>7.16276780138341</v>
      </c>
      <c r="I419">
        <f ca="1">AVERAGE(INDIRECT("H"&amp;$G419-$L$8):INDIRECT("H"&amp;$G419+$L$8))</f>
        <v>7.16276780138341</v>
      </c>
      <c r="J419">
        <f t="shared" ca="1" si="116"/>
        <v>-1</v>
      </c>
      <c r="K419" s="12">
        <f t="shared" ca="1" si="117"/>
        <v>1211.521558389474</v>
      </c>
      <c r="L419" s="12">
        <f t="shared" ca="1" si="118"/>
        <v>8</v>
      </c>
      <c r="M419" s="12">
        <f t="shared" ca="1" si="119"/>
        <v>151.30476825054009</v>
      </c>
      <c r="N419" s="16" t="b">
        <f t="shared" ca="1" si="120"/>
        <v>0</v>
      </c>
      <c r="O419">
        <f t="shared" ca="1" si="121"/>
        <v>12471.557750655084</v>
      </c>
      <c r="P419">
        <f t="shared" ca="1" si="122"/>
        <v>83</v>
      </c>
      <c r="Q419">
        <f t="shared" ca="1" si="123"/>
        <v>150.80578287255778</v>
      </c>
      <c r="R419" t="b">
        <f t="shared" ca="1" si="113"/>
        <v>0</v>
      </c>
      <c r="S419">
        <f t="shared" ca="1" si="128"/>
        <v>-1</v>
      </c>
      <c r="T419">
        <f t="shared" ca="1" si="124"/>
        <v>-1</v>
      </c>
    </row>
    <row r="420" spans="1:20" x14ac:dyDescent="0.25">
      <c r="A420" s="71">
        <f t="shared" si="129"/>
        <v>40.1000000000003</v>
      </c>
      <c r="B420" s="65">
        <f t="shared" si="125"/>
        <v>80.796177417302303</v>
      </c>
      <c r="C420" s="58">
        <f t="shared" ca="1" si="114"/>
        <v>162.79349949266012</v>
      </c>
      <c r="D420" s="58">
        <f t="shared" ca="1" si="126"/>
        <v>12.793499492660114</v>
      </c>
      <c r="E420" s="55">
        <f t="shared" ca="1" si="130"/>
        <v>3</v>
      </c>
      <c r="F420" s="72">
        <f t="shared" ca="1" si="127"/>
        <v>0</v>
      </c>
      <c r="G420" s="42">
        <f t="shared" si="115"/>
        <v>420</v>
      </c>
      <c r="H420">
        <f ca="1">IF((G420-$L$7)&gt;$G$19, ABS((SUM(INDIRECT("C"&amp;G420-$L$7):INDIRECT("C"&amp;G420)) - SUM(INDIRECT("C"&amp;G420):INDIRECT("C"&amp;G420+$L$7)))/$J$7),0)</f>
        <v>7.0420015778565812</v>
      </c>
      <c r="I420">
        <f ca="1">AVERAGE(INDIRECT("H"&amp;$G420-$L$8):INDIRECT("H"&amp;$G420+$L$8))</f>
        <v>7.0420015778565812</v>
      </c>
      <c r="J420">
        <f t="shared" ca="1" si="116"/>
        <v>-1</v>
      </c>
      <c r="K420" s="12">
        <f t="shared" ca="1" si="117"/>
        <v>1374.3150578821342</v>
      </c>
      <c r="L420" s="12">
        <f t="shared" ca="1" si="118"/>
        <v>9</v>
      </c>
      <c r="M420" s="12">
        <f t="shared" ca="1" si="119"/>
        <v>151.30476825054009</v>
      </c>
      <c r="N420" s="16" t="b">
        <f t="shared" ca="1" si="120"/>
        <v>0</v>
      </c>
      <c r="O420">
        <f t="shared" ca="1" si="121"/>
        <v>12634.351250147743</v>
      </c>
      <c r="P420">
        <f t="shared" ca="1" si="122"/>
        <v>84</v>
      </c>
      <c r="Q420">
        <f t="shared" ca="1" si="123"/>
        <v>150.80578287255778</v>
      </c>
      <c r="R420" t="b">
        <f t="shared" ca="1" si="113"/>
        <v>0</v>
      </c>
      <c r="S420">
        <f t="shared" ca="1" si="128"/>
        <v>-1</v>
      </c>
      <c r="T420">
        <f t="shared" ca="1" si="124"/>
        <v>-1</v>
      </c>
    </row>
    <row r="421" spans="1:20" x14ac:dyDescent="0.25">
      <c r="A421" s="71">
        <f t="shared" si="129"/>
        <v>40.200000000000301</v>
      </c>
      <c r="B421" s="65">
        <f t="shared" si="125"/>
        <v>80.39320480128174</v>
      </c>
      <c r="C421" s="58">
        <f t="shared" ca="1" si="114"/>
        <v>171.61236655486181</v>
      </c>
      <c r="D421" s="58">
        <f t="shared" ca="1" si="126"/>
        <v>21.612366554861811</v>
      </c>
      <c r="E421" s="55">
        <f t="shared" ca="1" si="130"/>
        <v>3</v>
      </c>
      <c r="F421" s="72">
        <f t="shared" ca="1" si="127"/>
        <v>0</v>
      </c>
      <c r="G421" s="42">
        <f t="shared" si="115"/>
        <v>421</v>
      </c>
      <c r="H421">
        <f ca="1">IF((G421-$L$7)&gt;$G$19, ABS((SUM(INDIRECT("C"&amp;G421-$L$7):INDIRECT("C"&amp;G421)) - SUM(INDIRECT("C"&amp;G421):INDIRECT("C"&amp;G421+$L$7)))/$J$7),0)</f>
        <v>3.7893773096608925</v>
      </c>
      <c r="I421">
        <f ca="1">AVERAGE(INDIRECT("H"&amp;$G421-$L$8):INDIRECT("H"&amp;$G421+$L$8))</f>
        <v>3.7893773096608925</v>
      </c>
      <c r="J421">
        <f t="shared" ca="1" si="116"/>
        <v>-1</v>
      </c>
      <c r="K421" s="12">
        <f t="shared" ca="1" si="117"/>
        <v>1545.927424436996</v>
      </c>
      <c r="L421" s="12">
        <f t="shared" ca="1" si="118"/>
        <v>10</v>
      </c>
      <c r="M421" s="12">
        <f t="shared" ca="1" si="119"/>
        <v>151.30476825054009</v>
      </c>
      <c r="N421" s="16" t="b">
        <f t="shared" ca="1" si="120"/>
        <v>0</v>
      </c>
      <c r="O421">
        <f t="shared" ca="1" si="121"/>
        <v>12805.963616702606</v>
      </c>
      <c r="P421">
        <f t="shared" ca="1" si="122"/>
        <v>85</v>
      </c>
      <c r="Q421">
        <f t="shared" ca="1" si="123"/>
        <v>150.80578287255778</v>
      </c>
      <c r="R421" t="b">
        <f t="shared" ca="1" si="113"/>
        <v>0</v>
      </c>
      <c r="S421">
        <f t="shared" ca="1" si="128"/>
        <v>-1</v>
      </c>
      <c r="T421">
        <f t="shared" ca="1" si="124"/>
        <v>-1</v>
      </c>
    </row>
    <row r="422" spans="1:20" x14ac:dyDescent="0.25">
      <c r="A422" s="71">
        <f t="shared" si="129"/>
        <v>40.300000000000303</v>
      </c>
      <c r="B422" s="65">
        <f t="shared" si="125"/>
        <v>79.992242019568423</v>
      </c>
      <c r="C422" s="58">
        <f t="shared" ca="1" si="114"/>
        <v>156.2030502195291</v>
      </c>
      <c r="D422" s="58">
        <f t="shared" ca="1" si="126"/>
        <v>6.2030502195291035</v>
      </c>
      <c r="E422" s="55">
        <f t="shared" ca="1" si="130"/>
        <v>3</v>
      </c>
      <c r="F422" s="72">
        <f t="shared" ca="1" si="127"/>
        <v>0</v>
      </c>
      <c r="G422" s="42">
        <f t="shared" si="115"/>
        <v>422</v>
      </c>
      <c r="H422">
        <f ca="1">IF((G422-$L$7)&gt;$G$19, ABS((SUM(INDIRECT("C"&amp;G422-$L$7):INDIRECT("C"&amp;G422)) - SUM(INDIRECT("C"&amp;G422):INDIRECT("C"&amp;G422+$L$7)))/$J$7),0)</f>
        <v>3.3222553671355683</v>
      </c>
      <c r="I422">
        <f ca="1">AVERAGE(INDIRECT("H"&amp;$G422-$L$8):INDIRECT("H"&amp;$G422+$L$8))</f>
        <v>3.3222553671355683</v>
      </c>
      <c r="J422">
        <f t="shared" ca="1" si="116"/>
        <v>-1</v>
      </c>
      <c r="K422" s="12">
        <f t="shared" ca="1" si="117"/>
        <v>1702.1304746565252</v>
      </c>
      <c r="L422" s="12">
        <f t="shared" ca="1" si="118"/>
        <v>11</v>
      </c>
      <c r="M422" s="12">
        <f t="shared" ca="1" si="119"/>
        <v>151.30476825054009</v>
      </c>
      <c r="N422" s="16" t="b">
        <f t="shared" ca="1" si="120"/>
        <v>0</v>
      </c>
      <c r="O422">
        <f t="shared" ca="1" si="121"/>
        <v>12962.166666922134</v>
      </c>
      <c r="P422">
        <f t="shared" ca="1" si="122"/>
        <v>86</v>
      </c>
      <c r="Q422">
        <f t="shared" ca="1" si="123"/>
        <v>150.80578287255778</v>
      </c>
      <c r="R422" t="b">
        <f t="shared" ca="1" si="113"/>
        <v>0</v>
      </c>
      <c r="S422">
        <f t="shared" ca="1" si="128"/>
        <v>-1</v>
      </c>
      <c r="T422">
        <f t="shared" ca="1" si="124"/>
        <v>-1</v>
      </c>
    </row>
    <row r="423" spans="1:20" x14ac:dyDescent="0.25">
      <c r="A423" s="71">
        <f t="shared" si="129"/>
        <v>40.400000000000304</v>
      </c>
      <c r="B423" s="65">
        <f t="shared" si="125"/>
        <v>79.593279048071835</v>
      </c>
      <c r="C423" s="58">
        <f t="shared" ca="1" si="114"/>
        <v>159.63041048181549</v>
      </c>
      <c r="D423" s="58">
        <f t="shared" ca="1" si="126"/>
        <v>9.6304104818155025</v>
      </c>
      <c r="E423" s="55">
        <f t="shared" ca="1" si="130"/>
        <v>3</v>
      </c>
      <c r="F423" s="72">
        <f t="shared" ca="1" si="127"/>
        <v>0</v>
      </c>
      <c r="G423" s="42">
        <f t="shared" si="115"/>
        <v>423</v>
      </c>
      <c r="H423">
        <f ca="1">IF((G423-$L$7)&gt;$G$19, ABS((SUM(INDIRECT("C"&amp;G423-$L$7):INDIRECT("C"&amp;G423)) - SUM(INDIRECT("C"&amp;G423):INDIRECT("C"&amp;G423+$L$7)))/$J$7),0)</f>
        <v>3.5155453571617272</v>
      </c>
      <c r="I423">
        <f ca="1">AVERAGE(INDIRECT("H"&amp;$G423-$L$8):INDIRECT("H"&amp;$G423+$L$8))</f>
        <v>3.5155453571617272</v>
      </c>
      <c r="J423">
        <f t="shared" ca="1" si="116"/>
        <v>-1</v>
      </c>
      <c r="K423" s="12">
        <f t="shared" ca="1" si="117"/>
        <v>1861.7608851383407</v>
      </c>
      <c r="L423" s="12">
        <f t="shared" ca="1" si="118"/>
        <v>12</v>
      </c>
      <c r="M423" s="12">
        <f t="shared" ca="1" si="119"/>
        <v>151.30476825054009</v>
      </c>
      <c r="N423" s="16" t="b">
        <f t="shared" ca="1" si="120"/>
        <v>0</v>
      </c>
      <c r="O423">
        <f t="shared" ca="1" si="121"/>
        <v>13121.79707740395</v>
      </c>
      <c r="P423">
        <f t="shared" ca="1" si="122"/>
        <v>87</v>
      </c>
      <c r="Q423">
        <f t="shared" ca="1" si="123"/>
        <v>150.80578287255778</v>
      </c>
      <c r="R423" t="b">
        <f t="shared" ca="1" si="113"/>
        <v>0</v>
      </c>
      <c r="S423">
        <f t="shared" ca="1" si="128"/>
        <v>-1</v>
      </c>
      <c r="T423">
        <f t="shared" ca="1" si="124"/>
        <v>-1</v>
      </c>
    </row>
    <row r="424" spans="1:20" x14ac:dyDescent="0.25">
      <c r="A424" s="71">
        <f t="shared" si="129"/>
        <v>40.500000000000306</v>
      </c>
      <c r="B424" s="65">
        <f t="shared" si="125"/>
        <v>79.1963059126969</v>
      </c>
      <c r="C424" s="58">
        <f t="shared" ca="1" si="114"/>
        <v>161.48643409716416</v>
      </c>
      <c r="D424" s="58">
        <f t="shared" ca="1" si="126"/>
        <v>11.486434097164171</v>
      </c>
      <c r="E424" s="55">
        <f t="shared" ca="1" si="130"/>
        <v>3</v>
      </c>
      <c r="F424" s="72">
        <f t="shared" ca="1" si="127"/>
        <v>0</v>
      </c>
      <c r="G424" s="42">
        <f t="shared" si="115"/>
        <v>424</v>
      </c>
      <c r="H424">
        <f ca="1">IF((G424-$L$7)&gt;$G$19, ABS((SUM(INDIRECT("C"&amp;G424-$L$7):INDIRECT("C"&amp;G424)) - SUM(INDIRECT("C"&amp;G424):INDIRECT("C"&amp;G424+$L$7)))/$J$7),0)</f>
        <v>0.7735651353418973</v>
      </c>
      <c r="I424">
        <f ca="1">AVERAGE(INDIRECT("H"&amp;$G424-$L$8):INDIRECT("H"&amp;$G424+$L$8))</f>
        <v>0.7735651353418973</v>
      </c>
      <c r="J424">
        <f t="shared" ca="1" si="116"/>
        <v>-1</v>
      </c>
      <c r="K424" s="12">
        <f t="shared" ca="1" si="117"/>
        <v>2023.2473192355048</v>
      </c>
      <c r="L424" s="12">
        <f t="shared" ca="1" si="118"/>
        <v>13</v>
      </c>
      <c r="M424" s="12">
        <f t="shared" ca="1" si="119"/>
        <v>151.30476825054009</v>
      </c>
      <c r="N424" s="16" t="b">
        <f t="shared" ca="1" si="120"/>
        <v>0</v>
      </c>
      <c r="O424">
        <f t="shared" ca="1" si="121"/>
        <v>13283.283511501113</v>
      </c>
      <c r="P424">
        <f t="shared" ca="1" si="122"/>
        <v>88</v>
      </c>
      <c r="Q424">
        <f t="shared" ca="1" si="123"/>
        <v>150.80578287255778</v>
      </c>
      <c r="R424" t="b">
        <f t="shared" ca="1" si="113"/>
        <v>0</v>
      </c>
      <c r="S424">
        <f t="shared" ca="1" si="128"/>
        <v>-1</v>
      </c>
      <c r="T424">
        <f t="shared" ca="1" si="124"/>
        <v>-1</v>
      </c>
    </row>
    <row r="425" spans="1:20" x14ac:dyDescent="0.25">
      <c r="A425" s="71">
        <f t="shared" si="129"/>
        <v>40.600000000000307</v>
      </c>
      <c r="B425" s="65">
        <f t="shared" si="125"/>
        <v>78.801312689094644</v>
      </c>
      <c r="C425" s="58">
        <f t="shared" ca="1" si="114"/>
        <v>152.26680124857975</v>
      </c>
      <c r="D425" s="58">
        <f t="shared" ca="1" si="126"/>
        <v>2.2668012485797422</v>
      </c>
      <c r="E425" s="55">
        <f t="shared" ca="1" si="130"/>
        <v>3</v>
      </c>
      <c r="F425" s="72">
        <f t="shared" ca="1" si="127"/>
        <v>0</v>
      </c>
      <c r="G425" s="42">
        <f t="shared" si="115"/>
        <v>425</v>
      </c>
      <c r="H425">
        <f ca="1">IF((G425-$L$7)&gt;$G$19, ABS((SUM(INDIRECT("C"&amp;G425-$L$7):INDIRECT("C"&amp;G425)) - SUM(INDIRECT("C"&amp;G425):INDIRECT("C"&amp;G425+$L$7)))/$J$7),0)</f>
        <v>6.7547164475728891</v>
      </c>
      <c r="I425">
        <f ca="1">AVERAGE(INDIRECT("H"&amp;$G425-$L$8):INDIRECT("H"&amp;$G425+$L$8))</f>
        <v>6.7547164475728891</v>
      </c>
      <c r="J425">
        <f t="shared" ca="1" si="116"/>
        <v>-1</v>
      </c>
      <c r="K425" s="12">
        <f t="shared" ca="1" si="117"/>
        <v>2175.5141204840847</v>
      </c>
      <c r="L425" s="12">
        <f t="shared" ca="1" si="118"/>
        <v>14</v>
      </c>
      <c r="M425" s="12">
        <f t="shared" ca="1" si="119"/>
        <v>151.30476825054009</v>
      </c>
      <c r="N425" s="16" t="b">
        <f t="shared" ca="1" si="120"/>
        <v>0</v>
      </c>
      <c r="O425">
        <f t="shared" ca="1" si="121"/>
        <v>13435.550312749692</v>
      </c>
      <c r="P425">
        <f t="shared" ca="1" si="122"/>
        <v>89</v>
      </c>
      <c r="Q425">
        <f t="shared" ca="1" si="123"/>
        <v>150.80578287255778</v>
      </c>
      <c r="R425" t="b">
        <f t="shared" ca="1" si="113"/>
        <v>0</v>
      </c>
      <c r="S425">
        <f t="shared" ca="1" si="128"/>
        <v>-1</v>
      </c>
      <c r="T425">
        <f t="shared" ca="1" si="124"/>
        <v>-1</v>
      </c>
    </row>
    <row r="426" spans="1:20" x14ac:dyDescent="0.25">
      <c r="A426" s="71">
        <f t="shared" si="129"/>
        <v>40.700000000000308</v>
      </c>
      <c r="B426" s="65">
        <f t="shared" si="125"/>
        <v>78.408289502413808</v>
      </c>
      <c r="C426" s="58">
        <f t="shared" ca="1" si="114"/>
        <v>166.66091999413248</v>
      </c>
      <c r="D426" s="58">
        <f t="shared" ca="1" si="126"/>
        <v>16.660919994132499</v>
      </c>
      <c r="E426" s="55">
        <f t="shared" ca="1" si="130"/>
        <v>3</v>
      </c>
      <c r="F426" s="72">
        <f t="shared" ca="1" si="127"/>
        <v>0</v>
      </c>
      <c r="G426" s="42">
        <f t="shared" si="115"/>
        <v>426</v>
      </c>
      <c r="H426">
        <f ca="1">IF((G426-$L$7)&gt;$G$19, ABS((SUM(INDIRECT("C"&amp;G426-$L$7):INDIRECT("C"&amp;G426)) - SUM(INDIRECT("C"&amp;G426):INDIRECT("C"&amp;G426+$L$7)))/$J$7),0)</f>
        <v>12.983393666463002</v>
      </c>
      <c r="I426">
        <f ca="1">AVERAGE(INDIRECT("H"&amp;$G426-$L$8):INDIRECT("H"&amp;$G426+$L$8))</f>
        <v>12.983393666463002</v>
      </c>
      <c r="J426">
        <f t="shared" ca="1" si="116"/>
        <v>-1</v>
      </c>
      <c r="K426" s="12">
        <f t="shared" ca="1" si="117"/>
        <v>2342.1750404782174</v>
      </c>
      <c r="L426" s="12">
        <f t="shared" ca="1" si="118"/>
        <v>15</v>
      </c>
      <c r="M426" s="12">
        <f t="shared" ca="1" si="119"/>
        <v>151.30476825054009</v>
      </c>
      <c r="N426" s="16" t="b">
        <f t="shared" ca="1" si="120"/>
        <v>0</v>
      </c>
      <c r="O426">
        <f t="shared" ca="1" si="121"/>
        <v>13602.211232743824</v>
      </c>
      <c r="P426">
        <f t="shared" ca="1" si="122"/>
        <v>90</v>
      </c>
      <c r="Q426">
        <f t="shared" ca="1" si="123"/>
        <v>150.80578287255778</v>
      </c>
      <c r="R426" t="b">
        <f t="shared" ca="1" si="113"/>
        <v>0</v>
      </c>
      <c r="S426">
        <f t="shared" ca="1" si="128"/>
        <v>-1</v>
      </c>
      <c r="T426">
        <f t="shared" ca="1" si="124"/>
        <v>-1</v>
      </c>
    </row>
    <row r="427" spans="1:20" x14ac:dyDescent="0.25">
      <c r="A427" s="71">
        <f t="shared" si="129"/>
        <v>40.80000000000031</v>
      </c>
      <c r="B427" s="65">
        <f t="shared" si="125"/>
        <v>78.017226527054333</v>
      </c>
      <c r="C427" s="58">
        <f t="shared" ca="1" si="114"/>
        <v>127.43705879455571</v>
      </c>
      <c r="D427" s="58">
        <f t="shared" ca="1" si="126"/>
        <v>-22.562941205444289</v>
      </c>
      <c r="E427" s="55">
        <f t="shared" ca="1" si="130"/>
        <v>3</v>
      </c>
      <c r="F427" s="72">
        <f t="shared" ca="1" si="127"/>
        <v>0</v>
      </c>
      <c r="G427" s="42">
        <f t="shared" si="115"/>
        <v>427</v>
      </c>
      <c r="H427">
        <f ca="1">IF((G427-$L$7)&gt;$G$19, ABS((SUM(INDIRECT("C"&amp;G427-$L$7):INDIRECT("C"&amp;G427)) - SUM(INDIRECT("C"&amp;G427):INDIRECT("C"&amp;G427+$L$7)))/$J$7),0)</f>
        <v>7.3404989273670509</v>
      </c>
      <c r="I427">
        <f ca="1">AVERAGE(INDIRECT("H"&amp;$G427-$L$8):INDIRECT("H"&amp;$G427+$L$8))</f>
        <v>7.3404989273670509</v>
      </c>
      <c r="J427">
        <f t="shared" ca="1" si="116"/>
        <v>-1</v>
      </c>
      <c r="K427" s="12">
        <f t="shared" ca="1" si="117"/>
        <v>2469.6120992727733</v>
      </c>
      <c r="L427" s="12">
        <f t="shared" ca="1" si="118"/>
        <v>16</v>
      </c>
      <c r="M427" s="12">
        <f t="shared" ca="1" si="119"/>
        <v>151.30476825054009</v>
      </c>
      <c r="N427" s="16" t="b">
        <f t="shared" ca="1" si="120"/>
        <v>0</v>
      </c>
      <c r="O427">
        <f t="shared" ca="1" si="121"/>
        <v>13729.64829153838</v>
      </c>
      <c r="P427">
        <f t="shared" ca="1" si="122"/>
        <v>91</v>
      </c>
      <c r="Q427">
        <f t="shared" ca="1" si="123"/>
        <v>150.80578287255778</v>
      </c>
      <c r="R427" t="b">
        <f t="shared" ca="1" si="113"/>
        <v>0</v>
      </c>
      <c r="S427">
        <f t="shared" ca="1" si="128"/>
        <v>-1</v>
      </c>
      <c r="T427">
        <f t="shared" ca="1" si="124"/>
        <v>-1</v>
      </c>
    </row>
    <row r="428" spans="1:20" x14ac:dyDescent="0.25">
      <c r="A428" s="71">
        <f t="shared" si="129"/>
        <v>40.900000000000311</v>
      </c>
      <c r="B428" s="65">
        <f t="shared" si="125"/>
        <v>77.628113986421454</v>
      </c>
      <c r="C428" s="58">
        <f t="shared" ca="1" si="114"/>
        <v>134.38260188533621</v>
      </c>
      <c r="D428" s="58">
        <f t="shared" ca="1" si="126"/>
        <v>-15.617398114663777</v>
      </c>
      <c r="E428" s="55">
        <f t="shared" ca="1" si="130"/>
        <v>3</v>
      </c>
      <c r="F428" s="72">
        <f t="shared" ca="1" si="127"/>
        <v>0</v>
      </c>
      <c r="G428" s="42">
        <f t="shared" si="115"/>
        <v>428</v>
      </c>
      <c r="H428">
        <f ca="1">IF((G428-$L$7)&gt;$G$19, ABS((SUM(INDIRECT("C"&amp;G428-$L$7):INDIRECT("C"&amp;G428)) - SUM(INDIRECT("C"&amp;G428):INDIRECT("C"&amp;G428+$L$7)))/$J$7),0)</f>
        <v>2.0784632652453467</v>
      </c>
      <c r="I428">
        <f ca="1">AVERAGE(INDIRECT("H"&amp;$G428-$L$8):INDIRECT("H"&amp;$G428+$L$8))</f>
        <v>2.0784632652453467</v>
      </c>
      <c r="J428">
        <f t="shared" ca="1" si="116"/>
        <v>-1</v>
      </c>
      <c r="K428" s="12">
        <f t="shared" ca="1" si="117"/>
        <v>2603.9947011581094</v>
      </c>
      <c r="L428" s="12">
        <f t="shared" ca="1" si="118"/>
        <v>17</v>
      </c>
      <c r="M428" s="12">
        <f t="shared" ca="1" si="119"/>
        <v>151.30476825054009</v>
      </c>
      <c r="N428" s="16" t="b">
        <f t="shared" ca="1" si="120"/>
        <v>0</v>
      </c>
      <c r="O428">
        <f t="shared" ca="1" si="121"/>
        <v>13864.030893423716</v>
      </c>
      <c r="P428">
        <f t="shared" ca="1" si="122"/>
        <v>92</v>
      </c>
      <c r="Q428">
        <f t="shared" ca="1" si="123"/>
        <v>150.80578287255778</v>
      </c>
      <c r="R428" t="b">
        <f t="shared" ca="1" si="113"/>
        <v>0</v>
      </c>
      <c r="S428">
        <f t="shared" ca="1" si="128"/>
        <v>-1</v>
      </c>
      <c r="T428">
        <f t="shared" ca="1" si="124"/>
        <v>-1</v>
      </c>
    </row>
    <row r="429" spans="1:20" x14ac:dyDescent="0.25">
      <c r="A429" s="71">
        <f t="shared" si="129"/>
        <v>41.000000000000313</v>
      </c>
      <c r="B429" s="65">
        <f t="shared" si="125"/>
        <v>77.240942152681313</v>
      </c>
      <c r="C429" s="58">
        <f t="shared" ca="1" si="114"/>
        <v>155.18312364790779</v>
      </c>
      <c r="D429" s="58">
        <f t="shared" ca="1" si="126"/>
        <v>5.1831236479078049</v>
      </c>
      <c r="E429" s="55">
        <f t="shared" ca="1" si="130"/>
        <v>3</v>
      </c>
      <c r="F429" s="72">
        <f t="shared" ca="1" si="127"/>
        <v>0</v>
      </c>
      <c r="G429" s="42">
        <f t="shared" si="115"/>
        <v>429</v>
      </c>
      <c r="H429">
        <f ca="1">IF((G429-$L$7)&gt;$G$19, ABS((SUM(INDIRECT("C"&amp;G429-$L$7):INDIRECT("C"&amp;G429)) - SUM(INDIRECT("C"&amp;G429):INDIRECT("C"&amp;G429+$L$7)))/$J$7),0)</f>
        <v>10.736866862068382</v>
      </c>
      <c r="I429">
        <f ca="1">AVERAGE(INDIRECT("H"&amp;$G429-$L$8):INDIRECT("H"&amp;$G429+$L$8))</f>
        <v>10.736866862068382</v>
      </c>
      <c r="J429">
        <f t="shared" ca="1" si="116"/>
        <v>-1</v>
      </c>
      <c r="K429" s="12">
        <f t="shared" ca="1" si="117"/>
        <v>2759.1778248060173</v>
      </c>
      <c r="L429" s="12">
        <f t="shared" ca="1" si="118"/>
        <v>18</v>
      </c>
      <c r="M429" s="12">
        <f t="shared" ca="1" si="119"/>
        <v>151.30476825054009</v>
      </c>
      <c r="N429" s="16" t="b">
        <f t="shared" ca="1" si="120"/>
        <v>0</v>
      </c>
      <c r="O429">
        <f t="shared" ca="1" si="121"/>
        <v>14019.214017071625</v>
      </c>
      <c r="P429">
        <f t="shared" ca="1" si="122"/>
        <v>93</v>
      </c>
      <c r="Q429">
        <f t="shared" ca="1" si="123"/>
        <v>150.80578287255778</v>
      </c>
      <c r="R429" t="b">
        <f t="shared" ca="1" si="113"/>
        <v>0</v>
      </c>
      <c r="S429">
        <f t="shared" ca="1" si="128"/>
        <v>-1</v>
      </c>
      <c r="T429">
        <f t="shared" ca="1" si="124"/>
        <v>-1</v>
      </c>
    </row>
    <row r="430" spans="1:20" x14ac:dyDescent="0.25">
      <c r="A430" s="71">
        <f t="shared" si="129"/>
        <v>41.100000000000314</v>
      </c>
      <c r="B430" s="65">
        <f t="shared" si="125"/>
        <v>76.855701346517989</v>
      </c>
      <c r="C430" s="58">
        <f t="shared" ca="1" si="114"/>
        <v>147.2287082017618</v>
      </c>
      <c r="D430" s="58">
        <f t="shared" ca="1" si="126"/>
        <v>-2.7712917982382037</v>
      </c>
      <c r="E430" s="55">
        <f t="shared" ca="1" si="130"/>
        <v>3</v>
      </c>
      <c r="F430" s="72">
        <f t="shared" ca="1" si="127"/>
        <v>0</v>
      </c>
      <c r="G430" s="42">
        <f t="shared" si="115"/>
        <v>430</v>
      </c>
      <c r="H430">
        <f ca="1">IF((G430-$L$7)&gt;$G$19, ABS((SUM(INDIRECT("C"&amp;G430-$L$7):INDIRECT("C"&amp;G430)) - SUM(INDIRECT("C"&amp;G430):INDIRECT("C"&amp;G430+$L$7)))/$J$7),0)</f>
        <v>1.8156095765548912</v>
      </c>
      <c r="I430">
        <f ca="1">AVERAGE(INDIRECT("H"&amp;$G430-$L$8):INDIRECT("H"&amp;$G430+$L$8))</f>
        <v>1.8156095765548912</v>
      </c>
      <c r="J430">
        <f t="shared" ca="1" si="116"/>
        <v>-1</v>
      </c>
      <c r="K430" s="12">
        <f t="shared" ca="1" si="117"/>
        <v>2906.4065330077792</v>
      </c>
      <c r="L430" s="12">
        <f t="shared" ca="1" si="118"/>
        <v>19</v>
      </c>
      <c r="M430" s="12">
        <f t="shared" ca="1" si="119"/>
        <v>151.30476825054009</v>
      </c>
      <c r="N430" s="16" t="b">
        <f t="shared" ca="1" si="120"/>
        <v>0</v>
      </c>
      <c r="O430">
        <f t="shared" ca="1" si="121"/>
        <v>14166.442725273386</v>
      </c>
      <c r="P430">
        <f t="shared" ca="1" si="122"/>
        <v>94</v>
      </c>
      <c r="Q430">
        <f t="shared" ca="1" si="123"/>
        <v>150.80578287255778</v>
      </c>
      <c r="R430" t="b">
        <f t="shared" ca="1" si="113"/>
        <v>0</v>
      </c>
      <c r="S430">
        <f t="shared" ca="1" si="128"/>
        <v>-1</v>
      </c>
      <c r="T430">
        <f t="shared" ca="1" si="124"/>
        <v>-1</v>
      </c>
    </row>
    <row r="431" spans="1:20" x14ac:dyDescent="0.25">
      <c r="A431" s="71">
        <f t="shared" si="129"/>
        <v>41.200000000000315</v>
      </c>
      <c r="B431" s="65">
        <f t="shared" si="125"/>
        <v>76.47238193689121</v>
      </c>
      <c r="C431" s="58">
        <f t="shared" ca="1" si="114"/>
        <v>157.53841992640361</v>
      </c>
      <c r="D431" s="58">
        <f t="shared" ca="1" si="126"/>
        <v>7.5384199264036038</v>
      </c>
      <c r="E431" s="55">
        <f t="shared" ca="1" si="130"/>
        <v>3</v>
      </c>
      <c r="F431" s="72">
        <f t="shared" ca="1" si="127"/>
        <v>0</v>
      </c>
      <c r="G431" s="42">
        <f t="shared" si="115"/>
        <v>431</v>
      </c>
      <c r="H431">
        <f ca="1">IF((G431-$L$7)&gt;$G$19, ABS((SUM(INDIRECT("C"&amp;G431-$L$7):INDIRECT("C"&amp;G431)) - SUM(INDIRECT("C"&amp;G431):INDIRECT("C"&amp;G431+$L$7)))/$J$7),0)</f>
        <v>5.6214772690208576</v>
      </c>
      <c r="I431">
        <f ca="1">AVERAGE(INDIRECT("H"&amp;$G431-$L$8):INDIRECT("H"&amp;$G431+$L$8))</f>
        <v>5.6214772690208576</v>
      </c>
      <c r="J431">
        <f t="shared" ca="1" si="116"/>
        <v>-1</v>
      </c>
      <c r="K431" s="12">
        <f t="shared" ca="1" si="117"/>
        <v>3063.9449529341828</v>
      </c>
      <c r="L431" s="12">
        <f t="shared" ca="1" si="118"/>
        <v>20</v>
      </c>
      <c r="M431" s="12">
        <f t="shared" ca="1" si="119"/>
        <v>151.30476825054009</v>
      </c>
      <c r="N431" s="16" t="b">
        <f t="shared" ca="1" si="120"/>
        <v>0</v>
      </c>
      <c r="O431">
        <f t="shared" ca="1" si="121"/>
        <v>14323.98114519979</v>
      </c>
      <c r="P431">
        <f t="shared" ca="1" si="122"/>
        <v>95</v>
      </c>
      <c r="Q431">
        <f t="shared" ca="1" si="123"/>
        <v>150.80578287255778</v>
      </c>
      <c r="R431" t="b">
        <f t="shared" ca="1" si="113"/>
        <v>0</v>
      </c>
      <c r="S431">
        <f t="shared" ca="1" si="128"/>
        <v>-1</v>
      </c>
      <c r="T431">
        <f t="shared" ca="1" si="124"/>
        <v>-1</v>
      </c>
    </row>
    <row r="432" spans="1:20" x14ac:dyDescent="0.25">
      <c r="A432" s="71">
        <f t="shared" si="129"/>
        <v>41.300000000000317</v>
      </c>
      <c r="B432" s="65">
        <f t="shared" si="125"/>
        <v>76.090974340795839</v>
      </c>
      <c r="C432" s="58">
        <f t="shared" ca="1" si="114"/>
        <v>139.28974391305997</v>
      </c>
      <c r="D432" s="58">
        <f t="shared" ca="1" si="126"/>
        <v>-10.710256086940046</v>
      </c>
      <c r="E432" s="55">
        <f t="shared" ca="1" si="130"/>
        <v>3</v>
      </c>
      <c r="F432" s="72">
        <f t="shared" ca="1" si="127"/>
        <v>0</v>
      </c>
      <c r="G432" s="42">
        <f t="shared" si="115"/>
        <v>432</v>
      </c>
      <c r="H432">
        <f ca="1">IF((G432-$L$7)&gt;$G$19, ABS((SUM(INDIRECT("C"&amp;G432-$L$7):INDIRECT("C"&amp;G432)) - SUM(INDIRECT("C"&amp;G432):INDIRECT("C"&amp;G432+$L$7)))/$J$7),0)</f>
        <v>5.6120919267223144</v>
      </c>
      <c r="I432">
        <f ca="1">AVERAGE(INDIRECT("H"&amp;$G432-$L$8):INDIRECT("H"&amp;$G432+$L$8))</f>
        <v>5.6120919267223144</v>
      </c>
      <c r="J432">
        <f t="shared" ca="1" si="116"/>
        <v>-1</v>
      </c>
      <c r="K432" s="12">
        <f t="shared" ca="1" si="117"/>
        <v>3203.234696847243</v>
      </c>
      <c r="L432" s="12">
        <f t="shared" ca="1" si="118"/>
        <v>21</v>
      </c>
      <c r="M432" s="12">
        <f t="shared" ca="1" si="119"/>
        <v>151.30476825054009</v>
      </c>
      <c r="N432" s="16" t="b">
        <f t="shared" ca="1" si="120"/>
        <v>0</v>
      </c>
      <c r="O432">
        <f t="shared" ca="1" si="121"/>
        <v>14463.27088911285</v>
      </c>
      <c r="P432">
        <f t="shared" ca="1" si="122"/>
        <v>96</v>
      </c>
      <c r="Q432">
        <f t="shared" ca="1" si="123"/>
        <v>150.80578287255778</v>
      </c>
      <c r="R432" t="b">
        <f t="shared" ca="1" si="113"/>
        <v>0</v>
      </c>
      <c r="S432">
        <f t="shared" ca="1" si="128"/>
        <v>-1</v>
      </c>
      <c r="T432">
        <f t="shared" ca="1" si="124"/>
        <v>-1</v>
      </c>
    </row>
    <row r="433" spans="1:20" x14ac:dyDescent="0.25">
      <c r="A433" s="71">
        <f t="shared" si="129"/>
        <v>41.400000000000318</v>
      </c>
      <c r="B433" s="65">
        <f t="shared" si="125"/>
        <v>75.711469023022048</v>
      </c>
      <c r="C433" s="58">
        <f t="shared" ca="1" si="114"/>
        <v>140.63617886052623</v>
      </c>
      <c r="D433" s="58">
        <f t="shared" ca="1" si="126"/>
        <v>-9.3638211394737709</v>
      </c>
      <c r="E433" s="55">
        <f t="shared" ca="1" si="130"/>
        <v>3</v>
      </c>
      <c r="F433" s="72">
        <f t="shared" ca="1" si="127"/>
        <v>0</v>
      </c>
      <c r="G433" s="42">
        <f t="shared" si="115"/>
        <v>433</v>
      </c>
      <c r="H433">
        <f ca="1">IF((G433-$L$7)&gt;$G$19, ABS((SUM(INDIRECT("C"&amp;G433-$L$7):INDIRECT("C"&amp;G433)) - SUM(INDIRECT("C"&amp;G433):INDIRECT("C"&amp;G433+$L$7)))/$J$7),0)</f>
        <v>1.5965321741312266</v>
      </c>
      <c r="I433">
        <f ca="1">AVERAGE(INDIRECT("H"&amp;$G433-$L$8):INDIRECT("H"&amp;$G433+$L$8))</f>
        <v>1.5965321741312266</v>
      </c>
      <c r="J433">
        <f t="shared" ca="1" si="116"/>
        <v>-1</v>
      </c>
      <c r="K433" s="12">
        <f t="shared" ca="1" si="117"/>
        <v>3343.8708757077693</v>
      </c>
      <c r="L433" s="12">
        <f t="shared" ca="1" si="118"/>
        <v>22</v>
      </c>
      <c r="M433" s="12">
        <f t="shared" ca="1" si="119"/>
        <v>151.30476825054009</v>
      </c>
      <c r="N433" s="16" t="b">
        <f t="shared" ca="1" si="120"/>
        <v>0</v>
      </c>
      <c r="O433">
        <f t="shared" ca="1" si="121"/>
        <v>14603.907067973376</v>
      </c>
      <c r="P433">
        <f t="shared" ca="1" si="122"/>
        <v>97</v>
      </c>
      <c r="Q433">
        <f t="shared" ca="1" si="123"/>
        <v>150.80578287255778</v>
      </c>
      <c r="R433" t="b">
        <f t="shared" ca="1" si="113"/>
        <v>0</v>
      </c>
      <c r="S433">
        <f t="shared" ca="1" si="128"/>
        <v>-1</v>
      </c>
      <c r="T433">
        <f t="shared" ca="1" si="124"/>
        <v>-1</v>
      </c>
    </row>
    <row r="434" spans="1:20" x14ac:dyDescent="0.25">
      <c r="A434" s="71">
        <f t="shared" si="129"/>
        <v>41.50000000000032</v>
      </c>
      <c r="B434" s="65">
        <f t="shared" si="125"/>
        <v>75.333856495917104</v>
      </c>
      <c r="C434" s="58">
        <f t="shared" ca="1" si="114"/>
        <v>141.6825815607499</v>
      </c>
      <c r="D434" s="58">
        <f t="shared" ca="1" si="126"/>
        <v>-8.31741843925011</v>
      </c>
      <c r="E434" s="55">
        <f t="shared" ca="1" si="130"/>
        <v>3</v>
      </c>
      <c r="F434" s="72">
        <f t="shared" ca="1" si="127"/>
        <v>0</v>
      </c>
      <c r="G434" s="42">
        <f t="shared" si="115"/>
        <v>434</v>
      </c>
      <c r="H434">
        <f ca="1">IF((G434-$L$7)&gt;$G$19, ABS((SUM(INDIRECT("C"&amp;G434-$L$7):INDIRECT("C"&amp;G434)) - SUM(INDIRECT("C"&amp;G434):INDIRECT("C"&amp;G434+$L$7)))/$J$7),0)</f>
        <v>1.2649810618128328</v>
      </c>
      <c r="I434">
        <f ca="1">AVERAGE(INDIRECT("H"&amp;$G434-$L$8):INDIRECT("H"&amp;$G434+$L$8))</f>
        <v>1.2649810618128328</v>
      </c>
      <c r="J434">
        <f t="shared" ca="1" si="116"/>
        <v>-1</v>
      </c>
      <c r="K434" s="12">
        <f t="shared" ca="1" si="117"/>
        <v>3485.5534572685192</v>
      </c>
      <c r="L434" s="12">
        <f t="shared" ca="1" si="118"/>
        <v>23</v>
      </c>
      <c r="M434" s="12">
        <f t="shared" ca="1" si="119"/>
        <v>151.30476825054009</v>
      </c>
      <c r="N434" s="16" t="b">
        <f t="shared" ca="1" si="120"/>
        <v>0</v>
      </c>
      <c r="O434">
        <f t="shared" ca="1" si="121"/>
        <v>14745.589649534126</v>
      </c>
      <c r="P434">
        <f t="shared" ca="1" si="122"/>
        <v>98</v>
      </c>
      <c r="Q434">
        <f t="shared" ca="1" si="123"/>
        <v>150.80578287255778</v>
      </c>
      <c r="R434" t="b">
        <f t="shared" ca="1" si="113"/>
        <v>0</v>
      </c>
      <c r="S434">
        <f t="shared" ca="1" si="128"/>
        <v>-1</v>
      </c>
      <c r="T434">
        <f t="shared" ca="1" si="124"/>
        <v>-1</v>
      </c>
    </row>
    <row r="435" spans="1:20" x14ac:dyDescent="0.25">
      <c r="A435" s="71">
        <f t="shared" si="129"/>
        <v>41.600000000000321</v>
      </c>
      <c r="B435" s="65">
        <f t="shared" si="125"/>
        <v>74.958127319148247</v>
      </c>
      <c r="C435" s="58">
        <f t="shared" ca="1" si="114"/>
        <v>148.75945358218877</v>
      </c>
      <c r="D435" s="58">
        <f t="shared" ca="1" si="126"/>
        <v>-1.2405464178112282</v>
      </c>
      <c r="E435" s="55">
        <f t="shared" ca="1" si="130"/>
        <v>3</v>
      </c>
      <c r="F435" s="72">
        <f t="shared" ca="1" si="127"/>
        <v>0</v>
      </c>
      <c r="G435" s="42">
        <f t="shared" si="115"/>
        <v>435</v>
      </c>
      <c r="H435">
        <f ca="1">IF((G435-$L$7)&gt;$G$19, ABS((SUM(INDIRECT("C"&amp;G435-$L$7):INDIRECT("C"&amp;G435)) - SUM(INDIRECT("C"&amp;G435):INDIRECT("C"&amp;G435+$L$7)))/$J$7),0)</f>
        <v>0.83205666625083552</v>
      </c>
      <c r="I435">
        <f ca="1">AVERAGE(INDIRECT("H"&amp;$G435-$L$8):INDIRECT("H"&amp;$G435+$L$8))</f>
        <v>0.83205666625083552</v>
      </c>
      <c r="J435">
        <f t="shared" ca="1" si="116"/>
        <v>-1</v>
      </c>
      <c r="K435" s="12">
        <f t="shared" ca="1" si="117"/>
        <v>3634.3129108507078</v>
      </c>
      <c r="L435" s="12">
        <f t="shared" ca="1" si="118"/>
        <v>24</v>
      </c>
      <c r="M435" s="12">
        <f t="shared" ca="1" si="119"/>
        <v>151.30476825054009</v>
      </c>
      <c r="N435" s="16" t="b">
        <f t="shared" ca="1" si="120"/>
        <v>0</v>
      </c>
      <c r="O435">
        <f t="shared" ca="1" si="121"/>
        <v>14894.349103116314</v>
      </c>
      <c r="P435">
        <f t="shared" ca="1" si="122"/>
        <v>99</v>
      </c>
      <c r="Q435">
        <f t="shared" ca="1" si="123"/>
        <v>150.80578287255778</v>
      </c>
      <c r="R435" t="b">
        <f t="shared" ca="1" si="113"/>
        <v>0</v>
      </c>
      <c r="S435">
        <f t="shared" ca="1" si="128"/>
        <v>-1</v>
      </c>
      <c r="T435">
        <f t="shared" ca="1" si="124"/>
        <v>-1</v>
      </c>
    </row>
    <row r="436" spans="1:20" x14ac:dyDescent="0.25">
      <c r="A436" s="71">
        <f t="shared" si="129"/>
        <v>41.700000000000323</v>
      </c>
      <c r="B436" s="65">
        <f t="shared" si="125"/>
        <v>74.584272099466403</v>
      </c>
      <c r="C436" s="58">
        <f t="shared" ca="1" si="114"/>
        <v>126.10654494414611</v>
      </c>
      <c r="D436" s="58">
        <f t="shared" ca="1" si="126"/>
        <v>-23.893455055853892</v>
      </c>
      <c r="E436" s="55">
        <f t="shared" ca="1" si="130"/>
        <v>3</v>
      </c>
      <c r="F436" s="72">
        <f t="shared" ca="1" si="127"/>
        <v>0</v>
      </c>
      <c r="G436" s="42">
        <f t="shared" si="115"/>
        <v>436</v>
      </c>
      <c r="H436">
        <f ca="1">IF((G436-$L$7)&gt;$G$19, ABS((SUM(INDIRECT("C"&amp;G436-$L$7):INDIRECT("C"&amp;G436)) - SUM(INDIRECT("C"&amp;G436):INDIRECT("C"&amp;G436+$L$7)))/$J$7),0)</f>
        <v>0.25080388741081094</v>
      </c>
      <c r="I436">
        <f ca="1">AVERAGE(INDIRECT("H"&amp;$G436-$L$8):INDIRECT("H"&amp;$G436+$L$8))</f>
        <v>0.25080388741081094</v>
      </c>
      <c r="J436">
        <f t="shared" ca="1" si="116"/>
        <v>-1</v>
      </c>
      <c r="K436" s="12">
        <f t="shared" ca="1" si="117"/>
        <v>3760.419455794854</v>
      </c>
      <c r="L436" s="12">
        <f t="shared" ca="1" si="118"/>
        <v>25</v>
      </c>
      <c r="M436" s="12">
        <f t="shared" ca="1" si="119"/>
        <v>151.30476825054009</v>
      </c>
      <c r="N436" s="16" t="b">
        <f t="shared" ca="1" si="120"/>
        <v>0</v>
      </c>
      <c r="O436">
        <f t="shared" ca="1" si="121"/>
        <v>15020.455648060461</v>
      </c>
      <c r="P436">
        <f t="shared" ca="1" si="122"/>
        <v>100</v>
      </c>
      <c r="Q436">
        <f t="shared" ca="1" si="123"/>
        <v>150.80578287255778</v>
      </c>
      <c r="R436" t="b">
        <f t="shared" ca="1" si="113"/>
        <v>0</v>
      </c>
      <c r="S436">
        <f t="shared" ca="1" si="128"/>
        <v>-1</v>
      </c>
      <c r="T436">
        <f t="shared" ca="1" si="124"/>
        <v>-1</v>
      </c>
    </row>
    <row r="437" spans="1:20" x14ac:dyDescent="0.25">
      <c r="A437" s="71">
        <f t="shared" si="129"/>
        <v>41.800000000000324</v>
      </c>
      <c r="B437" s="65">
        <f t="shared" si="125"/>
        <v>74.212281490471682</v>
      </c>
      <c r="C437" s="58">
        <f t="shared" ca="1" si="114"/>
        <v>152.88398881212672</v>
      </c>
      <c r="D437" s="58">
        <f t="shared" ca="1" si="126"/>
        <v>2.8839888121267081</v>
      </c>
      <c r="E437" s="55">
        <f t="shared" ca="1" si="130"/>
        <v>3</v>
      </c>
      <c r="F437" s="72">
        <f t="shared" ca="1" si="127"/>
        <v>0</v>
      </c>
      <c r="G437" s="42">
        <f t="shared" si="115"/>
        <v>437</v>
      </c>
      <c r="H437">
        <f ca="1">IF((G437-$L$7)&gt;$G$19, ABS((SUM(INDIRECT("C"&amp;G437-$L$7):INDIRECT("C"&amp;G437)) - SUM(INDIRECT("C"&amp;G437):INDIRECT("C"&amp;G437+$L$7)))/$J$7),0)</f>
        <v>4.860569325418254</v>
      </c>
      <c r="I437">
        <f ca="1">AVERAGE(INDIRECT("H"&amp;$G437-$L$8):INDIRECT("H"&amp;$G437+$L$8))</f>
        <v>4.860569325418254</v>
      </c>
      <c r="J437">
        <f t="shared" ca="1" si="116"/>
        <v>-1</v>
      </c>
      <c r="K437" s="12">
        <f t="shared" ca="1" si="117"/>
        <v>3913.3034446069805</v>
      </c>
      <c r="L437" s="12">
        <f t="shared" ca="1" si="118"/>
        <v>26</v>
      </c>
      <c r="M437" s="12">
        <f t="shared" ca="1" si="119"/>
        <v>151.30476825054009</v>
      </c>
      <c r="N437" s="16" t="b">
        <f t="shared" ca="1" si="120"/>
        <v>0</v>
      </c>
      <c r="O437">
        <f t="shared" ca="1" si="121"/>
        <v>15173.339636872588</v>
      </c>
      <c r="P437">
        <f t="shared" ca="1" si="122"/>
        <v>101</v>
      </c>
      <c r="Q437">
        <f t="shared" ca="1" si="123"/>
        <v>150.80578287255778</v>
      </c>
      <c r="R437" t="b">
        <f t="shared" ca="1" si="113"/>
        <v>0</v>
      </c>
      <c r="S437">
        <f t="shared" ca="1" si="128"/>
        <v>-1</v>
      </c>
      <c r="T437">
        <f t="shared" ca="1" si="124"/>
        <v>-1</v>
      </c>
    </row>
    <row r="438" spans="1:20" x14ac:dyDescent="0.25">
      <c r="A438" s="71">
        <f t="shared" si="129"/>
        <v>41.900000000000325</v>
      </c>
      <c r="B438" s="65">
        <f t="shared" si="125"/>
        <v>73.842146192379445</v>
      </c>
      <c r="C438" s="58">
        <f t="shared" ca="1" si="114"/>
        <v>138.56126188045519</v>
      </c>
      <c r="D438" s="58">
        <f t="shared" ca="1" si="126"/>
        <v>-11.438738119544809</v>
      </c>
      <c r="E438" s="55">
        <f t="shared" ca="1" si="130"/>
        <v>3</v>
      </c>
      <c r="F438" s="72">
        <f t="shared" ca="1" si="127"/>
        <v>0</v>
      </c>
      <c r="G438" s="42">
        <f t="shared" si="115"/>
        <v>438</v>
      </c>
      <c r="H438">
        <f ca="1">IF((G438-$L$7)&gt;$G$19, ABS((SUM(INDIRECT("C"&amp;G438-$L$7):INDIRECT("C"&amp;G438)) - SUM(INDIRECT("C"&amp;G438):INDIRECT("C"&amp;G438+$L$7)))/$J$7),0)</f>
        <v>11.456297196598285</v>
      </c>
      <c r="I438">
        <f ca="1">AVERAGE(INDIRECT("H"&amp;$G438-$L$8):INDIRECT("H"&amp;$G438+$L$8))</f>
        <v>11.456297196598285</v>
      </c>
      <c r="J438">
        <f t="shared" ca="1" si="116"/>
        <v>-1</v>
      </c>
      <c r="K438" s="12">
        <f t="shared" ca="1" si="117"/>
        <v>4051.8647064874358</v>
      </c>
      <c r="L438" s="12">
        <f t="shared" ca="1" si="118"/>
        <v>27</v>
      </c>
      <c r="M438" s="12">
        <f t="shared" ca="1" si="119"/>
        <v>151.30476825054009</v>
      </c>
      <c r="N438" s="16" t="b">
        <f t="shared" ca="1" si="120"/>
        <v>0</v>
      </c>
      <c r="O438">
        <f t="shared" ca="1" si="121"/>
        <v>15311.900898753043</v>
      </c>
      <c r="P438">
        <f t="shared" ca="1" si="122"/>
        <v>102</v>
      </c>
      <c r="Q438">
        <f t="shared" ca="1" si="123"/>
        <v>150.80578287255778</v>
      </c>
      <c r="R438" t="b">
        <f t="shared" ca="1" si="113"/>
        <v>0</v>
      </c>
      <c r="S438">
        <f t="shared" ca="1" si="128"/>
        <v>-1</v>
      </c>
      <c r="T438">
        <f t="shared" ca="1" si="124"/>
        <v>-1</v>
      </c>
    </row>
    <row r="439" spans="1:20" x14ac:dyDescent="0.25">
      <c r="A439" s="71">
        <f t="shared" si="129"/>
        <v>42.000000000000327</v>
      </c>
      <c r="B439" s="65">
        <f t="shared" si="125"/>
        <v>73.473856951787937</v>
      </c>
      <c r="C439" s="58">
        <f t="shared" ca="1" si="114"/>
        <v>155.74701394755269</v>
      </c>
      <c r="D439" s="58">
        <f t="shared" ca="1" si="126"/>
        <v>5.7470139475526851</v>
      </c>
      <c r="E439" s="55">
        <f t="shared" ca="1" si="130"/>
        <v>3</v>
      </c>
      <c r="F439" s="72">
        <f t="shared" ca="1" si="127"/>
        <v>0</v>
      </c>
      <c r="G439" s="42">
        <f t="shared" si="115"/>
        <v>439</v>
      </c>
      <c r="H439">
        <f ca="1">IF((G439-$L$7)&gt;$G$19, ABS((SUM(INDIRECT("C"&amp;G439-$L$7):INDIRECT("C"&amp;G439)) - SUM(INDIRECT("C"&amp;G439):INDIRECT("C"&amp;G439+$L$7)))/$J$7),0)</f>
        <v>3.3357539371288709</v>
      </c>
      <c r="I439">
        <f ca="1">AVERAGE(INDIRECT("H"&amp;$G439-$L$8):INDIRECT("H"&amp;$G439+$L$8))</f>
        <v>3.3357539371288709</v>
      </c>
      <c r="J439">
        <f t="shared" ca="1" si="116"/>
        <v>-1</v>
      </c>
      <c r="K439" s="12">
        <f t="shared" ca="1" si="117"/>
        <v>4207.6117204349885</v>
      </c>
      <c r="L439" s="12">
        <f t="shared" ca="1" si="118"/>
        <v>28</v>
      </c>
      <c r="M439" s="12">
        <f t="shared" ca="1" si="119"/>
        <v>151.30476825054009</v>
      </c>
      <c r="N439" s="16" t="b">
        <f t="shared" ca="1" si="120"/>
        <v>0</v>
      </c>
      <c r="O439">
        <f t="shared" ca="1" si="121"/>
        <v>15467.647912700597</v>
      </c>
      <c r="P439">
        <f t="shared" ca="1" si="122"/>
        <v>103</v>
      </c>
      <c r="Q439">
        <f t="shared" ca="1" si="123"/>
        <v>150.80578287255778</v>
      </c>
      <c r="R439" t="b">
        <f t="shared" ca="1" si="113"/>
        <v>0</v>
      </c>
      <c r="S439">
        <f t="shared" ca="1" si="128"/>
        <v>-1</v>
      </c>
      <c r="T439">
        <f t="shared" ca="1" si="124"/>
        <v>-1</v>
      </c>
    </row>
    <row r="440" spans="1:20" x14ac:dyDescent="0.25">
      <c r="A440" s="71">
        <f t="shared" si="129"/>
        <v>42.100000000000328</v>
      </c>
      <c r="B440" s="65">
        <f t="shared" si="125"/>
        <v>73.107404561447012</v>
      </c>
      <c r="C440" s="58">
        <f t="shared" ca="1" si="114"/>
        <v>169.06870859511326</v>
      </c>
      <c r="D440" s="58">
        <f t="shared" ca="1" si="126"/>
        <v>19.068708595113279</v>
      </c>
      <c r="E440" s="55">
        <f t="shared" ca="1" si="130"/>
        <v>3</v>
      </c>
      <c r="F440" s="72">
        <f t="shared" ca="1" si="127"/>
        <v>0</v>
      </c>
      <c r="G440" s="42">
        <f t="shared" si="115"/>
        <v>440</v>
      </c>
      <c r="H440">
        <f ca="1">IF((G440-$L$7)&gt;$G$19, ABS((SUM(INDIRECT("C"&amp;G440-$L$7):INDIRECT("C"&amp;G440)) - SUM(INDIRECT("C"&amp;G440):INDIRECT("C"&amp;G440+$L$7)))/$J$7),0)</f>
        <v>7.329658472784331</v>
      </c>
      <c r="I440">
        <f ca="1">AVERAGE(INDIRECT("H"&amp;$G440-$L$8):INDIRECT("H"&amp;$G440+$L$8))</f>
        <v>7.329658472784331</v>
      </c>
      <c r="J440">
        <f t="shared" ca="1" si="116"/>
        <v>-1</v>
      </c>
      <c r="K440" s="12">
        <f t="shared" ca="1" si="117"/>
        <v>4376.6804290301015</v>
      </c>
      <c r="L440" s="12">
        <f t="shared" ca="1" si="118"/>
        <v>29</v>
      </c>
      <c r="M440" s="12">
        <f t="shared" ca="1" si="119"/>
        <v>151.30476825054009</v>
      </c>
      <c r="N440" s="16" t="b">
        <f t="shared" ca="1" si="120"/>
        <v>0</v>
      </c>
      <c r="O440">
        <f t="shared" ca="1" si="121"/>
        <v>15636.716621295711</v>
      </c>
      <c r="P440">
        <f t="shared" ca="1" si="122"/>
        <v>104</v>
      </c>
      <c r="Q440">
        <f t="shared" ca="1" si="123"/>
        <v>150.80578287255778</v>
      </c>
      <c r="R440" t="b">
        <f t="shared" ca="1" si="113"/>
        <v>0</v>
      </c>
      <c r="S440">
        <f t="shared" ca="1" si="128"/>
        <v>-1</v>
      </c>
      <c r="T440">
        <f t="shared" ca="1" si="124"/>
        <v>-1</v>
      </c>
    </row>
    <row r="441" spans="1:20" x14ac:dyDescent="0.25">
      <c r="A441" s="71">
        <f t="shared" si="129"/>
        <v>42.20000000000033</v>
      </c>
      <c r="B441" s="65">
        <f t="shared" si="125"/>
        <v>72.742779860027781</v>
      </c>
      <c r="C441" s="58">
        <f t="shared" ca="1" si="114"/>
        <v>135.71955784598407</v>
      </c>
      <c r="D441" s="58">
        <f t="shared" ca="1" si="126"/>
        <v>-14.280442154015942</v>
      </c>
      <c r="E441" s="55">
        <f t="shared" ca="1" si="130"/>
        <v>3</v>
      </c>
      <c r="F441" s="72">
        <f t="shared" ca="1" si="127"/>
        <v>0</v>
      </c>
      <c r="G441" s="42">
        <f t="shared" si="115"/>
        <v>441</v>
      </c>
      <c r="H441">
        <f ca="1">IF((G441-$L$7)&gt;$G$19, ABS((SUM(INDIRECT("C"&amp;G441-$L$7):INDIRECT("C"&amp;G441)) - SUM(INDIRECT("C"&amp;G441):INDIRECT("C"&amp;G441+$L$7)))/$J$7),0)</f>
        <v>6.2697553864293241</v>
      </c>
      <c r="I441">
        <f ca="1">AVERAGE(INDIRECT("H"&amp;$G441-$L$8):INDIRECT("H"&amp;$G441+$L$8))</f>
        <v>6.2697553864293241</v>
      </c>
      <c r="J441">
        <f t="shared" ca="1" si="116"/>
        <v>-1</v>
      </c>
      <c r="K441" s="12">
        <f t="shared" ca="1" si="117"/>
        <v>4512.3999868760857</v>
      </c>
      <c r="L441" s="12">
        <f t="shared" ca="1" si="118"/>
        <v>30</v>
      </c>
      <c r="M441" s="12">
        <f t="shared" ca="1" si="119"/>
        <v>151.30476825054009</v>
      </c>
      <c r="N441" s="16" t="b">
        <f t="shared" ca="1" si="120"/>
        <v>0</v>
      </c>
      <c r="O441">
        <f t="shared" ca="1" si="121"/>
        <v>15772.436179141694</v>
      </c>
      <c r="P441">
        <f t="shared" ca="1" si="122"/>
        <v>105</v>
      </c>
      <c r="Q441">
        <f t="shared" ca="1" si="123"/>
        <v>150.80578287255778</v>
      </c>
      <c r="R441" t="b">
        <f t="shared" ca="1" si="113"/>
        <v>0</v>
      </c>
      <c r="S441">
        <f t="shared" ca="1" si="128"/>
        <v>-1</v>
      </c>
      <c r="T441">
        <f t="shared" ca="1" si="124"/>
        <v>-1</v>
      </c>
    </row>
    <row r="442" spans="1:20" x14ac:dyDescent="0.25">
      <c r="A442" s="71">
        <f t="shared" si="129"/>
        <v>42.300000000000331</v>
      </c>
      <c r="B442" s="65">
        <f t="shared" si="125"/>
        <v>72.37997373189377</v>
      </c>
      <c r="C442" s="58">
        <f t="shared" ca="1" si="114"/>
        <v>129.27008409088648</v>
      </c>
      <c r="D442" s="58">
        <f t="shared" ca="1" si="126"/>
        <v>-20.729915909113501</v>
      </c>
      <c r="E442" s="55">
        <f t="shared" ca="1" si="130"/>
        <v>3</v>
      </c>
      <c r="F442" s="72">
        <f t="shared" ca="1" si="127"/>
        <v>0</v>
      </c>
      <c r="G442" s="42">
        <f t="shared" si="115"/>
        <v>442</v>
      </c>
      <c r="H442">
        <f ca="1">IF((G442-$L$7)&gt;$G$19, ABS((SUM(INDIRECT("C"&amp;G442-$L$7):INDIRECT("C"&amp;G442)) - SUM(INDIRECT("C"&amp;G442):INDIRECT("C"&amp;G442+$L$7)))/$J$7),0)</f>
        <v>3.8460637649611442</v>
      </c>
      <c r="I442">
        <f ca="1">AVERAGE(INDIRECT("H"&amp;$G442-$L$8):INDIRECT("H"&amp;$G442+$L$8))</f>
        <v>3.8460637649611442</v>
      </c>
      <c r="J442">
        <f t="shared" ca="1" si="116"/>
        <v>-1</v>
      </c>
      <c r="K442" s="12">
        <f t="shared" ca="1" si="117"/>
        <v>4641.6700709669722</v>
      </c>
      <c r="L442" s="12">
        <f t="shared" ca="1" si="118"/>
        <v>31</v>
      </c>
      <c r="M442" s="12">
        <f t="shared" ca="1" si="119"/>
        <v>151.30476825054009</v>
      </c>
      <c r="N442" s="16" t="b">
        <f t="shared" ca="1" si="120"/>
        <v>0</v>
      </c>
      <c r="O442">
        <f t="shared" ca="1" si="121"/>
        <v>15901.70626323258</v>
      </c>
      <c r="P442">
        <f t="shared" ca="1" si="122"/>
        <v>106</v>
      </c>
      <c r="Q442">
        <f t="shared" ca="1" si="123"/>
        <v>150.80578287255778</v>
      </c>
      <c r="R442" t="b">
        <f t="shared" ca="1" si="113"/>
        <v>0</v>
      </c>
      <c r="S442">
        <f t="shared" ca="1" si="128"/>
        <v>-1</v>
      </c>
      <c r="T442">
        <f t="shared" ca="1" si="124"/>
        <v>-1</v>
      </c>
    </row>
    <row r="443" spans="1:20" x14ac:dyDescent="0.25">
      <c r="A443" s="71">
        <f t="shared" si="129"/>
        <v>42.400000000000333</v>
      </c>
      <c r="B443" s="65">
        <f t="shared" si="125"/>
        <v>72.018977106872853</v>
      </c>
      <c r="C443" s="58">
        <f t="shared" ca="1" si="114"/>
        <v>170.4666169060622</v>
      </c>
      <c r="D443" s="58">
        <f t="shared" ca="1" si="126"/>
        <v>20.466616906062203</v>
      </c>
      <c r="E443" s="55">
        <f t="shared" ca="1" si="130"/>
        <v>3</v>
      </c>
      <c r="F443" s="72">
        <f t="shared" ca="1" si="127"/>
        <v>0</v>
      </c>
      <c r="G443" s="42">
        <f t="shared" si="115"/>
        <v>443</v>
      </c>
      <c r="H443">
        <f ca="1">IF((G443-$L$7)&gt;$G$19, ABS((SUM(INDIRECT("C"&amp;G443-$L$7):INDIRECT("C"&amp;G443)) - SUM(INDIRECT("C"&amp;G443):INDIRECT("C"&amp;G443+$L$7)))/$J$7),0)</f>
        <v>4.2740920318920956</v>
      </c>
      <c r="I443">
        <f ca="1">AVERAGE(INDIRECT("H"&amp;$G443-$L$8):INDIRECT("H"&amp;$G443+$L$8))</f>
        <v>4.2740920318920956</v>
      </c>
      <c r="J443">
        <f t="shared" ca="1" si="116"/>
        <v>-1</v>
      </c>
      <c r="K443" s="12">
        <f t="shared" ca="1" si="117"/>
        <v>4812.1366878730341</v>
      </c>
      <c r="L443" s="12">
        <f t="shared" ca="1" si="118"/>
        <v>32</v>
      </c>
      <c r="M443" s="12">
        <f t="shared" ca="1" si="119"/>
        <v>151.30476825054009</v>
      </c>
      <c r="N443" s="16" t="b">
        <f t="shared" ca="1" si="120"/>
        <v>0</v>
      </c>
      <c r="O443">
        <f t="shared" ca="1" si="121"/>
        <v>16072.172880138642</v>
      </c>
      <c r="P443">
        <f t="shared" ca="1" si="122"/>
        <v>107</v>
      </c>
      <c r="Q443">
        <f t="shared" ca="1" si="123"/>
        <v>150.80578287255778</v>
      </c>
      <c r="R443" t="b">
        <f t="shared" ca="1" si="113"/>
        <v>0</v>
      </c>
      <c r="S443">
        <f t="shared" ca="1" si="128"/>
        <v>-1</v>
      </c>
      <c r="T443">
        <f t="shared" ca="1" si="124"/>
        <v>-1</v>
      </c>
    </row>
    <row r="444" spans="1:20" x14ac:dyDescent="0.25">
      <c r="A444" s="71">
        <f t="shared" si="129"/>
        <v>42.500000000000334</v>
      </c>
      <c r="B444" s="65">
        <f t="shared" si="125"/>
        <v>71.65978096003056</v>
      </c>
      <c r="C444" s="58">
        <f t="shared" ca="1" si="114"/>
        <v>149.70590459487968</v>
      </c>
      <c r="D444" s="58">
        <f t="shared" ca="1" si="126"/>
        <v>-0.29409540512030796</v>
      </c>
      <c r="E444" s="55">
        <f t="shared" ca="1" si="130"/>
        <v>3</v>
      </c>
      <c r="F444" s="72">
        <f t="shared" ca="1" si="127"/>
        <v>0</v>
      </c>
      <c r="G444" s="42">
        <f t="shared" si="115"/>
        <v>444</v>
      </c>
      <c r="H444">
        <f ca="1">IF((G444-$L$7)&gt;$G$19, ABS((SUM(INDIRECT("C"&amp;G444-$L$7):INDIRECT("C"&amp;G444)) - SUM(INDIRECT("C"&amp;G444):INDIRECT("C"&amp;G444+$L$7)))/$J$7),0)</f>
        <v>9.1290063715525918</v>
      </c>
      <c r="I444">
        <f ca="1">AVERAGE(INDIRECT("H"&amp;$G444-$L$8):INDIRECT("H"&amp;$G444+$L$8))</f>
        <v>9.1290063715525918</v>
      </c>
      <c r="J444">
        <f t="shared" ca="1" si="116"/>
        <v>-1</v>
      </c>
      <c r="K444" s="12">
        <f t="shared" ca="1" si="117"/>
        <v>4961.8425924679141</v>
      </c>
      <c r="L444" s="12">
        <f t="shared" ca="1" si="118"/>
        <v>33</v>
      </c>
      <c r="M444" s="12">
        <f t="shared" ca="1" si="119"/>
        <v>151.30476825054009</v>
      </c>
      <c r="N444" s="16" t="b">
        <f t="shared" ca="1" si="120"/>
        <v>0</v>
      </c>
      <c r="O444">
        <f t="shared" ca="1" si="121"/>
        <v>16221.878784733521</v>
      </c>
      <c r="P444">
        <f t="shared" ca="1" si="122"/>
        <v>108</v>
      </c>
      <c r="Q444">
        <f t="shared" ca="1" si="123"/>
        <v>150.80578287255778</v>
      </c>
      <c r="R444" t="b">
        <f t="shared" ca="1" si="113"/>
        <v>0</v>
      </c>
      <c r="S444">
        <f t="shared" ca="1" si="128"/>
        <v>-1</v>
      </c>
      <c r="T444">
        <f t="shared" ca="1" si="124"/>
        <v>-1</v>
      </c>
    </row>
    <row r="445" spans="1:20" x14ac:dyDescent="0.25">
      <c r="A445" s="71">
        <f t="shared" si="129"/>
        <v>42.600000000000335</v>
      </c>
      <c r="B445" s="65">
        <f t="shared" si="125"/>
        <v>71.30237631144459</v>
      </c>
      <c r="C445" s="58">
        <f t="shared" ca="1" si="114"/>
        <v>132.38010546955923</v>
      </c>
      <c r="D445" s="58">
        <f t="shared" ca="1" si="126"/>
        <v>-17.619894530440774</v>
      </c>
      <c r="E445" s="55">
        <f t="shared" ca="1" si="130"/>
        <v>3</v>
      </c>
      <c r="F445" s="72">
        <f t="shared" ca="1" si="127"/>
        <v>0</v>
      </c>
      <c r="G445" s="42">
        <f t="shared" si="115"/>
        <v>445</v>
      </c>
      <c r="H445">
        <f ca="1">IF((G445-$L$7)&gt;$G$19, ABS((SUM(INDIRECT("C"&amp;G445-$L$7):INDIRECT("C"&amp;G445)) - SUM(INDIRECT("C"&amp;G445):INDIRECT("C"&amp;G445+$L$7)))/$J$7),0)</f>
        <v>7.5387310514667547</v>
      </c>
      <c r="I445">
        <f ca="1">AVERAGE(INDIRECT("H"&amp;$G445-$L$8):INDIRECT("H"&amp;$G445+$L$8))</f>
        <v>7.5387310514667547</v>
      </c>
      <c r="J445">
        <f t="shared" ca="1" si="116"/>
        <v>-1</v>
      </c>
      <c r="K445" s="12">
        <f t="shared" ca="1" si="117"/>
        <v>5094.2226979374736</v>
      </c>
      <c r="L445" s="12">
        <f t="shared" ca="1" si="118"/>
        <v>34</v>
      </c>
      <c r="M445" s="12">
        <f t="shared" ca="1" si="119"/>
        <v>151.30476825054009</v>
      </c>
      <c r="N445" s="16" t="b">
        <f t="shared" ca="1" si="120"/>
        <v>0</v>
      </c>
      <c r="O445">
        <f t="shared" ca="1" si="121"/>
        <v>16354.25889020308</v>
      </c>
      <c r="P445">
        <f t="shared" ca="1" si="122"/>
        <v>109</v>
      </c>
      <c r="Q445">
        <f t="shared" ca="1" si="123"/>
        <v>150.80578287255778</v>
      </c>
      <c r="R445" t="b">
        <f t="shared" ca="1" si="113"/>
        <v>0</v>
      </c>
      <c r="S445">
        <f t="shared" ca="1" si="128"/>
        <v>-1</v>
      </c>
      <c r="T445">
        <f t="shared" ca="1" si="124"/>
        <v>-1</v>
      </c>
    </row>
    <row r="446" spans="1:20" x14ac:dyDescent="0.25">
      <c r="A446" s="71">
        <f t="shared" si="129"/>
        <v>42.700000000000337</v>
      </c>
      <c r="B446" s="65">
        <f t="shared" si="125"/>
        <v>70.946754225980044</v>
      </c>
      <c r="C446" s="58">
        <f t="shared" ca="1" si="114"/>
        <v>130.84057004117909</v>
      </c>
      <c r="D446" s="58">
        <f t="shared" ca="1" si="126"/>
        <v>-19.159429958820915</v>
      </c>
      <c r="E446" s="55">
        <f t="shared" ca="1" si="130"/>
        <v>3</v>
      </c>
      <c r="F446" s="72">
        <f t="shared" ca="1" si="127"/>
        <v>0</v>
      </c>
      <c r="G446" s="42">
        <f t="shared" si="115"/>
        <v>446</v>
      </c>
      <c r="H446">
        <f ca="1">IF((G446-$L$7)&gt;$G$19, ABS((SUM(INDIRECT("C"&amp;G446-$L$7):INDIRECT("C"&amp;G446)) - SUM(INDIRECT("C"&amp;G446):INDIRECT("C"&amp;G446+$L$7)))/$J$7),0)</f>
        <v>5.9795278880181826</v>
      </c>
      <c r="I446">
        <f ca="1">AVERAGE(INDIRECT("H"&amp;$G446-$L$8):INDIRECT("H"&amp;$G446+$L$8))</f>
        <v>5.9795278880181826</v>
      </c>
      <c r="J446">
        <f t="shared" ca="1" si="116"/>
        <v>-1</v>
      </c>
      <c r="K446" s="12">
        <f t="shared" ca="1" si="117"/>
        <v>5225.0632679786531</v>
      </c>
      <c r="L446" s="12">
        <f t="shared" ca="1" si="118"/>
        <v>35</v>
      </c>
      <c r="M446" s="12">
        <f t="shared" ca="1" si="119"/>
        <v>151.30476825054009</v>
      </c>
      <c r="N446" s="16" t="b">
        <f t="shared" ca="1" si="120"/>
        <v>0</v>
      </c>
      <c r="O446">
        <f t="shared" ca="1" si="121"/>
        <v>16485.099460244259</v>
      </c>
      <c r="P446">
        <f t="shared" ca="1" si="122"/>
        <v>110</v>
      </c>
      <c r="Q446">
        <f t="shared" ca="1" si="123"/>
        <v>150.80578287255778</v>
      </c>
      <c r="R446" t="b">
        <f t="shared" ca="1" si="113"/>
        <v>0</v>
      </c>
      <c r="S446">
        <f t="shared" ca="1" si="128"/>
        <v>-1</v>
      </c>
      <c r="T446">
        <f t="shared" ca="1" si="124"/>
        <v>-1</v>
      </c>
    </row>
    <row r="447" spans="1:20" x14ac:dyDescent="0.25">
      <c r="A447" s="71">
        <f t="shared" si="129"/>
        <v>42.800000000000338</v>
      </c>
      <c r="B447" s="65">
        <f t="shared" si="125"/>
        <v>70.592905813066324</v>
      </c>
      <c r="C447" s="58">
        <f t="shared" ca="1" si="114"/>
        <v>159.1770272538958</v>
      </c>
      <c r="D447" s="58">
        <f t="shared" ca="1" si="126"/>
        <v>9.1770272538957958</v>
      </c>
      <c r="E447" s="55">
        <f t="shared" ca="1" si="130"/>
        <v>3</v>
      </c>
      <c r="F447" s="72">
        <f t="shared" ca="1" si="127"/>
        <v>0</v>
      </c>
      <c r="G447" s="42">
        <f t="shared" si="115"/>
        <v>447</v>
      </c>
      <c r="H447">
        <f ca="1">IF((G447-$L$7)&gt;$G$19, ABS((SUM(INDIRECT("C"&amp;G447-$L$7):INDIRECT("C"&amp;G447)) - SUM(INDIRECT("C"&amp;G447):INDIRECT("C"&amp;G447+$L$7)))/$J$7),0)</f>
        <v>14.213903792062382</v>
      </c>
      <c r="I447">
        <f ca="1">AVERAGE(INDIRECT("H"&amp;$G447-$L$8):INDIRECT("H"&amp;$G447+$L$8))</f>
        <v>14.213903792062382</v>
      </c>
      <c r="J447">
        <f t="shared" ca="1" si="116"/>
        <v>-1</v>
      </c>
      <c r="K447" s="12">
        <f t="shared" ca="1" si="117"/>
        <v>5384.2402952325492</v>
      </c>
      <c r="L447" s="12">
        <f t="shared" ca="1" si="118"/>
        <v>36</v>
      </c>
      <c r="M447" s="12">
        <f t="shared" ca="1" si="119"/>
        <v>151.30476825054009</v>
      </c>
      <c r="N447" s="16" t="b">
        <f t="shared" ca="1" si="120"/>
        <v>0</v>
      </c>
      <c r="O447">
        <f t="shared" ca="1" si="121"/>
        <v>16644.276487498155</v>
      </c>
      <c r="P447">
        <f t="shared" ca="1" si="122"/>
        <v>111</v>
      </c>
      <c r="Q447">
        <f t="shared" ca="1" si="123"/>
        <v>150.80578287255778</v>
      </c>
      <c r="R447" t="b">
        <f t="shared" ca="1" si="113"/>
        <v>0</v>
      </c>
      <c r="S447">
        <f t="shared" ca="1" si="128"/>
        <v>-1</v>
      </c>
      <c r="T447">
        <f t="shared" ca="1" si="124"/>
        <v>-1</v>
      </c>
    </row>
    <row r="448" spans="1:20" x14ac:dyDescent="0.25">
      <c r="A448" s="71">
        <f t="shared" si="129"/>
        <v>42.90000000000034</v>
      </c>
      <c r="B448" s="65">
        <f t="shared" si="125"/>
        <v>70.240822226474634</v>
      </c>
      <c r="C448" s="58">
        <f t="shared" ca="1" si="114"/>
        <v>146.82709436261587</v>
      </c>
      <c r="D448" s="58">
        <f t="shared" ca="1" si="126"/>
        <v>-3.1729056373841242</v>
      </c>
      <c r="E448" s="55">
        <f t="shared" ca="1" si="130"/>
        <v>3</v>
      </c>
      <c r="F448" s="72">
        <f t="shared" ca="1" si="127"/>
        <v>0</v>
      </c>
      <c r="G448" s="42">
        <f t="shared" si="115"/>
        <v>448</v>
      </c>
      <c r="H448">
        <f ca="1">IF((G448-$L$7)&gt;$G$19, ABS((SUM(INDIRECT("C"&amp;G448-$L$7):INDIRECT("C"&amp;G448)) - SUM(INDIRECT("C"&amp;G448):INDIRECT("C"&amp;G448+$L$7)))/$J$7),0)</f>
        <v>10.051991819007768</v>
      </c>
      <c r="I448">
        <f ca="1">AVERAGE(INDIRECT("H"&amp;$G448-$L$8):INDIRECT("H"&amp;$G448+$L$8))</f>
        <v>10.051991819007768</v>
      </c>
      <c r="J448">
        <f t="shared" ca="1" si="116"/>
        <v>-1</v>
      </c>
      <c r="K448" s="12">
        <f t="shared" ca="1" si="117"/>
        <v>5531.067389595165</v>
      </c>
      <c r="L448" s="12">
        <f t="shared" ca="1" si="118"/>
        <v>37</v>
      </c>
      <c r="M448" s="12">
        <f t="shared" ca="1" si="119"/>
        <v>151.30476825054009</v>
      </c>
      <c r="N448" s="16" t="b">
        <f t="shared" ca="1" si="120"/>
        <v>0</v>
      </c>
      <c r="O448">
        <f t="shared" ca="1" si="121"/>
        <v>16791.103581860771</v>
      </c>
      <c r="P448">
        <f t="shared" ca="1" si="122"/>
        <v>112</v>
      </c>
      <c r="Q448">
        <f t="shared" ca="1" si="123"/>
        <v>150.80578287255778</v>
      </c>
      <c r="R448" t="b">
        <f t="shared" ca="1" si="113"/>
        <v>0</v>
      </c>
      <c r="S448">
        <f t="shared" ca="1" si="128"/>
        <v>-1</v>
      </c>
      <c r="T448">
        <f t="shared" ca="1" si="124"/>
        <v>-1</v>
      </c>
    </row>
    <row r="449" spans="1:20" x14ac:dyDescent="0.25">
      <c r="A449" s="71">
        <f t="shared" si="129"/>
        <v>43.000000000000341</v>
      </c>
      <c r="B449" s="65">
        <f t="shared" si="125"/>
        <v>69.890494664096977</v>
      </c>
      <c r="C449" s="58">
        <f t="shared" ca="1" si="114"/>
        <v>173.24919631637201</v>
      </c>
      <c r="D449" s="58">
        <f t="shared" ca="1" si="126"/>
        <v>23.249196316372018</v>
      </c>
      <c r="E449" s="55">
        <f t="shared" ca="1" si="130"/>
        <v>3</v>
      </c>
      <c r="F449" s="72">
        <f t="shared" ca="1" si="127"/>
        <v>0</v>
      </c>
      <c r="G449" s="42">
        <f t="shared" si="115"/>
        <v>449</v>
      </c>
      <c r="H449">
        <f ca="1">IF((G449-$L$7)&gt;$G$19, ABS((SUM(INDIRECT("C"&amp;G449-$L$7):INDIRECT("C"&amp;G449)) - SUM(INDIRECT("C"&amp;G449):INDIRECT("C"&amp;G449+$L$7)))/$J$7),0)</f>
        <v>1.1397812258404088</v>
      </c>
      <c r="I449">
        <f ca="1">AVERAGE(INDIRECT("H"&amp;$G449-$L$8):INDIRECT("H"&amp;$G449+$L$8))</f>
        <v>1.1397812258404088</v>
      </c>
      <c r="J449">
        <f t="shared" ca="1" si="116"/>
        <v>-1</v>
      </c>
      <c r="K449" s="12">
        <f t="shared" ca="1" si="117"/>
        <v>5704.316585911537</v>
      </c>
      <c r="L449" s="12">
        <f t="shared" ca="1" si="118"/>
        <v>38</v>
      </c>
      <c r="M449" s="12">
        <f t="shared" ca="1" si="119"/>
        <v>151.30476825054009</v>
      </c>
      <c r="N449" s="16" t="b">
        <f t="shared" ca="1" si="120"/>
        <v>0</v>
      </c>
      <c r="O449">
        <f t="shared" ca="1" si="121"/>
        <v>16964.352778177141</v>
      </c>
      <c r="P449">
        <f t="shared" ca="1" si="122"/>
        <v>113</v>
      </c>
      <c r="Q449">
        <f t="shared" ca="1" si="123"/>
        <v>150.80578287255778</v>
      </c>
      <c r="R449" t="b">
        <f t="shared" ca="1" si="113"/>
        <v>0</v>
      </c>
      <c r="S449">
        <f t="shared" ca="1" si="128"/>
        <v>-1</v>
      </c>
      <c r="T449">
        <f t="shared" ca="1" si="124"/>
        <v>-1</v>
      </c>
    </row>
    <row r="450" spans="1:20" x14ac:dyDescent="0.25">
      <c r="A450" s="71">
        <f t="shared" si="129"/>
        <v>43.100000000000342</v>
      </c>
      <c r="B450" s="65">
        <f t="shared" si="125"/>
        <v>69.541914367726065</v>
      </c>
      <c r="C450" s="58">
        <f t="shared" ca="1" si="114"/>
        <v>156.97636825473393</v>
      </c>
      <c r="D450" s="58">
        <f t="shared" ca="1" si="126"/>
        <v>6.9763682547339343</v>
      </c>
      <c r="E450" s="55">
        <f t="shared" ca="1" si="130"/>
        <v>3</v>
      </c>
      <c r="F450" s="72">
        <f t="shared" ca="1" si="127"/>
        <v>0</v>
      </c>
      <c r="G450" s="42">
        <f t="shared" si="115"/>
        <v>450</v>
      </c>
      <c r="H450">
        <f ca="1">IF((G450-$L$7)&gt;$G$19, ABS((SUM(INDIRECT("C"&amp;G450-$L$7):INDIRECT("C"&amp;G450)) - SUM(INDIRECT("C"&amp;G450):INDIRECT("C"&amp;G450+$L$7)))/$J$7),0)</f>
        <v>2.1797254100403904</v>
      </c>
      <c r="I450">
        <f ca="1">AVERAGE(INDIRECT("H"&amp;$G450-$L$8):INDIRECT("H"&amp;$G450+$L$8))</f>
        <v>2.1797254100403904</v>
      </c>
      <c r="J450">
        <f t="shared" ca="1" si="116"/>
        <v>-1</v>
      </c>
      <c r="K450" s="12">
        <f t="shared" ca="1" si="117"/>
        <v>5861.2929541662706</v>
      </c>
      <c r="L450" s="12">
        <f t="shared" ca="1" si="118"/>
        <v>39</v>
      </c>
      <c r="M450" s="12">
        <f t="shared" ca="1" si="119"/>
        <v>151.30476825054009</v>
      </c>
      <c r="N450" s="16" t="b">
        <f t="shared" ca="1" si="120"/>
        <v>0</v>
      </c>
      <c r="O450">
        <f t="shared" ca="1" si="121"/>
        <v>17121.329146431875</v>
      </c>
      <c r="P450">
        <f t="shared" ca="1" si="122"/>
        <v>114</v>
      </c>
      <c r="Q450">
        <f t="shared" ca="1" si="123"/>
        <v>150.80578287255778</v>
      </c>
      <c r="R450" t="b">
        <f t="shared" ca="1" si="113"/>
        <v>0</v>
      </c>
      <c r="S450">
        <f t="shared" ca="1" si="128"/>
        <v>-1</v>
      </c>
      <c r="T450">
        <f t="shared" ca="1" si="124"/>
        <v>-1</v>
      </c>
    </row>
    <row r="451" spans="1:20" x14ac:dyDescent="0.25">
      <c r="A451" s="71">
        <f t="shared" si="129"/>
        <v>43.200000000000344</v>
      </c>
      <c r="B451" s="65">
        <f t="shared" si="125"/>
        <v>69.195072622836307</v>
      </c>
      <c r="C451" s="58">
        <f t="shared" ca="1" si="114"/>
        <v>153.58687826513938</v>
      </c>
      <c r="D451" s="58">
        <f t="shared" ca="1" si="126"/>
        <v>3.586878265139378</v>
      </c>
      <c r="E451" s="55">
        <f t="shared" ca="1" si="130"/>
        <v>3</v>
      </c>
      <c r="F451" s="72">
        <f t="shared" ca="1" si="127"/>
        <v>0</v>
      </c>
      <c r="G451" s="42">
        <f t="shared" si="115"/>
        <v>451</v>
      </c>
      <c r="H451">
        <f ca="1">IF((G451-$L$7)&gt;$G$19, ABS((SUM(INDIRECT("C"&amp;G451-$L$7):INDIRECT("C"&amp;G451)) - SUM(INDIRECT("C"&amp;G451):INDIRECT("C"&amp;G451+$L$7)))/$J$7),0)</f>
        <v>3.036129848016401</v>
      </c>
      <c r="I451">
        <f ca="1">AVERAGE(INDIRECT("H"&amp;$G451-$L$8):INDIRECT("H"&amp;$G451+$L$8))</f>
        <v>3.036129848016401</v>
      </c>
      <c r="J451">
        <f t="shared" ca="1" si="116"/>
        <v>-1</v>
      </c>
      <c r="K451" s="12">
        <f t="shared" ca="1" si="117"/>
        <v>6014.8798324314103</v>
      </c>
      <c r="L451" s="12">
        <f t="shared" ca="1" si="118"/>
        <v>40</v>
      </c>
      <c r="M451" s="12">
        <f t="shared" ca="1" si="119"/>
        <v>151.30476825054009</v>
      </c>
      <c r="N451" s="16" t="b">
        <f t="shared" ca="1" si="120"/>
        <v>0</v>
      </c>
      <c r="O451">
        <f t="shared" ca="1" si="121"/>
        <v>17274.916024697013</v>
      </c>
      <c r="P451">
        <f t="shared" ca="1" si="122"/>
        <v>115</v>
      </c>
      <c r="Q451">
        <f t="shared" ca="1" si="123"/>
        <v>150.80578287255778</v>
      </c>
      <c r="R451" t="b">
        <f t="shared" ca="1" si="113"/>
        <v>0</v>
      </c>
      <c r="S451">
        <f t="shared" ca="1" si="128"/>
        <v>-1</v>
      </c>
      <c r="T451">
        <f t="shared" ca="1" si="124"/>
        <v>-1</v>
      </c>
    </row>
    <row r="452" spans="1:20" x14ac:dyDescent="0.25">
      <c r="A452" s="71">
        <f t="shared" si="129"/>
        <v>43.300000000000345</v>
      </c>
      <c r="B452" s="65">
        <f t="shared" si="125"/>
        <v>68.849960758366066</v>
      </c>
      <c r="C452" s="58">
        <f t="shared" ca="1" si="114"/>
        <v>157.77051077368696</v>
      </c>
      <c r="D452" s="58">
        <f t="shared" ca="1" si="126"/>
        <v>7.7705107736869659</v>
      </c>
      <c r="E452" s="55">
        <f t="shared" ca="1" si="130"/>
        <v>3</v>
      </c>
      <c r="F452" s="72">
        <f t="shared" ca="1" si="127"/>
        <v>0</v>
      </c>
      <c r="G452" s="42">
        <f t="shared" si="115"/>
        <v>452</v>
      </c>
      <c r="H452">
        <f ca="1">IF((G452-$L$7)&gt;$G$19, ABS((SUM(INDIRECT("C"&amp;G452-$L$7):INDIRECT("C"&amp;G452)) - SUM(INDIRECT("C"&amp;G452):INDIRECT("C"&amp;G452+$L$7)))/$J$7),0)</f>
        <v>3.9407472994644053</v>
      </c>
      <c r="I452">
        <f ca="1">AVERAGE(INDIRECT("H"&amp;$G452-$L$8):INDIRECT("H"&amp;$G452+$L$8))</f>
        <v>3.9407472994644053</v>
      </c>
      <c r="J452">
        <f t="shared" ca="1" si="116"/>
        <v>-1</v>
      </c>
      <c r="K452" s="12">
        <f t="shared" ca="1" si="117"/>
        <v>6172.6503432050977</v>
      </c>
      <c r="L452" s="12">
        <f t="shared" ca="1" si="118"/>
        <v>41</v>
      </c>
      <c r="M452" s="12">
        <f t="shared" ca="1" si="119"/>
        <v>151.30476825054009</v>
      </c>
      <c r="N452" s="16" t="b">
        <f t="shared" ca="1" si="120"/>
        <v>0</v>
      </c>
      <c r="O452">
        <f t="shared" ca="1" si="121"/>
        <v>17432.686535470701</v>
      </c>
      <c r="P452">
        <f t="shared" ca="1" si="122"/>
        <v>116</v>
      </c>
      <c r="Q452">
        <f t="shared" ca="1" si="123"/>
        <v>150.80578287255778</v>
      </c>
      <c r="R452" t="b">
        <f t="shared" ca="1" si="113"/>
        <v>0</v>
      </c>
      <c r="S452">
        <f t="shared" ca="1" si="128"/>
        <v>-1</v>
      </c>
      <c r="T452">
        <f t="shared" ca="1" si="124"/>
        <v>-1</v>
      </c>
    </row>
    <row r="453" spans="1:20" x14ac:dyDescent="0.25">
      <c r="A453" s="71">
        <f t="shared" si="129"/>
        <v>43.400000000000347</v>
      </c>
      <c r="B453" s="65">
        <f t="shared" si="125"/>
        <v>68.506570146500707</v>
      </c>
      <c r="C453" s="58">
        <f t="shared" ca="1" si="114"/>
        <v>160.31053440535334</v>
      </c>
      <c r="D453" s="58">
        <f t="shared" ca="1" si="126"/>
        <v>10.310534405353348</v>
      </c>
      <c r="E453" s="55">
        <f t="shared" ca="1" si="130"/>
        <v>3</v>
      </c>
      <c r="F453" s="72">
        <f t="shared" ca="1" si="127"/>
        <v>0</v>
      </c>
      <c r="G453" s="42">
        <f t="shared" si="115"/>
        <v>453</v>
      </c>
      <c r="H453">
        <f ca="1">IF((G453-$L$7)&gt;$G$19, ABS((SUM(INDIRECT("C"&amp;G453-$L$7):INDIRECT("C"&amp;G453)) - SUM(INDIRECT("C"&amp;G453):INDIRECT("C"&amp;G453+$L$7)))/$J$7),0)</f>
        <v>7.2785512965641885</v>
      </c>
      <c r="I453">
        <f ca="1">AVERAGE(INDIRECT("H"&amp;$G453-$L$8):INDIRECT("H"&amp;$G453+$L$8))</f>
        <v>7.2785512965641885</v>
      </c>
      <c r="J453">
        <f t="shared" ca="1" si="116"/>
        <v>-1</v>
      </c>
      <c r="K453" s="12">
        <f t="shared" ca="1" si="117"/>
        <v>6332.9608776104506</v>
      </c>
      <c r="L453" s="12">
        <f t="shared" ca="1" si="118"/>
        <v>42</v>
      </c>
      <c r="M453" s="12">
        <f t="shared" ca="1" si="119"/>
        <v>151.30476825054009</v>
      </c>
      <c r="N453" s="16" t="b">
        <f t="shared" ca="1" si="120"/>
        <v>0</v>
      </c>
      <c r="O453">
        <f t="shared" ca="1" si="121"/>
        <v>17592.997069876055</v>
      </c>
      <c r="P453">
        <f t="shared" ca="1" si="122"/>
        <v>117</v>
      </c>
      <c r="Q453">
        <f t="shared" ca="1" si="123"/>
        <v>150.80578287255778</v>
      </c>
      <c r="R453" t="b">
        <f t="shared" ca="1" si="113"/>
        <v>0</v>
      </c>
      <c r="S453">
        <f t="shared" ca="1" si="128"/>
        <v>-1</v>
      </c>
      <c r="T453">
        <f t="shared" ca="1" si="124"/>
        <v>-1</v>
      </c>
    </row>
    <row r="454" spans="1:20" x14ac:dyDescent="0.25">
      <c r="A454" s="71">
        <f t="shared" si="129"/>
        <v>43.500000000000348</v>
      </c>
      <c r="B454" s="65">
        <f t="shared" si="125"/>
        <v>68.16489220245704</v>
      </c>
      <c r="C454" s="58">
        <f t="shared" ca="1" si="114"/>
        <v>134.48972291666234</v>
      </c>
      <c r="D454" s="58">
        <f t="shared" ca="1" si="126"/>
        <v>-15.510277083337657</v>
      </c>
      <c r="E454" s="55">
        <f t="shared" ca="1" si="130"/>
        <v>3</v>
      </c>
      <c r="F454" s="72">
        <f t="shared" ca="1" si="127"/>
        <v>0</v>
      </c>
      <c r="G454" s="42">
        <f t="shared" si="115"/>
        <v>454</v>
      </c>
      <c r="H454">
        <f ca="1">IF((G454-$L$7)&gt;$G$19, ABS((SUM(INDIRECT("C"&amp;G454-$L$7):INDIRECT("C"&amp;G454)) - SUM(INDIRECT("C"&amp;G454):INDIRECT("C"&amp;G454+$L$7)))/$J$7),0)</f>
        <v>4.5339538049763348</v>
      </c>
      <c r="I454">
        <f ca="1">AVERAGE(INDIRECT("H"&amp;$G454-$L$8):INDIRECT("H"&amp;$G454+$L$8))</f>
        <v>4.5339538049763348</v>
      </c>
      <c r="J454">
        <f t="shared" ca="1" si="116"/>
        <v>-1</v>
      </c>
      <c r="K454" s="12">
        <f t="shared" ca="1" si="117"/>
        <v>6467.4506005271132</v>
      </c>
      <c r="L454" s="12">
        <f t="shared" ca="1" si="118"/>
        <v>43</v>
      </c>
      <c r="M454" s="12">
        <f t="shared" ca="1" si="119"/>
        <v>151.30476825054009</v>
      </c>
      <c r="N454" s="16" t="b">
        <f t="shared" ca="1" si="120"/>
        <v>0</v>
      </c>
      <c r="O454">
        <f t="shared" ca="1" si="121"/>
        <v>17727.486792792719</v>
      </c>
      <c r="P454">
        <f t="shared" ca="1" si="122"/>
        <v>118</v>
      </c>
      <c r="Q454">
        <f t="shared" ca="1" si="123"/>
        <v>150.80578287255778</v>
      </c>
      <c r="R454" t="b">
        <f t="shared" ca="1" si="113"/>
        <v>0</v>
      </c>
      <c r="S454">
        <f t="shared" ca="1" si="128"/>
        <v>-1</v>
      </c>
      <c r="T454">
        <f t="shared" ca="1" si="124"/>
        <v>-1</v>
      </c>
    </row>
    <row r="455" spans="1:20" x14ac:dyDescent="0.25">
      <c r="A455" s="71">
        <f t="shared" si="129"/>
        <v>43.60000000000035</v>
      </c>
      <c r="B455" s="65">
        <f t="shared" si="125"/>
        <v>67.824918384268727</v>
      </c>
      <c r="C455" s="58">
        <f t="shared" ca="1" si="114"/>
        <v>147.75346093590724</v>
      </c>
      <c r="D455" s="58">
        <f t="shared" ca="1" si="126"/>
        <v>-2.2465390640927594</v>
      </c>
      <c r="E455" s="55">
        <f t="shared" ca="1" si="130"/>
        <v>3</v>
      </c>
      <c r="F455" s="72">
        <f t="shared" ca="1" si="127"/>
        <v>0</v>
      </c>
      <c r="G455" s="42">
        <f t="shared" si="115"/>
        <v>455</v>
      </c>
      <c r="H455">
        <f ca="1">IF((G455-$L$7)&gt;$G$19, ABS((SUM(INDIRECT("C"&amp;G455-$L$7):INDIRECT("C"&amp;G455)) - SUM(INDIRECT("C"&amp;G455):INDIRECT("C"&amp;G455+$L$7)))/$J$7),0)</f>
        <v>3.9761992302215106</v>
      </c>
      <c r="I455">
        <f ca="1">AVERAGE(INDIRECT("H"&amp;$G455-$L$8):INDIRECT("H"&amp;$G455+$L$8))</f>
        <v>3.9761992302215106</v>
      </c>
      <c r="J455">
        <f t="shared" ca="1" si="116"/>
        <v>-1</v>
      </c>
      <c r="K455" s="12">
        <f t="shared" ca="1" si="117"/>
        <v>6615.2040614630205</v>
      </c>
      <c r="L455" s="12">
        <f t="shared" ca="1" si="118"/>
        <v>44</v>
      </c>
      <c r="M455" s="12">
        <f t="shared" ca="1" si="119"/>
        <v>151.30476825054009</v>
      </c>
      <c r="N455" s="16" t="b">
        <f t="shared" ca="1" si="120"/>
        <v>0</v>
      </c>
      <c r="O455">
        <f t="shared" ca="1" si="121"/>
        <v>17875.240253728625</v>
      </c>
      <c r="P455">
        <f t="shared" ca="1" si="122"/>
        <v>119</v>
      </c>
      <c r="Q455">
        <f t="shared" ca="1" si="123"/>
        <v>150.80578287255778</v>
      </c>
      <c r="R455" t="b">
        <f t="shared" ca="1" si="113"/>
        <v>0</v>
      </c>
      <c r="S455">
        <f t="shared" ca="1" si="128"/>
        <v>-1</v>
      </c>
      <c r="T455">
        <f t="shared" ca="1" si="124"/>
        <v>-1</v>
      </c>
    </row>
    <row r="456" spans="1:20" x14ac:dyDescent="0.25">
      <c r="A456" s="71">
        <f t="shared" si="129"/>
        <v>43.700000000000351</v>
      </c>
      <c r="B456" s="65">
        <f t="shared" si="125"/>
        <v>67.486640192572551</v>
      </c>
      <c r="C456" s="58">
        <f t="shared" ca="1" si="114"/>
        <v>152.19176902322772</v>
      </c>
      <c r="D456" s="58">
        <f t="shared" ca="1" si="126"/>
        <v>2.1917690232277103</v>
      </c>
      <c r="E456" s="55">
        <f t="shared" ca="1" si="130"/>
        <v>3</v>
      </c>
      <c r="F456" s="72">
        <f t="shared" ca="1" si="127"/>
        <v>0</v>
      </c>
      <c r="G456" s="42">
        <f t="shared" si="115"/>
        <v>456</v>
      </c>
      <c r="H456">
        <f ca="1">IF((G456-$L$7)&gt;$G$19, ABS((SUM(INDIRECT("C"&amp;G456-$L$7):INDIRECT("C"&amp;G456)) - SUM(INDIRECT("C"&amp;G456):INDIRECT("C"&amp;G456+$L$7)))/$J$7),0)</f>
        <v>6.8363859138062679</v>
      </c>
      <c r="I456">
        <f ca="1">AVERAGE(INDIRECT("H"&amp;$G456-$L$8):INDIRECT("H"&amp;$G456+$L$8))</f>
        <v>6.8363859138062679</v>
      </c>
      <c r="J456">
        <f t="shared" ca="1" si="116"/>
        <v>-1</v>
      </c>
      <c r="K456" s="12">
        <f t="shared" ca="1" si="117"/>
        <v>6767.3958304862481</v>
      </c>
      <c r="L456" s="12">
        <f t="shared" ca="1" si="118"/>
        <v>45</v>
      </c>
      <c r="M456" s="12">
        <f t="shared" ca="1" si="119"/>
        <v>151.30476825054009</v>
      </c>
      <c r="N456" s="16" t="b">
        <f t="shared" ca="1" si="120"/>
        <v>0</v>
      </c>
      <c r="O456">
        <f t="shared" ca="1" si="121"/>
        <v>18027.432022751855</v>
      </c>
      <c r="P456">
        <f t="shared" ca="1" si="122"/>
        <v>120</v>
      </c>
      <c r="Q456">
        <f t="shared" ca="1" si="123"/>
        <v>150.80578287255778</v>
      </c>
      <c r="R456" t="b">
        <f t="shared" ca="1" si="113"/>
        <v>0</v>
      </c>
      <c r="S456">
        <f t="shared" ca="1" si="128"/>
        <v>-1</v>
      </c>
      <c r="T456">
        <f t="shared" ca="1" si="124"/>
        <v>-1</v>
      </c>
    </row>
    <row r="457" spans="1:20" x14ac:dyDescent="0.25">
      <c r="A457" s="71">
        <f t="shared" si="129"/>
        <v>43.800000000000352</v>
      </c>
      <c r="B457" s="65">
        <f t="shared" si="125"/>
        <v>67.15004917039613</v>
      </c>
      <c r="C457" s="58">
        <f t="shared" ca="1" si="114"/>
        <v>158.51328521967397</v>
      </c>
      <c r="D457" s="58">
        <f t="shared" ca="1" si="126"/>
        <v>8.5132852196739837</v>
      </c>
      <c r="E457" s="55">
        <f t="shared" ca="1" si="130"/>
        <v>3</v>
      </c>
      <c r="F457" s="72">
        <f t="shared" ca="1" si="127"/>
        <v>0</v>
      </c>
      <c r="G457" s="42">
        <f t="shared" si="115"/>
        <v>457</v>
      </c>
      <c r="H457">
        <f ca="1">IF((G457-$L$7)&gt;$G$19, ABS((SUM(INDIRECT("C"&amp;G457-$L$7):INDIRECT("C"&amp;G457)) - SUM(INDIRECT("C"&amp;G457):INDIRECT("C"&amp;G457+$L$7)))/$J$7),0)</f>
        <v>0.21244379379879774</v>
      </c>
      <c r="I457">
        <f ca="1">AVERAGE(INDIRECT("H"&amp;$G457-$L$8):INDIRECT("H"&amp;$G457+$L$8))</f>
        <v>0.21244379379879774</v>
      </c>
      <c r="J457">
        <f t="shared" ca="1" si="116"/>
        <v>-1</v>
      </c>
      <c r="K457" s="12">
        <f t="shared" ca="1" si="117"/>
        <v>6925.909115705922</v>
      </c>
      <c r="L457" s="12">
        <f t="shared" ca="1" si="118"/>
        <v>46</v>
      </c>
      <c r="M457" s="12">
        <f t="shared" ca="1" si="119"/>
        <v>151.30476825054009</v>
      </c>
      <c r="N457" s="16" t="b">
        <f t="shared" ca="1" si="120"/>
        <v>0</v>
      </c>
      <c r="O457">
        <f t="shared" ca="1" si="121"/>
        <v>18185.945307971528</v>
      </c>
      <c r="P457">
        <f t="shared" ca="1" si="122"/>
        <v>121</v>
      </c>
      <c r="Q457">
        <f t="shared" ca="1" si="123"/>
        <v>150.80578287255778</v>
      </c>
      <c r="R457" t="b">
        <f t="shared" ca="1" si="113"/>
        <v>0</v>
      </c>
      <c r="S457">
        <f t="shared" ca="1" si="128"/>
        <v>-1</v>
      </c>
      <c r="T457">
        <f t="shared" ca="1" si="124"/>
        <v>-1</v>
      </c>
    </row>
    <row r="458" spans="1:20" x14ac:dyDescent="0.25">
      <c r="A458" s="71">
        <f t="shared" si="129"/>
        <v>43.900000000000354</v>
      </c>
      <c r="B458" s="65">
        <f t="shared" si="125"/>
        <v>66.815136902946378</v>
      </c>
      <c r="C458" s="58">
        <f t="shared" ca="1" si="114"/>
        <v>151.07544228812066</v>
      </c>
      <c r="D458" s="58">
        <f t="shared" ca="1" si="126"/>
        <v>1.075442288120648</v>
      </c>
      <c r="E458" s="55">
        <f t="shared" ca="1" si="130"/>
        <v>3</v>
      </c>
      <c r="F458" s="72">
        <f t="shared" ca="1" si="127"/>
        <v>0</v>
      </c>
      <c r="G458" s="42">
        <f t="shared" si="115"/>
        <v>458</v>
      </c>
      <c r="H458">
        <f ca="1">IF((G458-$L$7)&gt;$G$19, ABS((SUM(INDIRECT("C"&amp;G458-$L$7):INDIRECT("C"&amp;G458)) - SUM(INDIRECT("C"&amp;G458):INDIRECT("C"&amp;G458+$L$7)))/$J$7),0)</f>
        <v>1.60723360060517</v>
      </c>
      <c r="I458">
        <f ca="1">AVERAGE(INDIRECT("H"&amp;$G458-$L$8):INDIRECT("H"&amp;$G458+$L$8))</f>
        <v>1.60723360060517</v>
      </c>
      <c r="J458">
        <f t="shared" ca="1" si="116"/>
        <v>-1</v>
      </c>
      <c r="K458" s="12">
        <f t="shared" ca="1" si="117"/>
        <v>7076.9845579940429</v>
      </c>
      <c r="L458" s="12">
        <f t="shared" ca="1" si="118"/>
        <v>47</v>
      </c>
      <c r="M458" s="12">
        <f t="shared" ca="1" si="119"/>
        <v>151.30476825054009</v>
      </c>
      <c r="N458" s="16" t="b">
        <f t="shared" ca="1" si="120"/>
        <v>0</v>
      </c>
      <c r="O458">
        <f t="shared" ca="1" si="121"/>
        <v>18337.02075025965</v>
      </c>
      <c r="P458">
        <f t="shared" ca="1" si="122"/>
        <v>122</v>
      </c>
      <c r="Q458">
        <f t="shared" ca="1" si="123"/>
        <v>150.80578287255778</v>
      </c>
      <c r="R458" t="b">
        <f t="shared" ca="1" si="113"/>
        <v>0</v>
      </c>
      <c r="S458">
        <f t="shared" ca="1" si="128"/>
        <v>-1</v>
      </c>
      <c r="T458">
        <f t="shared" ca="1" si="124"/>
        <v>-1</v>
      </c>
    </row>
    <row r="459" spans="1:20" x14ac:dyDescent="0.25">
      <c r="A459" s="71">
        <f t="shared" si="129"/>
        <v>44.000000000000355</v>
      </c>
      <c r="B459" s="65">
        <f t="shared" si="125"/>
        <v>66.48189501739914</v>
      </c>
      <c r="C459" s="58">
        <f t="shared" ca="1" si="114"/>
        <v>148.0200124958192</v>
      </c>
      <c r="D459" s="58">
        <f t="shared" ca="1" si="126"/>
        <v>-1.9799875041808024</v>
      </c>
      <c r="E459" s="55">
        <f t="shared" ca="1" si="130"/>
        <v>3</v>
      </c>
      <c r="F459" s="72">
        <f t="shared" ca="1" si="127"/>
        <v>0</v>
      </c>
      <c r="G459" s="42">
        <f t="shared" si="115"/>
        <v>459</v>
      </c>
      <c r="H459">
        <f ca="1">IF((G459-$L$7)&gt;$G$19, ABS((SUM(INDIRECT("C"&amp;G459-$L$7):INDIRECT("C"&amp;G459)) - SUM(INDIRECT("C"&amp;G459):INDIRECT("C"&amp;G459+$L$7)))/$J$7),0)</f>
        <v>2.0524848152604136</v>
      </c>
      <c r="I459">
        <f ca="1">AVERAGE(INDIRECT("H"&amp;$G459-$L$8):INDIRECT("H"&amp;$G459+$L$8))</f>
        <v>2.0524848152604136</v>
      </c>
      <c r="J459">
        <f t="shared" ca="1" si="116"/>
        <v>-1</v>
      </c>
      <c r="K459" s="12">
        <f t="shared" ca="1" si="117"/>
        <v>7225.0045704898621</v>
      </c>
      <c r="L459" s="12">
        <f t="shared" ca="1" si="118"/>
        <v>48</v>
      </c>
      <c r="M459" s="12">
        <f t="shared" ca="1" si="119"/>
        <v>151.30476825054009</v>
      </c>
      <c r="N459" s="16" t="b">
        <f t="shared" ca="1" si="120"/>
        <v>0</v>
      </c>
      <c r="O459">
        <f t="shared" ca="1" si="121"/>
        <v>18485.04076275547</v>
      </c>
      <c r="P459">
        <f t="shared" ca="1" si="122"/>
        <v>123</v>
      </c>
      <c r="Q459">
        <f t="shared" ca="1" si="123"/>
        <v>150.80578287255778</v>
      </c>
      <c r="R459" t="b">
        <f t="shared" ca="1" si="113"/>
        <v>0</v>
      </c>
      <c r="S459">
        <f t="shared" ca="1" si="128"/>
        <v>-1</v>
      </c>
      <c r="T459">
        <f t="shared" ca="1" si="124"/>
        <v>-1</v>
      </c>
    </row>
    <row r="460" spans="1:20" x14ac:dyDescent="0.25">
      <c r="A460" s="71">
        <f t="shared" si="129"/>
        <v>44.100000000000357</v>
      </c>
      <c r="B460" s="65">
        <f t="shared" si="125"/>
        <v>66.150315182689951</v>
      </c>
      <c r="C460" s="58">
        <f t="shared" ca="1" si="114"/>
        <v>156.25610734466181</v>
      </c>
      <c r="D460" s="58">
        <f t="shared" ca="1" si="126"/>
        <v>6.2561073446618165</v>
      </c>
      <c r="E460" s="55">
        <f t="shared" ca="1" si="130"/>
        <v>3</v>
      </c>
      <c r="F460" s="72">
        <f t="shared" ca="1" si="127"/>
        <v>0</v>
      </c>
      <c r="G460" s="42">
        <f t="shared" si="115"/>
        <v>460</v>
      </c>
      <c r="H460">
        <f ca="1">IF((G460-$L$7)&gt;$G$19, ABS((SUM(INDIRECT("C"&amp;G460-$L$7):INDIRECT("C"&amp;G460)) - SUM(INDIRECT("C"&amp;G460):INDIRECT("C"&amp;G460+$L$7)))/$J$7),0)</f>
        <v>4.8457182701426689</v>
      </c>
      <c r="I460">
        <f ca="1">AVERAGE(INDIRECT("H"&amp;$G460-$L$8):INDIRECT("H"&amp;$G460+$L$8))</f>
        <v>4.8457182701426689</v>
      </c>
      <c r="J460">
        <f t="shared" ca="1" si="116"/>
        <v>-1</v>
      </c>
      <c r="K460" s="12">
        <f t="shared" ca="1" si="117"/>
        <v>7381.2606778345234</v>
      </c>
      <c r="L460" s="12">
        <f t="shared" ca="1" si="118"/>
        <v>49</v>
      </c>
      <c r="M460" s="12">
        <f t="shared" ca="1" si="119"/>
        <v>151.30476825054009</v>
      </c>
      <c r="N460" s="16" t="b">
        <f t="shared" ca="1" si="120"/>
        <v>0</v>
      </c>
      <c r="O460">
        <f t="shared" ca="1" si="121"/>
        <v>18641.296870100134</v>
      </c>
      <c r="P460">
        <f t="shared" ca="1" si="122"/>
        <v>124</v>
      </c>
      <c r="Q460">
        <f t="shared" ca="1" si="123"/>
        <v>150.80578287255778</v>
      </c>
      <c r="R460" t="b">
        <f t="shared" ca="1" si="113"/>
        <v>0</v>
      </c>
      <c r="S460">
        <f t="shared" ca="1" si="128"/>
        <v>-1</v>
      </c>
      <c r="T460">
        <f t="shared" ca="1" si="124"/>
        <v>-1</v>
      </c>
    </row>
    <row r="461" spans="1:20" x14ac:dyDescent="0.25">
      <c r="A461" s="71">
        <f t="shared" si="129"/>
        <v>44.200000000000358</v>
      </c>
      <c r="B461" s="65">
        <f t="shared" si="125"/>
        <v>65.820389109305651</v>
      </c>
      <c r="C461" s="58">
        <f t="shared" ca="1" si="114"/>
        <v>145.1226809020911</v>
      </c>
      <c r="D461" s="58">
        <f t="shared" ca="1" si="126"/>
        <v>-4.8773190979088872</v>
      </c>
      <c r="E461" s="55">
        <f t="shared" ca="1" si="130"/>
        <v>3</v>
      </c>
      <c r="F461" s="72">
        <f t="shared" ca="1" si="127"/>
        <v>0</v>
      </c>
      <c r="G461" s="42">
        <f t="shared" si="115"/>
        <v>461</v>
      </c>
      <c r="H461">
        <f ca="1">IF((G461-$L$7)&gt;$G$19, ABS((SUM(INDIRECT("C"&amp;G461-$L$7):INDIRECT("C"&amp;G461)) - SUM(INDIRECT("C"&amp;G461):INDIRECT("C"&amp;G461+$L$7)))/$J$7),0)</f>
        <v>6.5800392352022072</v>
      </c>
      <c r="I461">
        <f ca="1">AVERAGE(INDIRECT("H"&amp;$G461-$L$8):INDIRECT("H"&amp;$G461+$L$8))</f>
        <v>6.5800392352022072</v>
      </c>
      <c r="J461">
        <f t="shared" ca="1" si="116"/>
        <v>-1</v>
      </c>
      <c r="K461" s="12">
        <f t="shared" ca="1" si="117"/>
        <v>7526.3833587366144</v>
      </c>
      <c r="L461" s="12">
        <f t="shared" ca="1" si="118"/>
        <v>50</v>
      </c>
      <c r="M461" s="12">
        <f t="shared" ca="1" si="119"/>
        <v>151.30476825054009</v>
      </c>
      <c r="N461" s="16" t="b">
        <f t="shared" ca="1" si="120"/>
        <v>0</v>
      </c>
      <c r="O461">
        <f t="shared" ca="1" si="121"/>
        <v>18786.419551002225</v>
      </c>
      <c r="P461">
        <f t="shared" ca="1" si="122"/>
        <v>125</v>
      </c>
      <c r="Q461">
        <f t="shared" ca="1" si="123"/>
        <v>150.80578287255778</v>
      </c>
      <c r="R461" t="b">
        <f t="shared" ca="1" si="113"/>
        <v>0</v>
      </c>
      <c r="S461">
        <f t="shared" ca="1" si="128"/>
        <v>-1</v>
      </c>
      <c r="T461">
        <f t="shared" ca="1" si="124"/>
        <v>-1</v>
      </c>
    </row>
    <row r="462" spans="1:20" x14ac:dyDescent="0.25">
      <c r="A462" s="71">
        <f t="shared" si="129"/>
        <v>44.30000000000036</v>
      </c>
      <c r="B462" s="65">
        <f t="shared" si="125"/>
        <v>65.492108549077244</v>
      </c>
      <c r="C462" s="58">
        <f t="shared" ca="1" si="114"/>
        <v>173.35564696241946</v>
      </c>
      <c r="D462" s="58">
        <f t="shared" ca="1" si="126"/>
        <v>23.355646962419446</v>
      </c>
      <c r="E462" s="55">
        <f t="shared" ca="1" si="130"/>
        <v>3</v>
      </c>
      <c r="F462" s="72">
        <f t="shared" ca="1" si="127"/>
        <v>0</v>
      </c>
      <c r="G462" s="42">
        <f t="shared" si="115"/>
        <v>462</v>
      </c>
      <c r="H462">
        <f ca="1">IF((G462-$L$7)&gt;$G$19, ABS((SUM(INDIRECT("C"&amp;G462-$L$7):INDIRECT("C"&amp;G462)) - SUM(INDIRECT("C"&amp;G462):INDIRECT("C"&amp;G462+$L$7)))/$J$7),0)</f>
        <v>7.674098561500287</v>
      </c>
      <c r="I462">
        <f ca="1">AVERAGE(INDIRECT("H"&amp;$G462-$L$8):INDIRECT("H"&amp;$G462+$L$8))</f>
        <v>7.674098561500287</v>
      </c>
      <c r="J462">
        <f t="shared" ca="1" si="116"/>
        <v>-1</v>
      </c>
      <c r="K462" s="12">
        <f t="shared" ca="1" si="117"/>
        <v>7699.7390056990334</v>
      </c>
      <c r="L462" s="12">
        <f t="shared" ca="1" si="118"/>
        <v>51</v>
      </c>
      <c r="M462" s="12">
        <f t="shared" ca="1" si="119"/>
        <v>151.30476825054009</v>
      </c>
      <c r="N462" s="16" t="b">
        <f t="shared" ca="1" si="120"/>
        <v>0</v>
      </c>
      <c r="O462">
        <f t="shared" ca="1" si="121"/>
        <v>18959.775197964645</v>
      </c>
      <c r="P462">
        <f t="shared" ca="1" si="122"/>
        <v>126</v>
      </c>
      <c r="Q462">
        <f t="shared" ca="1" si="123"/>
        <v>150.80578287255778</v>
      </c>
      <c r="R462" t="b">
        <f t="shared" ca="1" si="113"/>
        <v>0</v>
      </c>
      <c r="S462">
        <f t="shared" ca="1" si="128"/>
        <v>-1</v>
      </c>
      <c r="T462">
        <f t="shared" ca="1" si="124"/>
        <v>-1</v>
      </c>
    </row>
    <row r="463" spans="1:20" x14ac:dyDescent="0.25">
      <c r="A463" s="71">
        <f t="shared" si="129"/>
        <v>44.400000000000361</v>
      </c>
      <c r="B463" s="65">
        <f t="shared" si="125"/>
        <v>65.165465294973615</v>
      </c>
      <c r="C463" s="58">
        <f t="shared" ca="1" si="114"/>
        <v>157.24062981887039</v>
      </c>
      <c r="D463" s="58">
        <f t="shared" ca="1" si="126"/>
        <v>7.2406298188703921</v>
      </c>
      <c r="E463" s="55">
        <f t="shared" ca="1" si="130"/>
        <v>3</v>
      </c>
      <c r="F463" s="72">
        <f t="shared" ca="1" si="127"/>
        <v>0</v>
      </c>
      <c r="G463" s="42">
        <f t="shared" si="115"/>
        <v>463</v>
      </c>
      <c r="H463">
        <f ca="1">IF((G463-$L$7)&gt;$G$19, ABS((SUM(INDIRECT("C"&amp;G463-$L$7):INDIRECT("C"&amp;G463)) - SUM(INDIRECT("C"&amp;G463):INDIRECT("C"&amp;G463+$L$7)))/$J$7),0)</f>
        <v>0.26158583455520557</v>
      </c>
      <c r="I463">
        <f ca="1">AVERAGE(INDIRECT("H"&amp;$G463-$L$8):INDIRECT("H"&amp;$G463+$L$8))</f>
        <v>0.26158583455520557</v>
      </c>
      <c r="J463">
        <f t="shared" ca="1" si="116"/>
        <v>-1</v>
      </c>
      <c r="K463" s="12">
        <f t="shared" ca="1" si="117"/>
        <v>7856.9796355179042</v>
      </c>
      <c r="L463" s="12">
        <f t="shared" ca="1" si="118"/>
        <v>52</v>
      </c>
      <c r="M463" s="12">
        <f t="shared" ca="1" si="119"/>
        <v>151.30476825054009</v>
      </c>
      <c r="N463" s="16" t="b">
        <f t="shared" ca="1" si="120"/>
        <v>0</v>
      </c>
      <c r="O463">
        <f t="shared" ca="1" si="121"/>
        <v>19117.015827783514</v>
      </c>
      <c r="P463">
        <f t="shared" ca="1" si="122"/>
        <v>127</v>
      </c>
      <c r="Q463">
        <f t="shared" ca="1" si="123"/>
        <v>150.80578287255778</v>
      </c>
      <c r="R463" t="b">
        <f t="shared" ca="1" si="113"/>
        <v>0</v>
      </c>
      <c r="S463">
        <f t="shared" ca="1" si="128"/>
        <v>-1</v>
      </c>
      <c r="T463">
        <f t="shared" ca="1" si="124"/>
        <v>-1</v>
      </c>
    </row>
    <row r="464" spans="1:20" x14ac:dyDescent="0.25">
      <c r="A464" s="71">
        <f t="shared" si="129"/>
        <v>44.500000000000362</v>
      </c>
      <c r="B464" s="65">
        <f t="shared" si="125"/>
        <v>64.84045118089638</v>
      </c>
      <c r="C464" s="58">
        <f t="shared" ca="1" si="114"/>
        <v>174.83455267388371</v>
      </c>
      <c r="D464" s="58">
        <f t="shared" ca="1" si="126"/>
        <v>24.834552673883696</v>
      </c>
      <c r="E464" s="55">
        <f t="shared" ca="1" si="130"/>
        <v>3</v>
      </c>
      <c r="F464" s="72">
        <f t="shared" ca="1" si="127"/>
        <v>0</v>
      </c>
      <c r="G464" s="42">
        <f t="shared" si="115"/>
        <v>464</v>
      </c>
      <c r="H464">
        <f ca="1">IF((G464-$L$7)&gt;$G$19, ABS((SUM(INDIRECT("C"&amp;G464-$L$7):INDIRECT("C"&amp;G464)) - SUM(INDIRECT("C"&amp;G464):INDIRECT("C"&amp;G464+$L$7)))/$J$7),0)</f>
        <v>12.65623154755734</v>
      </c>
      <c r="I464">
        <f ca="1">AVERAGE(INDIRECT("H"&amp;$G464-$L$8):INDIRECT("H"&amp;$G464+$L$8))</f>
        <v>12.65623154755734</v>
      </c>
      <c r="J464">
        <f t="shared" ca="1" si="116"/>
        <v>-1</v>
      </c>
      <c r="K464" s="12">
        <f t="shared" ca="1" si="117"/>
        <v>8031.8141881917882</v>
      </c>
      <c r="L464" s="12">
        <f t="shared" ca="1" si="118"/>
        <v>53</v>
      </c>
      <c r="M464" s="12">
        <f t="shared" ca="1" si="119"/>
        <v>151.30476825054009</v>
      </c>
      <c r="N464" s="16" t="b">
        <f t="shared" ca="1" si="120"/>
        <v>0</v>
      </c>
      <c r="O464">
        <f t="shared" ca="1" si="121"/>
        <v>19291.850380457399</v>
      </c>
      <c r="P464">
        <f t="shared" ca="1" si="122"/>
        <v>128</v>
      </c>
      <c r="Q464">
        <f t="shared" ca="1" si="123"/>
        <v>150.80578287255778</v>
      </c>
      <c r="R464" t="b">
        <f t="shared" ca="1" si="113"/>
        <v>0</v>
      </c>
      <c r="S464">
        <f t="shared" ca="1" si="128"/>
        <v>-1</v>
      </c>
      <c r="T464">
        <f t="shared" ca="1" si="124"/>
        <v>-1</v>
      </c>
    </row>
    <row r="465" spans="1:20" x14ac:dyDescent="0.25">
      <c r="A465" s="71">
        <f t="shared" si="129"/>
        <v>44.600000000000364</v>
      </c>
      <c r="B465" s="65">
        <f t="shared" si="125"/>
        <v>64.517058081475795</v>
      </c>
      <c r="C465" s="58">
        <f t="shared" ca="1" si="114"/>
        <v>144.69011852884765</v>
      </c>
      <c r="D465" s="58">
        <f t="shared" ca="1" si="126"/>
        <v>-5.3098814711523401</v>
      </c>
      <c r="E465" s="55">
        <f t="shared" ca="1" si="130"/>
        <v>3</v>
      </c>
      <c r="F465" s="72">
        <f t="shared" ca="1" si="127"/>
        <v>0</v>
      </c>
      <c r="G465" s="42">
        <f t="shared" si="115"/>
        <v>465</v>
      </c>
      <c r="H465">
        <f ca="1">IF((G465-$L$7)&gt;$G$19, ABS((SUM(INDIRECT("C"&amp;G465-$L$7):INDIRECT("C"&amp;G465)) - SUM(INDIRECT("C"&amp;G465):INDIRECT("C"&amp;G465+$L$7)))/$J$7),0)</f>
        <v>19.951650583878305</v>
      </c>
      <c r="I465">
        <f ca="1">AVERAGE(INDIRECT("H"&amp;$G465-$L$8):INDIRECT("H"&amp;$G465+$L$8))</f>
        <v>19.951650583878305</v>
      </c>
      <c r="J465">
        <f t="shared" ca="1" si="116"/>
        <v>-1</v>
      </c>
      <c r="K465" s="12">
        <f t="shared" ca="1" si="117"/>
        <v>8176.5043067206361</v>
      </c>
      <c r="L465" s="12">
        <f t="shared" ca="1" si="118"/>
        <v>54</v>
      </c>
      <c r="M465" s="12">
        <f t="shared" ca="1" si="119"/>
        <v>151.30476825054009</v>
      </c>
      <c r="N465" s="16" t="b">
        <f t="shared" ca="1" si="120"/>
        <v>0</v>
      </c>
      <c r="O465">
        <f t="shared" ca="1" si="121"/>
        <v>19436.540498986247</v>
      </c>
      <c r="P465">
        <f t="shared" ca="1" si="122"/>
        <v>129</v>
      </c>
      <c r="Q465">
        <f t="shared" ca="1" si="123"/>
        <v>150.80578287255778</v>
      </c>
      <c r="R465" t="b">
        <f t="shared" ca="1" si="113"/>
        <v>0</v>
      </c>
      <c r="S465">
        <f t="shared" ca="1" si="128"/>
        <v>-1</v>
      </c>
      <c r="T465">
        <f t="shared" ca="1" si="124"/>
        <v>-1</v>
      </c>
    </row>
    <row r="466" spans="1:20" x14ac:dyDescent="0.25">
      <c r="A466" s="71">
        <f t="shared" si="129"/>
        <v>44.700000000000365</v>
      </c>
      <c r="B466" s="65">
        <f t="shared" si="125"/>
        <v>64.195277911867493</v>
      </c>
      <c r="C466" s="58">
        <f t="shared" ca="1" si="114"/>
        <v>135.28123206221281</v>
      </c>
      <c r="D466" s="58">
        <f t="shared" ca="1" si="126"/>
        <v>-14.7187679377872</v>
      </c>
      <c r="E466" s="55">
        <f t="shared" ca="1" si="130"/>
        <v>3</v>
      </c>
      <c r="F466" s="72">
        <f t="shared" ca="1" si="127"/>
        <v>0</v>
      </c>
      <c r="G466" s="42">
        <f t="shared" si="115"/>
        <v>466</v>
      </c>
      <c r="H466">
        <f ca="1">IF((G466-$L$7)&gt;$G$19, ABS((SUM(INDIRECT("C"&amp;G466-$L$7):INDIRECT("C"&amp;G466)) - SUM(INDIRECT("C"&amp;G466):INDIRECT("C"&amp;G466+$L$7)))/$J$7),0)</f>
        <v>12.12692412549913</v>
      </c>
      <c r="I466">
        <f ca="1">AVERAGE(INDIRECT("H"&amp;$G466-$L$8):INDIRECT("H"&amp;$G466+$L$8))</f>
        <v>12.12692412549913</v>
      </c>
      <c r="J466">
        <f t="shared" ca="1" si="116"/>
        <v>-1</v>
      </c>
      <c r="K466" s="12">
        <f t="shared" ca="1" si="117"/>
        <v>8311.7855387828495</v>
      </c>
      <c r="L466" s="12">
        <f t="shared" ca="1" si="118"/>
        <v>55</v>
      </c>
      <c r="M466" s="12">
        <f t="shared" ca="1" si="119"/>
        <v>151.30476825054009</v>
      </c>
      <c r="N466" s="16" t="b">
        <f t="shared" ca="1" si="120"/>
        <v>0</v>
      </c>
      <c r="O466">
        <f t="shared" ca="1" si="121"/>
        <v>19571.821731048462</v>
      </c>
      <c r="P466">
        <f t="shared" ca="1" si="122"/>
        <v>130</v>
      </c>
      <c r="Q466">
        <f t="shared" ca="1" si="123"/>
        <v>150.80578287255778</v>
      </c>
      <c r="R466" t="b">
        <f t="shared" ref="R466:R511" ca="1" si="131">IF(Q466&lt;&gt;Q467,TRUE,FALSE)</f>
        <v>0</v>
      </c>
      <c r="S466">
        <f t="shared" ca="1" si="128"/>
        <v>-1</v>
      </c>
      <c r="T466">
        <f t="shared" ca="1" si="124"/>
        <v>-1</v>
      </c>
    </row>
    <row r="467" spans="1:20" x14ac:dyDescent="0.25">
      <c r="A467" s="71">
        <f t="shared" si="129"/>
        <v>44.800000000000367</v>
      </c>
      <c r="B467" s="65">
        <f t="shared" si="125"/>
        <v>63.875102627550518</v>
      </c>
      <c r="C467" s="58">
        <f t="shared" ref="C467:C530" ca="1" si="132">E467*$B$9 + D467</f>
        <v>116.98734809502811</v>
      </c>
      <c r="D467" s="58">
        <f t="shared" ca="1" si="126"/>
        <v>-33.012651904971889</v>
      </c>
      <c r="E467" s="55">
        <f t="shared" ca="1" si="130"/>
        <v>3</v>
      </c>
      <c r="F467" s="72">
        <f t="shared" ca="1" si="127"/>
        <v>0</v>
      </c>
      <c r="G467" s="42">
        <f t="shared" ref="G467:G512" si="133">ROW(A467)</f>
        <v>467</v>
      </c>
      <c r="H467">
        <f ca="1">IF((G467-$L$7)&gt;$G$19, ABS((SUM(INDIRECT("C"&amp;G467-$L$7):INDIRECT("C"&amp;G467)) - SUM(INDIRECT("C"&amp;G467):INDIRECT("C"&amp;G467+$L$7)))/$J$7),0)</f>
        <v>3.435752546700698</v>
      </c>
      <c r="I467">
        <f ca="1">AVERAGE(INDIRECT("H"&amp;$G467-$L$8):INDIRECT("H"&amp;$G467+$L$8))</f>
        <v>3.435752546700698</v>
      </c>
      <c r="J467">
        <f t="shared" ref="J467:J530" ca="1" si="134">IF(AND(I467&gt;$J$9, I467&gt;I466, I467&gt;I468, SUM(J464:J465)&lt;=0), I467, -1)</f>
        <v>-1</v>
      </c>
      <c r="K467" s="12">
        <f t="shared" ref="K467:K512" ca="1" si="135">IF($J467&lt;0,K466+$C467,0)</f>
        <v>8428.7728868778777</v>
      </c>
      <c r="L467" s="12">
        <f t="shared" ref="L467:L512" ca="1" si="136">IF($J467&lt;0,L466+1,0)</f>
        <v>56</v>
      </c>
      <c r="M467" s="12">
        <f t="shared" ref="M467:M511" ca="1" si="137">IF($L467=0,($K466+$C467)/($L466+1),$M468)</f>
        <v>151.30476825054009</v>
      </c>
      <c r="N467" s="16" t="b">
        <f t="shared" ref="N467:N511" ca="1" si="138">IF(($M467-M468)&gt;$J$10,TRUE,FALSE)</f>
        <v>0</v>
      </c>
      <c r="O467">
        <f t="shared" ref="O467:O511" ca="1" si="139">IF($N467,0,O466+$C467)</f>
        <v>19688.809079143488</v>
      </c>
      <c r="P467">
        <f t="shared" ref="P467:P511" ca="1" si="140">IF($N467,0,P466+1)</f>
        <v>131</v>
      </c>
      <c r="Q467">
        <f t="shared" ref="Q467:Q511" ca="1" si="141">IF($O467=0,($O466+$C467)/($P466+1),$Q468)</f>
        <v>150.80578287255778</v>
      </c>
      <c r="R467" t="b">
        <f t="shared" ca="1" si="131"/>
        <v>0</v>
      </c>
      <c r="S467">
        <f t="shared" ca="1" si="128"/>
        <v>-1</v>
      </c>
      <c r="T467">
        <f t="shared" ref="T467:T511" ca="1" si="142">IF(R467,P466*(A467-A466),-1)</f>
        <v>-1</v>
      </c>
    </row>
    <row r="468" spans="1:20" x14ac:dyDescent="0.25">
      <c r="A468" s="71">
        <f t="shared" si="129"/>
        <v>44.900000000000368</v>
      </c>
      <c r="B468" s="65">
        <f t="shared" ref="B468:B512" si="143">($B$9*$B$10)*EXP(-A468*$B$11)</f>
        <v>63.556524224126058</v>
      </c>
      <c r="C468" s="58">
        <f t="shared" ca="1" si="132"/>
        <v>154.02962660570674</v>
      </c>
      <c r="D468" s="58">
        <f t="shared" ref="D468:D512" ca="1" si="144">(SQRT(E468*$B$9)+$B$8) * SQRT(-2*LN(RAND())) * COS(2*PI()*RAND())</f>
        <v>4.0296266057067447</v>
      </c>
      <c r="E468" s="55">
        <f t="shared" ca="1" si="130"/>
        <v>3</v>
      </c>
      <c r="F468" s="72">
        <f t="shared" ref="F468:F512" ca="1" si="145">IF(E468*($B$12*$B$11) &gt; RAND(),1,0)</f>
        <v>0</v>
      </c>
      <c r="G468" s="42">
        <f t="shared" si="133"/>
        <v>468</v>
      </c>
      <c r="H468">
        <f ca="1">IF((G468-$L$7)&gt;$G$19, ABS((SUM(INDIRECT("C"&amp;G468-$L$7):INDIRECT("C"&amp;G468)) - SUM(INDIRECT("C"&amp;G468):INDIRECT("C"&amp;G468+$L$7)))/$J$7),0)</f>
        <v>9.2070693559791863</v>
      </c>
      <c r="I468">
        <f ca="1">AVERAGE(INDIRECT("H"&amp;$G468-$L$8):INDIRECT("H"&amp;$G468+$L$8))</f>
        <v>9.2070693559791863</v>
      </c>
      <c r="J468">
        <f t="shared" ca="1" si="134"/>
        <v>-1</v>
      </c>
      <c r="K468" s="12">
        <f t="shared" ca="1" si="135"/>
        <v>8582.8025134835843</v>
      </c>
      <c r="L468" s="12">
        <f t="shared" ca="1" si="136"/>
        <v>57</v>
      </c>
      <c r="M468" s="12">
        <f t="shared" ca="1" si="137"/>
        <v>151.30476825054009</v>
      </c>
      <c r="N468" s="16" t="b">
        <f t="shared" ca="1" si="138"/>
        <v>0</v>
      </c>
      <c r="O468">
        <f t="shared" ca="1" si="139"/>
        <v>19842.838705749196</v>
      </c>
      <c r="P468">
        <f t="shared" ca="1" si="140"/>
        <v>132</v>
      </c>
      <c r="Q468">
        <f t="shared" ca="1" si="141"/>
        <v>150.80578287255778</v>
      </c>
      <c r="R468" t="b">
        <f t="shared" ca="1" si="131"/>
        <v>0</v>
      </c>
      <c r="S468">
        <f t="shared" ref="S468:S511" ca="1" si="146">IF(R468,Q468,-1)</f>
        <v>-1</v>
      </c>
      <c r="T468">
        <f t="shared" ca="1" si="142"/>
        <v>-1</v>
      </c>
    </row>
    <row r="469" spans="1:20" x14ac:dyDescent="0.25">
      <c r="A469" s="71">
        <f t="shared" ref="A469:A512" si="147">A468+$B$12</f>
        <v>45.000000000000369</v>
      </c>
      <c r="B469" s="65">
        <f t="shared" si="143"/>
        <v>63.239534737117424</v>
      </c>
      <c r="C469" s="58">
        <f t="shared" ca="1" si="132"/>
        <v>139.68473417215651</v>
      </c>
      <c r="D469" s="58">
        <f t="shared" ca="1" si="144"/>
        <v>-10.315265827843492</v>
      </c>
      <c r="E469" s="55">
        <f t="shared" ref="E469:E512" ca="1" si="148">E468-F468</f>
        <v>3</v>
      </c>
      <c r="F469" s="72">
        <f t="shared" ca="1" si="145"/>
        <v>0</v>
      </c>
      <c r="G469" s="42">
        <f t="shared" si="133"/>
        <v>469</v>
      </c>
      <c r="H469">
        <f ca="1">IF((G469-$L$7)&gt;$G$19, ABS((SUM(INDIRECT("C"&amp;G469-$L$7):INDIRECT("C"&amp;G469)) - SUM(INDIRECT("C"&amp;G469):INDIRECT("C"&amp;G469+$L$7)))/$J$7),0)</f>
        <v>6.3361853335968874</v>
      </c>
      <c r="I469">
        <f ca="1">AVERAGE(INDIRECT("H"&amp;$G469-$L$8):INDIRECT("H"&amp;$G469+$L$8))</f>
        <v>6.3361853335968874</v>
      </c>
      <c r="J469">
        <f t="shared" ca="1" si="134"/>
        <v>-1</v>
      </c>
      <c r="K469" s="12">
        <f t="shared" ca="1" si="135"/>
        <v>8722.4872476557412</v>
      </c>
      <c r="L469" s="12">
        <f t="shared" ca="1" si="136"/>
        <v>58</v>
      </c>
      <c r="M469" s="12">
        <f t="shared" ca="1" si="137"/>
        <v>151.30476825054009</v>
      </c>
      <c r="N469" s="16" t="b">
        <f t="shared" ca="1" si="138"/>
        <v>0</v>
      </c>
      <c r="O469">
        <f t="shared" ca="1" si="139"/>
        <v>19982.523439921351</v>
      </c>
      <c r="P469">
        <f t="shared" ca="1" si="140"/>
        <v>133</v>
      </c>
      <c r="Q469">
        <f t="shared" ca="1" si="141"/>
        <v>150.80578287255778</v>
      </c>
      <c r="R469" t="b">
        <f t="shared" ca="1" si="131"/>
        <v>0</v>
      </c>
      <c r="S469">
        <f t="shared" ca="1" si="146"/>
        <v>-1</v>
      </c>
      <c r="T469">
        <f t="shared" ca="1" si="142"/>
        <v>-1</v>
      </c>
    </row>
    <row r="470" spans="1:20" x14ac:dyDescent="0.25">
      <c r="A470" s="71">
        <f t="shared" si="147"/>
        <v>45.100000000000371</v>
      </c>
      <c r="B470" s="65">
        <f t="shared" si="143"/>
        <v>62.924126241770971</v>
      </c>
      <c r="C470" s="58">
        <f t="shared" ca="1" si="132"/>
        <v>149.41212340900114</v>
      </c>
      <c r="D470" s="58">
        <f t="shared" ca="1" si="144"/>
        <v>-0.58787659099885825</v>
      </c>
      <c r="E470" s="55">
        <f t="shared" ca="1" si="148"/>
        <v>3</v>
      </c>
      <c r="F470" s="72">
        <f t="shared" ca="1" si="145"/>
        <v>0</v>
      </c>
      <c r="G470" s="42">
        <f t="shared" si="133"/>
        <v>470</v>
      </c>
      <c r="H470">
        <f ca="1">IF((G470-$L$7)&gt;$G$19, ABS((SUM(INDIRECT("C"&amp;G470-$L$7):INDIRECT("C"&amp;G470)) - SUM(INDIRECT("C"&amp;G470):INDIRECT("C"&amp;G470+$L$7)))/$J$7),0)</f>
        <v>2.0918265596856571</v>
      </c>
      <c r="I470">
        <f ca="1">AVERAGE(INDIRECT("H"&amp;$G470-$L$8):INDIRECT("H"&amp;$G470+$L$8))</f>
        <v>2.0918265596856571</v>
      </c>
      <c r="J470">
        <f t="shared" ca="1" si="134"/>
        <v>-1</v>
      </c>
      <c r="K470" s="12">
        <f t="shared" ca="1" si="135"/>
        <v>8871.8993710647428</v>
      </c>
      <c r="L470" s="12">
        <f t="shared" ca="1" si="136"/>
        <v>59</v>
      </c>
      <c r="M470" s="12">
        <f t="shared" ca="1" si="137"/>
        <v>151.30476825054009</v>
      </c>
      <c r="N470" s="16" t="b">
        <f t="shared" ca="1" si="138"/>
        <v>0</v>
      </c>
      <c r="O470">
        <f t="shared" ca="1" si="139"/>
        <v>20131.935563330353</v>
      </c>
      <c r="P470">
        <f t="shared" ca="1" si="140"/>
        <v>134</v>
      </c>
      <c r="Q470">
        <f t="shared" ca="1" si="141"/>
        <v>150.80578287255778</v>
      </c>
      <c r="R470" t="b">
        <f t="shared" ca="1" si="131"/>
        <v>0</v>
      </c>
      <c r="S470">
        <f t="shared" ca="1" si="146"/>
        <v>-1</v>
      </c>
      <c r="T470">
        <f t="shared" ca="1" si="142"/>
        <v>-1</v>
      </c>
    </row>
    <row r="471" spans="1:20" x14ac:dyDescent="0.25">
      <c r="A471" s="71">
        <f t="shared" si="147"/>
        <v>45.200000000000372</v>
      </c>
      <c r="B471" s="65">
        <f t="shared" si="143"/>
        <v>62.61029085285783</v>
      </c>
      <c r="C471" s="58">
        <f t="shared" ca="1" si="132"/>
        <v>146.94959262612119</v>
      </c>
      <c r="D471" s="58">
        <f t="shared" ca="1" si="144"/>
        <v>-3.0504073738788153</v>
      </c>
      <c r="E471" s="55">
        <f t="shared" ca="1" si="148"/>
        <v>3</v>
      </c>
      <c r="F471" s="72">
        <f t="shared" ca="1" si="145"/>
        <v>0</v>
      </c>
      <c r="G471" s="42">
        <f t="shared" si="133"/>
        <v>471</v>
      </c>
      <c r="H471">
        <f ca="1">IF((G471-$L$7)&gt;$G$19, ABS((SUM(INDIRECT("C"&amp;G471-$L$7):INDIRECT("C"&amp;G471)) - SUM(INDIRECT("C"&amp;G471):INDIRECT("C"&amp;G471+$L$7)))/$J$7),0)</f>
        <v>4.8671041179887453</v>
      </c>
      <c r="I471">
        <f ca="1">AVERAGE(INDIRECT("H"&amp;$G471-$L$8):INDIRECT("H"&amp;$G471+$L$8))</f>
        <v>4.8671041179887453</v>
      </c>
      <c r="J471">
        <f t="shared" ca="1" si="134"/>
        <v>-1</v>
      </c>
      <c r="K471" s="12">
        <f t="shared" ca="1" si="135"/>
        <v>9018.8489636908635</v>
      </c>
      <c r="L471" s="12">
        <f t="shared" ca="1" si="136"/>
        <v>60</v>
      </c>
      <c r="M471" s="12">
        <f t="shared" ca="1" si="137"/>
        <v>151.30476825054009</v>
      </c>
      <c r="N471" s="16" t="b">
        <f t="shared" ca="1" si="138"/>
        <v>0</v>
      </c>
      <c r="O471">
        <f t="shared" ca="1" si="139"/>
        <v>20278.885155956476</v>
      </c>
      <c r="P471">
        <f t="shared" ca="1" si="140"/>
        <v>135</v>
      </c>
      <c r="Q471">
        <f t="shared" ca="1" si="141"/>
        <v>150.80578287255778</v>
      </c>
      <c r="R471" t="b">
        <f t="shared" ca="1" si="131"/>
        <v>0</v>
      </c>
      <c r="S471">
        <f t="shared" ca="1" si="146"/>
        <v>-1</v>
      </c>
      <c r="T471">
        <f t="shared" ca="1" si="142"/>
        <v>-1</v>
      </c>
    </row>
    <row r="472" spans="1:20" x14ac:dyDescent="0.25">
      <c r="A472" s="71">
        <f t="shared" si="147"/>
        <v>45.300000000000374</v>
      </c>
      <c r="B472" s="65">
        <f t="shared" si="143"/>
        <v>62.298020724476999</v>
      </c>
      <c r="C472" s="58">
        <f t="shared" ca="1" si="132"/>
        <v>155.13207439048469</v>
      </c>
      <c r="D472" s="58">
        <f t="shared" ca="1" si="144"/>
        <v>5.1320743904846884</v>
      </c>
      <c r="E472" s="55">
        <f t="shared" ca="1" si="148"/>
        <v>3</v>
      </c>
      <c r="F472" s="72">
        <f t="shared" ca="1" si="145"/>
        <v>0</v>
      </c>
      <c r="G472" s="42">
        <f t="shared" si="133"/>
        <v>472</v>
      </c>
      <c r="H472">
        <f ca="1">IF((G472-$L$7)&gt;$G$19, ABS((SUM(INDIRECT("C"&amp;G472-$L$7):INDIRECT("C"&amp;G472)) - SUM(INDIRECT("C"&amp;G472):INDIRECT("C"&amp;G472+$L$7)))/$J$7),0)</f>
        <v>0.17490611446972082</v>
      </c>
      <c r="I472">
        <f ca="1">AVERAGE(INDIRECT("H"&amp;$G472-$L$8):INDIRECT("H"&amp;$G472+$L$8))</f>
        <v>0.17490611446972082</v>
      </c>
      <c r="J472">
        <f t="shared" ca="1" si="134"/>
        <v>-1</v>
      </c>
      <c r="K472" s="12">
        <f t="shared" ca="1" si="135"/>
        <v>9173.9810380813487</v>
      </c>
      <c r="L472" s="12">
        <f t="shared" ca="1" si="136"/>
        <v>61</v>
      </c>
      <c r="M472" s="12">
        <f t="shared" ca="1" si="137"/>
        <v>151.30476825054009</v>
      </c>
      <c r="N472" s="16" t="b">
        <f t="shared" ca="1" si="138"/>
        <v>0</v>
      </c>
      <c r="O472">
        <f t="shared" ca="1" si="139"/>
        <v>20434.017230346959</v>
      </c>
      <c r="P472">
        <f t="shared" ca="1" si="140"/>
        <v>136</v>
      </c>
      <c r="Q472">
        <f t="shared" ca="1" si="141"/>
        <v>150.80578287255778</v>
      </c>
      <c r="R472" t="b">
        <f t="shared" ca="1" si="131"/>
        <v>0</v>
      </c>
      <c r="S472">
        <f t="shared" ca="1" si="146"/>
        <v>-1</v>
      </c>
      <c r="T472">
        <f t="shared" ca="1" si="142"/>
        <v>-1</v>
      </c>
    </row>
    <row r="473" spans="1:20" x14ac:dyDescent="0.25">
      <c r="A473" s="71">
        <f t="shared" si="147"/>
        <v>45.400000000000375</v>
      </c>
      <c r="B473" s="65">
        <f t="shared" si="143"/>
        <v>61.98730804985896</v>
      </c>
      <c r="C473" s="58">
        <f t="shared" ca="1" si="132"/>
        <v>153.433199662628</v>
      </c>
      <c r="D473" s="58">
        <f t="shared" ca="1" si="144"/>
        <v>3.4331996626279988</v>
      </c>
      <c r="E473" s="55">
        <f t="shared" ca="1" si="148"/>
        <v>3</v>
      </c>
      <c r="F473" s="72">
        <f t="shared" ca="1" si="145"/>
        <v>0</v>
      </c>
      <c r="G473" s="42">
        <f t="shared" si="133"/>
        <v>473</v>
      </c>
      <c r="H473">
        <f ca="1">IF((G473-$L$7)&gt;$G$19, ABS((SUM(INDIRECT("C"&amp;G473-$L$7):INDIRECT("C"&amp;G473)) - SUM(INDIRECT("C"&amp;G473):INDIRECT("C"&amp;G473+$L$7)))/$J$7),0)</f>
        <v>1.6125511624835553</v>
      </c>
      <c r="I473">
        <f ca="1">AVERAGE(INDIRECT("H"&amp;$G473-$L$8):INDIRECT("H"&amp;$G473+$L$8))</f>
        <v>1.6125511624835553</v>
      </c>
      <c r="J473">
        <f t="shared" ca="1" si="134"/>
        <v>-1</v>
      </c>
      <c r="K473" s="12">
        <f t="shared" ca="1" si="135"/>
        <v>9327.4142377439766</v>
      </c>
      <c r="L473" s="12">
        <f t="shared" ca="1" si="136"/>
        <v>62</v>
      </c>
      <c r="M473" s="12">
        <f t="shared" ca="1" si="137"/>
        <v>151.30476825054009</v>
      </c>
      <c r="N473" s="16" t="b">
        <f t="shared" ca="1" si="138"/>
        <v>0</v>
      </c>
      <c r="O473">
        <f t="shared" ca="1" si="139"/>
        <v>20587.450430009587</v>
      </c>
      <c r="P473">
        <f t="shared" ca="1" si="140"/>
        <v>137</v>
      </c>
      <c r="Q473">
        <f t="shared" ca="1" si="141"/>
        <v>150.80578287255778</v>
      </c>
      <c r="R473" t="b">
        <f t="shared" ca="1" si="131"/>
        <v>0</v>
      </c>
      <c r="S473">
        <f t="shared" ca="1" si="146"/>
        <v>-1</v>
      </c>
      <c r="T473">
        <f t="shared" ca="1" si="142"/>
        <v>-1</v>
      </c>
    </row>
    <row r="474" spans="1:20" x14ac:dyDescent="0.25">
      <c r="A474" s="71">
        <f t="shared" si="147"/>
        <v>45.500000000000377</v>
      </c>
      <c r="B474" s="65">
        <f t="shared" si="143"/>
        <v>61.678145061170653</v>
      </c>
      <c r="C474" s="58">
        <f t="shared" ca="1" si="132"/>
        <v>143.62814083037318</v>
      </c>
      <c r="D474" s="58">
        <f t="shared" ca="1" si="144"/>
        <v>-6.3718591696268048</v>
      </c>
      <c r="E474" s="55">
        <f t="shared" ca="1" si="148"/>
        <v>3</v>
      </c>
      <c r="F474" s="72">
        <f t="shared" ca="1" si="145"/>
        <v>0</v>
      </c>
      <c r="G474" s="42">
        <f t="shared" si="133"/>
        <v>474</v>
      </c>
      <c r="H474">
        <f ca="1">IF((G474-$L$7)&gt;$G$19, ABS((SUM(INDIRECT("C"&amp;G474-$L$7):INDIRECT("C"&amp;G474)) - SUM(INDIRECT("C"&amp;G474):INDIRECT("C"&amp;G474+$L$7)))/$J$7),0)</f>
        <v>1.1925326348613368</v>
      </c>
      <c r="I474">
        <f ca="1">AVERAGE(INDIRECT("H"&amp;$G474-$L$8):INDIRECT("H"&amp;$G474+$L$8))</f>
        <v>1.1925326348613368</v>
      </c>
      <c r="J474">
        <f t="shared" ca="1" si="134"/>
        <v>-1</v>
      </c>
      <c r="K474" s="12">
        <f t="shared" ca="1" si="135"/>
        <v>9471.0423785743496</v>
      </c>
      <c r="L474" s="12">
        <f t="shared" ca="1" si="136"/>
        <v>63</v>
      </c>
      <c r="M474" s="12">
        <f t="shared" ca="1" si="137"/>
        <v>151.30476825054009</v>
      </c>
      <c r="N474" s="16" t="b">
        <f t="shared" ca="1" si="138"/>
        <v>0</v>
      </c>
      <c r="O474">
        <f t="shared" ca="1" si="139"/>
        <v>20731.07857083996</v>
      </c>
      <c r="P474">
        <f t="shared" ca="1" si="140"/>
        <v>138</v>
      </c>
      <c r="Q474">
        <f t="shared" ca="1" si="141"/>
        <v>150.80578287255778</v>
      </c>
      <c r="R474" t="b">
        <f t="shared" ca="1" si="131"/>
        <v>0</v>
      </c>
      <c r="S474">
        <f t="shared" ca="1" si="146"/>
        <v>-1</v>
      </c>
      <c r="T474">
        <f t="shared" ca="1" si="142"/>
        <v>-1</v>
      </c>
    </row>
    <row r="475" spans="1:20" x14ac:dyDescent="0.25">
      <c r="A475" s="71">
        <f t="shared" si="147"/>
        <v>45.600000000000378</v>
      </c>
      <c r="B475" s="65">
        <f t="shared" si="143"/>
        <v>61.370524029321324</v>
      </c>
      <c r="C475" s="58">
        <f t="shared" ca="1" si="132"/>
        <v>164.90373083616691</v>
      </c>
      <c r="D475" s="58">
        <f t="shared" ca="1" si="144"/>
        <v>14.903730836166904</v>
      </c>
      <c r="E475" s="55">
        <f t="shared" ca="1" si="148"/>
        <v>3</v>
      </c>
      <c r="F475" s="72">
        <f t="shared" ca="1" si="145"/>
        <v>0</v>
      </c>
      <c r="G475" s="42">
        <f t="shared" si="133"/>
        <v>475</v>
      </c>
      <c r="H475">
        <f ca="1">IF((G475-$L$7)&gt;$G$19, ABS((SUM(INDIRECT("C"&amp;G475-$L$7):INDIRECT("C"&amp;G475)) - SUM(INDIRECT("C"&amp;G475):INDIRECT("C"&amp;G475+$L$7)))/$J$7),0)</f>
        <v>3.1349192508472612</v>
      </c>
      <c r="I475">
        <f ca="1">AVERAGE(INDIRECT("H"&amp;$G475-$L$8):INDIRECT("H"&amp;$G475+$L$8))</f>
        <v>3.1349192508472612</v>
      </c>
      <c r="J475">
        <f t="shared" ca="1" si="134"/>
        <v>-1</v>
      </c>
      <c r="K475" s="12">
        <f t="shared" ca="1" si="135"/>
        <v>9635.9461094105172</v>
      </c>
      <c r="L475" s="12">
        <f t="shared" ca="1" si="136"/>
        <v>64</v>
      </c>
      <c r="M475" s="12">
        <f t="shared" ca="1" si="137"/>
        <v>151.30476825054009</v>
      </c>
      <c r="N475" s="16" t="b">
        <f t="shared" ca="1" si="138"/>
        <v>0</v>
      </c>
      <c r="O475">
        <f t="shared" ca="1" si="139"/>
        <v>20895.982301676126</v>
      </c>
      <c r="P475">
        <f t="shared" ca="1" si="140"/>
        <v>139</v>
      </c>
      <c r="Q475">
        <f t="shared" ca="1" si="141"/>
        <v>150.80578287255778</v>
      </c>
      <c r="R475" t="b">
        <f t="shared" ca="1" si="131"/>
        <v>0</v>
      </c>
      <c r="S475">
        <f t="shared" ca="1" si="146"/>
        <v>-1</v>
      </c>
      <c r="T475">
        <f t="shared" ca="1" si="142"/>
        <v>-1</v>
      </c>
    </row>
    <row r="476" spans="1:20" x14ac:dyDescent="0.25">
      <c r="A476" s="71">
        <f t="shared" si="147"/>
        <v>45.700000000000379</v>
      </c>
      <c r="B476" s="65">
        <f t="shared" si="143"/>
        <v>61.064437263769065</v>
      </c>
      <c r="C476" s="58">
        <f t="shared" ca="1" si="132"/>
        <v>138.89141267750048</v>
      </c>
      <c r="D476" s="58">
        <f t="shared" ca="1" si="144"/>
        <v>-11.10858732249952</v>
      </c>
      <c r="E476" s="55">
        <f t="shared" ca="1" si="148"/>
        <v>3</v>
      </c>
      <c r="F476" s="72">
        <f t="shared" ca="1" si="145"/>
        <v>0</v>
      </c>
      <c r="G476" s="42">
        <f t="shared" si="133"/>
        <v>476</v>
      </c>
      <c r="H476">
        <f ca="1">IF((G476-$L$7)&gt;$G$19, ABS((SUM(INDIRECT("C"&amp;G476-$L$7):INDIRECT("C"&amp;G476)) - SUM(INDIRECT("C"&amp;G476):INDIRECT("C"&amp;G476+$L$7)))/$J$7),0)</f>
        <v>4.0602610157617818</v>
      </c>
      <c r="I476">
        <f ca="1">AVERAGE(INDIRECT("H"&amp;$G476-$L$8):INDIRECT("H"&amp;$G476+$L$8))</f>
        <v>4.0602610157617818</v>
      </c>
      <c r="J476">
        <f t="shared" ca="1" si="134"/>
        <v>-1</v>
      </c>
      <c r="K476" s="12">
        <f t="shared" ca="1" si="135"/>
        <v>9774.8375220880171</v>
      </c>
      <c r="L476" s="12">
        <f t="shared" ca="1" si="136"/>
        <v>65</v>
      </c>
      <c r="M476" s="12">
        <f t="shared" ca="1" si="137"/>
        <v>151.30476825054009</v>
      </c>
      <c r="N476" s="16" t="b">
        <f t="shared" ca="1" si="138"/>
        <v>0</v>
      </c>
      <c r="O476">
        <f t="shared" ca="1" si="139"/>
        <v>21034.873714353627</v>
      </c>
      <c r="P476">
        <f t="shared" ca="1" si="140"/>
        <v>140</v>
      </c>
      <c r="Q476">
        <f t="shared" ca="1" si="141"/>
        <v>150.80578287255778</v>
      </c>
      <c r="R476" t="b">
        <f t="shared" ca="1" si="131"/>
        <v>0</v>
      </c>
      <c r="S476">
        <f t="shared" ca="1" si="146"/>
        <v>-1</v>
      </c>
      <c r="T476">
        <f t="shared" ca="1" si="142"/>
        <v>-1</v>
      </c>
    </row>
    <row r="477" spans="1:20" x14ac:dyDescent="0.25">
      <c r="A477" s="71">
        <f t="shared" si="147"/>
        <v>45.800000000000381</v>
      </c>
      <c r="B477" s="65">
        <f t="shared" si="143"/>
        <v>60.75987711232888</v>
      </c>
      <c r="C477" s="58">
        <f t="shared" ca="1" si="132"/>
        <v>145.63025081211165</v>
      </c>
      <c r="D477" s="58">
        <f t="shared" ca="1" si="144"/>
        <v>-4.3697491878883437</v>
      </c>
      <c r="E477" s="55">
        <f t="shared" ca="1" si="148"/>
        <v>3</v>
      </c>
      <c r="F477" s="72">
        <f t="shared" ca="1" si="145"/>
        <v>0</v>
      </c>
      <c r="G477" s="42">
        <f t="shared" si="133"/>
        <v>477</v>
      </c>
      <c r="H477">
        <f ca="1">IF((G477-$L$7)&gt;$G$19, ABS((SUM(INDIRECT("C"&amp;G477-$L$7):INDIRECT("C"&amp;G477)) - SUM(INDIRECT("C"&amp;G477):INDIRECT("C"&amp;G477+$L$7)))/$J$7),0)</f>
        <v>0.97565412679222163</v>
      </c>
      <c r="I477">
        <f ca="1">AVERAGE(INDIRECT("H"&amp;$G477-$L$8):INDIRECT("H"&amp;$G477+$L$8))</f>
        <v>0.97565412679222163</v>
      </c>
      <c r="J477">
        <f t="shared" ca="1" si="134"/>
        <v>-1</v>
      </c>
      <c r="K477" s="12">
        <f t="shared" ca="1" si="135"/>
        <v>9920.4677729001287</v>
      </c>
      <c r="L477" s="12">
        <f t="shared" ca="1" si="136"/>
        <v>66</v>
      </c>
      <c r="M477" s="12">
        <f t="shared" ca="1" si="137"/>
        <v>151.30476825054009</v>
      </c>
      <c r="N477" s="16" t="b">
        <f t="shared" ca="1" si="138"/>
        <v>0</v>
      </c>
      <c r="O477">
        <f t="shared" ca="1" si="139"/>
        <v>21180.503965165739</v>
      </c>
      <c r="P477">
        <f t="shared" ca="1" si="140"/>
        <v>141</v>
      </c>
      <c r="Q477">
        <f t="shared" ca="1" si="141"/>
        <v>150.80578287255778</v>
      </c>
      <c r="R477" t="b">
        <f t="shared" ca="1" si="131"/>
        <v>0</v>
      </c>
      <c r="S477">
        <f t="shared" ca="1" si="146"/>
        <v>-1</v>
      </c>
      <c r="T477">
        <f t="shared" ca="1" si="142"/>
        <v>-1</v>
      </c>
    </row>
    <row r="478" spans="1:20" x14ac:dyDescent="0.25">
      <c r="A478" s="71">
        <f t="shared" si="147"/>
        <v>45.900000000000382</v>
      </c>
      <c r="B478" s="65">
        <f t="shared" si="143"/>
        <v>60.456835960981081</v>
      </c>
      <c r="C478" s="58">
        <f t="shared" ca="1" si="132"/>
        <v>146.66057679138129</v>
      </c>
      <c r="D478" s="58">
        <f t="shared" ca="1" si="144"/>
        <v>-3.3394232086187183</v>
      </c>
      <c r="E478" s="55">
        <f t="shared" ca="1" si="148"/>
        <v>3</v>
      </c>
      <c r="F478" s="72">
        <f t="shared" ca="1" si="145"/>
        <v>0</v>
      </c>
      <c r="G478" s="42">
        <f t="shared" si="133"/>
        <v>478</v>
      </c>
      <c r="H478">
        <f ca="1">IF((G478-$L$7)&gt;$G$19, ABS((SUM(INDIRECT("C"&amp;G478-$L$7):INDIRECT("C"&amp;G478)) - SUM(INDIRECT("C"&amp;G478):INDIRECT("C"&amp;G478+$L$7)))/$J$7),0)</f>
        <v>5.8635612609221539</v>
      </c>
      <c r="I478">
        <f ca="1">AVERAGE(INDIRECT("H"&amp;$G478-$L$8):INDIRECT("H"&amp;$G478+$L$8))</f>
        <v>5.8635612609221539</v>
      </c>
      <c r="J478">
        <f t="shared" ca="1" si="134"/>
        <v>-1</v>
      </c>
      <c r="K478" s="12">
        <f t="shared" ca="1" si="135"/>
        <v>10067.128349691509</v>
      </c>
      <c r="L478" s="12">
        <f t="shared" ca="1" si="136"/>
        <v>67</v>
      </c>
      <c r="M478" s="12">
        <f t="shared" ca="1" si="137"/>
        <v>151.30476825054009</v>
      </c>
      <c r="N478" s="16" t="b">
        <f t="shared" ca="1" si="138"/>
        <v>0</v>
      </c>
      <c r="O478">
        <f t="shared" ca="1" si="139"/>
        <v>21327.164541957121</v>
      </c>
      <c r="P478">
        <f t="shared" ca="1" si="140"/>
        <v>142</v>
      </c>
      <c r="Q478">
        <f t="shared" ca="1" si="141"/>
        <v>150.80578287255778</v>
      </c>
      <c r="R478" t="b">
        <f t="shared" ca="1" si="131"/>
        <v>0</v>
      </c>
      <c r="S478">
        <f t="shared" ca="1" si="146"/>
        <v>-1</v>
      </c>
      <c r="T478">
        <f t="shared" ca="1" si="142"/>
        <v>-1</v>
      </c>
    </row>
    <row r="479" spans="1:20" x14ac:dyDescent="0.25">
      <c r="A479" s="71">
        <f t="shared" si="147"/>
        <v>46.000000000000384</v>
      </c>
      <c r="B479" s="65">
        <f t="shared" si="143"/>
        <v>60.155306233681074</v>
      </c>
      <c r="C479" s="58">
        <f t="shared" ca="1" si="132"/>
        <v>153.23195021511722</v>
      </c>
      <c r="D479" s="58">
        <f t="shared" ca="1" si="144"/>
        <v>3.2319502151172368</v>
      </c>
      <c r="E479" s="55">
        <f t="shared" ca="1" si="148"/>
        <v>3</v>
      </c>
      <c r="F479" s="72">
        <f t="shared" ca="1" si="145"/>
        <v>0</v>
      </c>
      <c r="G479" s="42">
        <f t="shared" si="133"/>
        <v>479</v>
      </c>
      <c r="H479">
        <f ca="1">IF((G479-$L$7)&gt;$G$19, ABS((SUM(INDIRECT("C"&amp;G479-$L$7):INDIRECT("C"&amp;G479)) - SUM(INDIRECT("C"&amp;G479):INDIRECT("C"&amp;G479+$L$7)))/$J$7),0)</f>
        <v>1.4491690027891195</v>
      </c>
      <c r="I479">
        <f ca="1">AVERAGE(INDIRECT("H"&amp;$G479-$L$8):INDIRECT("H"&amp;$G479+$L$8))</f>
        <v>1.4491690027891195</v>
      </c>
      <c r="J479">
        <f t="shared" ca="1" si="134"/>
        <v>-1</v>
      </c>
      <c r="K479" s="12">
        <f t="shared" ca="1" si="135"/>
        <v>10220.360299906626</v>
      </c>
      <c r="L479" s="12">
        <f t="shared" ca="1" si="136"/>
        <v>68</v>
      </c>
      <c r="M479" s="12">
        <f t="shared" ca="1" si="137"/>
        <v>151.30476825054009</v>
      </c>
      <c r="N479" s="16" t="b">
        <f t="shared" ca="1" si="138"/>
        <v>0</v>
      </c>
      <c r="O479">
        <f t="shared" ca="1" si="139"/>
        <v>21480.39649217224</v>
      </c>
      <c r="P479">
        <f t="shared" ca="1" si="140"/>
        <v>143</v>
      </c>
      <c r="Q479">
        <f t="shared" ca="1" si="141"/>
        <v>150.80578287255778</v>
      </c>
      <c r="R479" t="b">
        <f t="shared" ca="1" si="131"/>
        <v>0</v>
      </c>
      <c r="S479">
        <f t="shared" ca="1" si="146"/>
        <v>-1</v>
      </c>
      <c r="T479">
        <f t="shared" ca="1" si="142"/>
        <v>-1</v>
      </c>
    </row>
    <row r="480" spans="1:20" x14ac:dyDescent="0.25">
      <c r="A480" s="71">
        <f t="shared" si="147"/>
        <v>46.100000000000385</v>
      </c>
      <c r="B480" s="65">
        <f t="shared" si="143"/>
        <v>59.855280392170023</v>
      </c>
      <c r="C480" s="58">
        <f t="shared" ca="1" si="132"/>
        <v>154.7439583181835</v>
      </c>
      <c r="D480" s="58">
        <f t="shared" ca="1" si="144"/>
        <v>4.7439583181835143</v>
      </c>
      <c r="E480" s="55">
        <f t="shared" ca="1" si="148"/>
        <v>3</v>
      </c>
      <c r="F480" s="72">
        <f t="shared" ca="1" si="145"/>
        <v>0</v>
      </c>
      <c r="G480" s="42">
        <f t="shared" si="133"/>
        <v>480</v>
      </c>
      <c r="H480">
        <f ca="1">IF((G480-$L$7)&gt;$G$19, ABS((SUM(INDIRECT("C"&amp;G480-$L$7):INDIRECT("C"&amp;G480)) - SUM(INDIRECT("C"&amp;G480):INDIRECT("C"&amp;G480+$L$7)))/$J$7),0)</f>
        <v>1.2454708351843493</v>
      </c>
      <c r="I480">
        <f ca="1">AVERAGE(INDIRECT("H"&amp;$G480-$L$8):INDIRECT("H"&amp;$G480+$L$8))</f>
        <v>1.2454708351843493</v>
      </c>
      <c r="J480">
        <f t="shared" ca="1" si="134"/>
        <v>-1</v>
      </c>
      <c r="K480" s="12">
        <f t="shared" ca="1" si="135"/>
        <v>10375.10425822481</v>
      </c>
      <c r="L480" s="12">
        <f t="shared" ca="1" si="136"/>
        <v>69</v>
      </c>
      <c r="M480" s="12">
        <f t="shared" ca="1" si="137"/>
        <v>151.30476825054009</v>
      </c>
      <c r="N480" s="16" t="b">
        <f t="shared" ca="1" si="138"/>
        <v>0</v>
      </c>
      <c r="O480">
        <f t="shared" ca="1" si="139"/>
        <v>21635.140450490424</v>
      </c>
      <c r="P480">
        <f t="shared" ca="1" si="140"/>
        <v>144</v>
      </c>
      <c r="Q480">
        <f t="shared" ca="1" si="141"/>
        <v>150.80578287255778</v>
      </c>
      <c r="R480" t="b">
        <f t="shared" ca="1" si="131"/>
        <v>0</v>
      </c>
      <c r="S480">
        <f t="shared" ca="1" si="146"/>
        <v>-1</v>
      </c>
      <c r="T480">
        <f t="shared" ca="1" si="142"/>
        <v>-1</v>
      </c>
    </row>
    <row r="481" spans="1:20" x14ac:dyDescent="0.25">
      <c r="A481" s="71">
        <f t="shared" si="147"/>
        <v>46.200000000000387</v>
      </c>
      <c r="B481" s="65">
        <f t="shared" si="143"/>
        <v>59.556750935786226</v>
      </c>
      <c r="C481" s="58">
        <f t="shared" ca="1" si="132"/>
        <v>143.34354529646589</v>
      </c>
      <c r="D481" s="58">
        <f t="shared" ca="1" si="144"/>
        <v>-6.6564547035341102</v>
      </c>
      <c r="E481" s="55">
        <f t="shared" ca="1" si="148"/>
        <v>3</v>
      </c>
      <c r="F481" s="72">
        <f t="shared" ca="1" si="145"/>
        <v>0</v>
      </c>
      <c r="G481" s="42">
        <f t="shared" si="133"/>
        <v>481</v>
      </c>
      <c r="H481">
        <f ca="1">IF((G481-$L$7)&gt;$G$19, ABS((SUM(INDIRECT("C"&amp;G481-$L$7):INDIRECT("C"&amp;G481)) - SUM(INDIRECT("C"&amp;G481):INDIRECT("C"&amp;G481+$L$7)))/$J$7),0)</f>
        <v>0.43191019802362973</v>
      </c>
      <c r="I481">
        <f ca="1">AVERAGE(INDIRECT("H"&amp;$G481-$L$8):INDIRECT("H"&amp;$G481+$L$8))</f>
        <v>0.43191019802362973</v>
      </c>
      <c r="J481">
        <f t="shared" ca="1" si="134"/>
        <v>-1</v>
      </c>
      <c r="K481" s="12">
        <f t="shared" ca="1" si="135"/>
        <v>10518.447803521276</v>
      </c>
      <c r="L481" s="12">
        <f t="shared" ca="1" si="136"/>
        <v>70</v>
      </c>
      <c r="M481" s="12">
        <f t="shared" ca="1" si="137"/>
        <v>151.30476825054009</v>
      </c>
      <c r="N481" s="16" t="b">
        <f t="shared" ca="1" si="138"/>
        <v>0</v>
      </c>
      <c r="O481">
        <f t="shared" ca="1" si="139"/>
        <v>21778.48399578689</v>
      </c>
      <c r="P481">
        <f t="shared" ca="1" si="140"/>
        <v>145</v>
      </c>
      <c r="Q481">
        <f t="shared" ca="1" si="141"/>
        <v>150.80578287255778</v>
      </c>
      <c r="R481" t="b">
        <f t="shared" ca="1" si="131"/>
        <v>0</v>
      </c>
      <c r="S481">
        <f t="shared" ca="1" si="146"/>
        <v>-1</v>
      </c>
      <c r="T481">
        <f t="shared" ca="1" si="142"/>
        <v>-1</v>
      </c>
    </row>
    <row r="482" spans="1:20" x14ac:dyDescent="0.25">
      <c r="A482" s="71">
        <f t="shared" si="147"/>
        <v>46.300000000000388</v>
      </c>
      <c r="B482" s="65">
        <f t="shared" si="143"/>
        <v>59.259710401277765</v>
      </c>
      <c r="C482" s="58">
        <f t="shared" ca="1" si="132"/>
        <v>151.56709836929528</v>
      </c>
      <c r="D482" s="58">
        <f t="shared" ca="1" si="144"/>
        <v>1.5670983692952933</v>
      </c>
      <c r="E482" s="55">
        <f t="shared" ca="1" si="148"/>
        <v>3</v>
      </c>
      <c r="F482" s="72">
        <f t="shared" ca="1" si="145"/>
        <v>0</v>
      </c>
      <c r="G482" s="42">
        <f t="shared" si="133"/>
        <v>482</v>
      </c>
      <c r="H482">
        <f ca="1">IF((G482-$L$7)&gt;$G$19, ABS((SUM(INDIRECT("C"&amp;G482-$L$7):INDIRECT("C"&amp;G482)) - SUM(INDIRECT("C"&amp;G482):INDIRECT("C"&amp;G482+$L$7)))/$J$7),0)</f>
        <v>1.5660558687386583E-2</v>
      </c>
      <c r="I482">
        <f ca="1">AVERAGE(INDIRECT("H"&amp;$G482-$L$8):INDIRECT("H"&amp;$G482+$L$8))</f>
        <v>1.5660558687386583E-2</v>
      </c>
      <c r="J482">
        <f t="shared" ca="1" si="134"/>
        <v>-1</v>
      </c>
      <c r="K482" s="12">
        <f t="shared" ca="1" si="135"/>
        <v>10670.01490189057</v>
      </c>
      <c r="L482" s="12">
        <f t="shared" ca="1" si="136"/>
        <v>71</v>
      </c>
      <c r="M482" s="12">
        <f t="shared" ca="1" si="137"/>
        <v>151.30476825054009</v>
      </c>
      <c r="N482" s="16" t="b">
        <f t="shared" ca="1" si="138"/>
        <v>0</v>
      </c>
      <c r="O482">
        <f t="shared" ca="1" si="139"/>
        <v>21930.051094156184</v>
      </c>
      <c r="P482">
        <f t="shared" ca="1" si="140"/>
        <v>146</v>
      </c>
      <c r="Q482">
        <f t="shared" ca="1" si="141"/>
        <v>150.80578287255778</v>
      </c>
      <c r="R482" t="b">
        <f t="shared" ca="1" si="131"/>
        <v>0</v>
      </c>
      <c r="S482">
        <f t="shared" ca="1" si="146"/>
        <v>-1</v>
      </c>
      <c r="T482">
        <f t="shared" ca="1" si="142"/>
        <v>-1</v>
      </c>
    </row>
    <row r="483" spans="1:20" x14ac:dyDescent="0.25">
      <c r="A483" s="71">
        <f t="shared" si="147"/>
        <v>46.400000000000389</v>
      </c>
      <c r="B483" s="65">
        <f t="shared" si="143"/>
        <v>58.96415136261578</v>
      </c>
      <c r="C483" s="58">
        <f t="shared" ca="1" si="132"/>
        <v>154.68116937191093</v>
      </c>
      <c r="D483" s="58">
        <f t="shared" ca="1" si="144"/>
        <v>4.6811693719109142</v>
      </c>
      <c r="E483" s="55">
        <f t="shared" ca="1" si="148"/>
        <v>3</v>
      </c>
      <c r="F483" s="72">
        <f t="shared" ca="1" si="145"/>
        <v>0</v>
      </c>
      <c r="G483" s="42">
        <f t="shared" si="133"/>
        <v>483</v>
      </c>
      <c r="H483">
        <f ca="1">IF((G483-$L$7)&gt;$G$19, ABS((SUM(INDIRECT("C"&amp;G483-$L$7):INDIRECT("C"&amp;G483)) - SUM(INDIRECT("C"&amp;G483):INDIRECT("C"&amp;G483+$L$7)))/$J$7),0)</f>
        <v>1.588046516879686</v>
      </c>
      <c r="I483">
        <f ca="1">AVERAGE(INDIRECT("H"&amp;$G483-$L$8):INDIRECT("H"&amp;$G483+$L$8))</f>
        <v>1.588046516879686</v>
      </c>
      <c r="J483">
        <f t="shared" ca="1" si="134"/>
        <v>-1</v>
      </c>
      <c r="K483" s="12">
        <f t="shared" ca="1" si="135"/>
        <v>10824.69607126248</v>
      </c>
      <c r="L483" s="12">
        <f t="shared" ca="1" si="136"/>
        <v>72</v>
      </c>
      <c r="M483" s="12">
        <f t="shared" ca="1" si="137"/>
        <v>151.30476825054009</v>
      </c>
      <c r="N483" s="16" t="b">
        <f t="shared" ca="1" si="138"/>
        <v>0</v>
      </c>
      <c r="O483">
        <f t="shared" ca="1" si="139"/>
        <v>22084.732263528094</v>
      </c>
      <c r="P483">
        <f t="shared" ca="1" si="140"/>
        <v>147</v>
      </c>
      <c r="Q483">
        <f t="shared" ca="1" si="141"/>
        <v>150.80578287255778</v>
      </c>
      <c r="R483" t="b">
        <f t="shared" ca="1" si="131"/>
        <v>0</v>
      </c>
      <c r="S483">
        <f t="shared" ca="1" si="146"/>
        <v>-1</v>
      </c>
      <c r="T483">
        <f t="shared" ca="1" si="142"/>
        <v>-1</v>
      </c>
    </row>
    <row r="484" spans="1:20" x14ac:dyDescent="0.25">
      <c r="A484" s="71">
        <f t="shared" si="147"/>
        <v>46.500000000000391</v>
      </c>
      <c r="B484" s="65">
        <f t="shared" si="143"/>
        <v>58.67006643080888</v>
      </c>
      <c r="C484" s="58">
        <f t="shared" ca="1" si="132"/>
        <v>143.46897647748804</v>
      </c>
      <c r="D484" s="58">
        <f t="shared" ca="1" si="144"/>
        <v>-6.5310235225119699</v>
      </c>
      <c r="E484" s="55">
        <f t="shared" ca="1" si="148"/>
        <v>3</v>
      </c>
      <c r="F484" s="72">
        <f t="shared" ca="1" si="145"/>
        <v>0</v>
      </c>
      <c r="G484" s="42">
        <f t="shared" si="133"/>
        <v>484</v>
      </c>
      <c r="H484">
        <f ca="1">IF((G484-$L$7)&gt;$G$19, ABS((SUM(INDIRECT("C"&amp;G484-$L$7):INDIRECT("C"&amp;G484)) - SUM(INDIRECT("C"&amp;G484):INDIRECT("C"&amp;G484+$L$7)))/$J$7),0)</f>
        <v>0.14562947291815931</v>
      </c>
      <c r="I484">
        <f ca="1">AVERAGE(INDIRECT("H"&amp;$G484-$L$8):INDIRECT("H"&amp;$G484+$L$8))</f>
        <v>0.14562947291815931</v>
      </c>
      <c r="J484">
        <f t="shared" ca="1" si="134"/>
        <v>-1</v>
      </c>
      <c r="K484" s="12">
        <f t="shared" ca="1" si="135"/>
        <v>10968.165047739969</v>
      </c>
      <c r="L484" s="12">
        <f t="shared" ca="1" si="136"/>
        <v>73</v>
      </c>
      <c r="M484" s="12">
        <f t="shared" ca="1" si="137"/>
        <v>151.30476825054009</v>
      </c>
      <c r="N484" s="16" t="b">
        <f t="shared" ca="1" si="138"/>
        <v>0</v>
      </c>
      <c r="O484">
        <f t="shared" ca="1" si="139"/>
        <v>22228.201240005583</v>
      </c>
      <c r="P484">
        <f t="shared" ca="1" si="140"/>
        <v>148</v>
      </c>
      <c r="Q484">
        <f t="shared" ca="1" si="141"/>
        <v>150.80578287255778</v>
      </c>
      <c r="R484" t="b">
        <f t="shared" ca="1" si="131"/>
        <v>0</v>
      </c>
      <c r="S484">
        <f t="shared" ca="1" si="146"/>
        <v>-1</v>
      </c>
      <c r="T484">
        <f t="shared" ca="1" si="142"/>
        <v>-1</v>
      </c>
    </row>
    <row r="485" spans="1:20" x14ac:dyDescent="0.25">
      <c r="A485" s="71">
        <f t="shared" si="147"/>
        <v>46.600000000000392</v>
      </c>
      <c r="B485" s="65">
        <f t="shared" si="143"/>
        <v>58.377448253718512</v>
      </c>
      <c r="C485" s="58">
        <f t="shared" ca="1" si="132"/>
        <v>157.79385325579187</v>
      </c>
      <c r="D485" s="58">
        <f t="shared" ca="1" si="144"/>
        <v>7.793853255791884</v>
      </c>
      <c r="E485" s="55">
        <f t="shared" ca="1" si="148"/>
        <v>3</v>
      </c>
      <c r="F485" s="72">
        <f t="shared" ca="1" si="145"/>
        <v>0</v>
      </c>
      <c r="G485" s="42">
        <f t="shared" si="133"/>
        <v>485</v>
      </c>
      <c r="H485">
        <f ca="1">IF((G485-$L$7)&gt;$G$19, ABS((SUM(INDIRECT("C"&amp;G485-$L$7):INDIRECT("C"&amp;G485)) - SUM(INDIRECT("C"&amp;G485):INDIRECT("C"&amp;G485+$L$7)))/$J$7),0)</f>
        <v>0.658780240339496</v>
      </c>
      <c r="I485">
        <f ca="1">AVERAGE(INDIRECT("H"&amp;$G485-$L$8):INDIRECT("H"&amp;$G485+$L$8))</f>
        <v>0.658780240339496</v>
      </c>
      <c r="J485">
        <f t="shared" ca="1" si="134"/>
        <v>-1</v>
      </c>
      <c r="K485" s="12">
        <f t="shared" ca="1" si="135"/>
        <v>11125.95890099576</v>
      </c>
      <c r="L485" s="12">
        <f t="shared" ca="1" si="136"/>
        <v>74</v>
      </c>
      <c r="M485" s="12">
        <f t="shared" ca="1" si="137"/>
        <v>151.30476825054009</v>
      </c>
      <c r="N485" s="16" t="b">
        <f t="shared" ca="1" si="138"/>
        <v>0</v>
      </c>
      <c r="O485">
        <f t="shared" ca="1" si="139"/>
        <v>22385.995093261376</v>
      </c>
      <c r="P485">
        <f t="shared" ca="1" si="140"/>
        <v>149</v>
      </c>
      <c r="Q485">
        <f t="shared" ca="1" si="141"/>
        <v>150.80578287255778</v>
      </c>
      <c r="R485" t="b">
        <f t="shared" ca="1" si="131"/>
        <v>0</v>
      </c>
      <c r="S485">
        <f t="shared" ca="1" si="146"/>
        <v>-1</v>
      </c>
      <c r="T485">
        <f t="shared" ca="1" si="142"/>
        <v>-1</v>
      </c>
    </row>
    <row r="486" spans="1:20" x14ac:dyDescent="0.25">
      <c r="A486" s="71">
        <f t="shared" si="147"/>
        <v>46.700000000000394</v>
      </c>
      <c r="B486" s="65">
        <f t="shared" si="143"/>
        <v>58.086289515874959</v>
      </c>
      <c r="C486" s="58">
        <f t="shared" ca="1" si="132"/>
        <v>149.03693237708691</v>
      </c>
      <c r="D486" s="58">
        <f t="shared" ca="1" si="144"/>
        <v>-0.96306762291308956</v>
      </c>
      <c r="E486" s="55">
        <f t="shared" ca="1" si="148"/>
        <v>3</v>
      </c>
      <c r="F486" s="72">
        <f t="shared" ca="1" si="145"/>
        <v>0</v>
      </c>
      <c r="G486" s="42">
        <f t="shared" si="133"/>
        <v>486</v>
      </c>
      <c r="H486">
        <f ca="1">IF((G486-$L$7)&gt;$G$19, ABS((SUM(INDIRECT("C"&amp;G486-$L$7):INDIRECT("C"&amp;G486)) - SUM(INDIRECT("C"&amp;G486):INDIRECT("C"&amp;G486+$L$7)))/$J$7),0)</f>
        <v>2.8034043023363893</v>
      </c>
      <c r="I486">
        <f ca="1">AVERAGE(INDIRECT("H"&amp;$G486-$L$8):INDIRECT("H"&amp;$G486+$L$8))</f>
        <v>2.8034043023363893</v>
      </c>
      <c r="J486">
        <f t="shared" ca="1" si="134"/>
        <v>-1</v>
      </c>
      <c r="K486" s="12">
        <f t="shared" ca="1" si="135"/>
        <v>11274.995833372846</v>
      </c>
      <c r="L486" s="12">
        <f t="shared" ca="1" si="136"/>
        <v>75</v>
      </c>
      <c r="M486" s="12">
        <f t="shared" ca="1" si="137"/>
        <v>151.30476825054009</v>
      </c>
      <c r="N486" s="16" t="b">
        <f t="shared" ca="1" si="138"/>
        <v>0</v>
      </c>
      <c r="O486">
        <f t="shared" ca="1" si="139"/>
        <v>22535.032025638462</v>
      </c>
      <c r="P486">
        <f t="shared" ca="1" si="140"/>
        <v>150</v>
      </c>
      <c r="Q486">
        <f t="shared" ca="1" si="141"/>
        <v>150.80578287255778</v>
      </c>
      <c r="R486" t="b">
        <f t="shared" ca="1" si="131"/>
        <v>0</v>
      </c>
      <c r="S486">
        <f t="shared" ca="1" si="146"/>
        <v>-1</v>
      </c>
      <c r="T486">
        <f t="shared" ca="1" si="142"/>
        <v>-1</v>
      </c>
    </row>
    <row r="487" spans="1:20" x14ac:dyDescent="0.25">
      <c r="A487" s="71">
        <f t="shared" si="147"/>
        <v>46.800000000000395</v>
      </c>
      <c r="B487" s="65">
        <f t="shared" si="143"/>
        <v>57.796582938294662</v>
      </c>
      <c r="C487" s="58">
        <f t="shared" ca="1" si="132"/>
        <v>151.74833443367001</v>
      </c>
      <c r="D487" s="58">
        <f t="shared" ca="1" si="144"/>
        <v>1.7483344336699984</v>
      </c>
      <c r="E487" s="55">
        <f t="shared" ca="1" si="148"/>
        <v>3</v>
      </c>
      <c r="F487" s="72">
        <f t="shared" ca="1" si="145"/>
        <v>0</v>
      </c>
      <c r="G487" s="42">
        <f t="shared" si="133"/>
        <v>487</v>
      </c>
      <c r="H487">
        <f ca="1">IF((G487-$L$7)&gt;$G$19, ABS((SUM(INDIRECT("C"&amp;G487-$L$7):INDIRECT("C"&amp;G487)) - SUM(INDIRECT("C"&amp;G487):INDIRECT("C"&amp;G487+$L$7)))/$J$7),0)</f>
        <v>2.8198201042691551</v>
      </c>
      <c r="I487">
        <f ca="1">AVERAGE(INDIRECT("H"&amp;$G487-$L$8):INDIRECT("H"&amp;$G487+$L$8))</f>
        <v>2.8198201042691551</v>
      </c>
      <c r="J487">
        <f t="shared" ca="1" si="134"/>
        <v>-1</v>
      </c>
      <c r="K487" s="12">
        <f t="shared" ca="1" si="135"/>
        <v>11426.744167806517</v>
      </c>
      <c r="L487" s="12">
        <f t="shared" ca="1" si="136"/>
        <v>76</v>
      </c>
      <c r="M487" s="12">
        <f t="shared" ca="1" si="137"/>
        <v>151.30476825054009</v>
      </c>
      <c r="N487" s="16" t="b">
        <f t="shared" ca="1" si="138"/>
        <v>0</v>
      </c>
      <c r="O487">
        <f t="shared" ca="1" si="139"/>
        <v>22686.780360072131</v>
      </c>
      <c r="P487">
        <f t="shared" ca="1" si="140"/>
        <v>151</v>
      </c>
      <c r="Q487">
        <f t="shared" ca="1" si="141"/>
        <v>150.80578287255778</v>
      </c>
      <c r="R487" t="b">
        <f t="shared" ca="1" si="131"/>
        <v>0</v>
      </c>
      <c r="S487">
        <f t="shared" ca="1" si="146"/>
        <v>-1</v>
      </c>
      <c r="T487">
        <f t="shared" ca="1" si="142"/>
        <v>-1</v>
      </c>
    </row>
    <row r="488" spans="1:20" x14ac:dyDescent="0.25">
      <c r="A488" s="71">
        <f t="shared" si="147"/>
        <v>46.900000000000396</v>
      </c>
      <c r="B488" s="65">
        <f t="shared" si="143"/>
        <v>57.508321278298062</v>
      </c>
      <c r="C488" s="58">
        <f t="shared" ca="1" si="132"/>
        <v>160.72811250895549</v>
      </c>
      <c r="D488" s="58">
        <f t="shared" ca="1" si="144"/>
        <v>10.728112508955478</v>
      </c>
      <c r="E488" s="55">
        <f t="shared" ca="1" si="148"/>
        <v>3</v>
      </c>
      <c r="F488" s="72">
        <f t="shared" ca="1" si="145"/>
        <v>0</v>
      </c>
      <c r="G488" s="42">
        <f t="shared" si="133"/>
        <v>488</v>
      </c>
      <c r="H488">
        <f ca="1">IF((G488-$L$7)&gt;$G$19, ABS((SUM(INDIRECT("C"&amp;G488-$L$7):INDIRECT("C"&amp;G488)) - SUM(INDIRECT("C"&amp;G488):INDIRECT("C"&amp;G488+$L$7)))/$J$7),0)</f>
        <v>4.5745312787790624</v>
      </c>
      <c r="I488">
        <f ca="1">AVERAGE(INDIRECT("H"&amp;$G488-$L$8):INDIRECT("H"&amp;$G488+$L$8))</f>
        <v>4.5745312787790624</v>
      </c>
      <c r="J488">
        <f t="shared" ca="1" si="134"/>
        <v>-1</v>
      </c>
      <c r="K488" s="12">
        <f t="shared" ca="1" si="135"/>
        <v>11587.472280315473</v>
      </c>
      <c r="L488" s="12">
        <f t="shared" ca="1" si="136"/>
        <v>77</v>
      </c>
      <c r="M488" s="12">
        <f t="shared" ca="1" si="137"/>
        <v>151.30476825054009</v>
      </c>
      <c r="N488" s="16" t="b">
        <f t="shared" ca="1" si="138"/>
        <v>0</v>
      </c>
      <c r="O488">
        <f t="shared" ca="1" si="139"/>
        <v>22847.508472581085</v>
      </c>
      <c r="P488">
        <f t="shared" ca="1" si="140"/>
        <v>152</v>
      </c>
      <c r="Q488">
        <f t="shared" ca="1" si="141"/>
        <v>150.80578287255778</v>
      </c>
      <c r="R488" t="b">
        <f t="shared" ca="1" si="131"/>
        <v>0</v>
      </c>
      <c r="S488">
        <f t="shared" ca="1" si="146"/>
        <v>-1</v>
      </c>
      <c r="T488">
        <f t="shared" ca="1" si="142"/>
        <v>-1</v>
      </c>
    </row>
    <row r="489" spans="1:20" x14ac:dyDescent="0.25">
      <c r="A489" s="71">
        <f t="shared" si="147"/>
        <v>47.000000000000398</v>
      </c>
      <c r="B489" s="65">
        <f t="shared" si="143"/>
        <v>57.221497329328621</v>
      </c>
      <c r="C489" s="58">
        <f t="shared" ca="1" si="132"/>
        <v>157.38195354099994</v>
      </c>
      <c r="D489" s="58">
        <f t="shared" ca="1" si="144"/>
        <v>7.3819535409999375</v>
      </c>
      <c r="E489" s="55">
        <f t="shared" ca="1" si="148"/>
        <v>3</v>
      </c>
      <c r="F489" s="72">
        <f t="shared" ca="1" si="145"/>
        <v>0</v>
      </c>
      <c r="G489" s="42">
        <f t="shared" si="133"/>
        <v>489</v>
      </c>
      <c r="H489">
        <f ca="1">IF((G489-$L$7)&gt;$G$19, ABS((SUM(INDIRECT("C"&amp;G489-$L$7):INDIRECT("C"&amp;G489)) - SUM(INDIRECT("C"&amp;G489):INDIRECT("C"&amp;G489+$L$7)))/$J$7),0)</f>
        <v>1.4875357912470122</v>
      </c>
      <c r="I489">
        <f ca="1">AVERAGE(INDIRECT("H"&amp;$G489-$L$8):INDIRECT("H"&amp;$G489+$L$8))</f>
        <v>1.4875357912470122</v>
      </c>
      <c r="J489">
        <f t="shared" ca="1" si="134"/>
        <v>-1</v>
      </c>
      <c r="K489" s="12">
        <f t="shared" ca="1" si="135"/>
        <v>11744.854233856473</v>
      </c>
      <c r="L489" s="12">
        <f t="shared" ca="1" si="136"/>
        <v>78</v>
      </c>
      <c r="M489" s="12">
        <f t="shared" ca="1" si="137"/>
        <v>151.30476825054009</v>
      </c>
      <c r="N489" s="16" t="b">
        <f t="shared" ca="1" si="138"/>
        <v>0</v>
      </c>
      <c r="O489">
        <f t="shared" ca="1" si="139"/>
        <v>23004.890426122085</v>
      </c>
      <c r="P489">
        <f t="shared" ca="1" si="140"/>
        <v>153</v>
      </c>
      <c r="Q489">
        <f t="shared" ca="1" si="141"/>
        <v>150.80578287255778</v>
      </c>
      <c r="R489" t="b">
        <f t="shared" ca="1" si="131"/>
        <v>0</v>
      </c>
      <c r="S489">
        <f t="shared" ca="1" si="146"/>
        <v>-1</v>
      </c>
      <c r="T489">
        <f t="shared" ca="1" si="142"/>
        <v>-1</v>
      </c>
    </row>
    <row r="490" spans="1:20" x14ac:dyDescent="0.25">
      <c r="A490" s="71">
        <f t="shared" si="147"/>
        <v>47.100000000000399</v>
      </c>
      <c r="B490" s="65">
        <f t="shared" si="143"/>
        <v>56.936103920772723</v>
      </c>
      <c r="C490" s="58">
        <f t="shared" ca="1" si="132"/>
        <v>161.7014383848732</v>
      </c>
      <c r="D490" s="58">
        <f t="shared" ca="1" si="144"/>
        <v>11.701438384873203</v>
      </c>
      <c r="E490" s="55">
        <f t="shared" ca="1" si="148"/>
        <v>3</v>
      </c>
      <c r="F490" s="72">
        <f t="shared" ca="1" si="145"/>
        <v>0</v>
      </c>
      <c r="G490" s="42">
        <f t="shared" si="133"/>
        <v>490</v>
      </c>
      <c r="H490">
        <f ca="1">IF((G490-$L$7)&gt;$G$19, ABS((SUM(INDIRECT("C"&amp;G490-$L$7):INDIRECT("C"&amp;G490)) - SUM(INDIRECT("C"&amp;G490):INDIRECT("C"&amp;G490+$L$7)))/$J$7),0)</f>
        <v>2.2718562962598696</v>
      </c>
      <c r="I490">
        <f ca="1">AVERAGE(INDIRECT("H"&amp;$G490-$L$8):INDIRECT("H"&amp;$G490+$L$8))</f>
        <v>2.2718562962598696</v>
      </c>
      <c r="J490">
        <f t="shared" ca="1" si="134"/>
        <v>-1</v>
      </c>
      <c r="K490" s="12">
        <f t="shared" ca="1" si="135"/>
        <v>11906.555672241346</v>
      </c>
      <c r="L490" s="12">
        <f t="shared" ca="1" si="136"/>
        <v>79</v>
      </c>
      <c r="M490" s="12">
        <f t="shared" ca="1" si="137"/>
        <v>151.30476825054009</v>
      </c>
      <c r="N490" s="16" t="b">
        <f t="shared" ca="1" si="138"/>
        <v>0</v>
      </c>
      <c r="O490">
        <f t="shared" ca="1" si="139"/>
        <v>23166.591864506958</v>
      </c>
      <c r="P490">
        <f t="shared" ca="1" si="140"/>
        <v>154</v>
      </c>
      <c r="Q490">
        <f t="shared" ca="1" si="141"/>
        <v>150.80578287255778</v>
      </c>
      <c r="R490" t="b">
        <f t="shared" ca="1" si="131"/>
        <v>0</v>
      </c>
      <c r="S490">
        <f t="shared" ca="1" si="146"/>
        <v>-1</v>
      </c>
      <c r="T490">
        <f t="shared" ca="1" si="142"/>
        <v>-1</v>
      </c>
    </row>
    <row r="491" spans="1:20" x14ac:dyDescent="0.25">
      <c r="A491" s="71">
        <f t="shared" si="147"/>
        <v>47.200000000000401</v>
      </c>
      <c r="B491" s="65">
        <f t="shared" si="143"/>
        <v>56.652133917780247</v>
      </c>
      <c r="C491" s="58">
        <f t="shared" ca="1" si="132"/>
        <v>144.82486539276428</v>
      </c>
      <c r="D491" s="58">
        <f t="shared" ca="1" si="144"/>
        <v>-5.1751346072357212</v>
      </c>
      <c r="E491" s="55">
        <f t="shared" ca="1" si="148"/>
        <v>3</v>
      </c>
      <c r="F491" s="72">
        <f t="shared" ca="1" si="145"/>
        <v>0</v>
      </c>
      <c r="G491" s="42">
        <f t="shared" si="133"/>
        <v>491</v>
      </c>
      <c r="H491">
        <f ca="1">IF((G491-$L$7)&gt;$G$19, ABS((SUM(INDIRECT("C"&amp;G491-$L$7):INDIRECT("C"&amp;G491)) - SUM(INDIRECT("C"&amp;G491):INDIRECT("C"&amp;G491+$L$7)))/$J$7),0)</f>
        <v>7.1774801511836017E-2</v>
      </c>
      <c r="I491">
        <f ca="1">AVERAGE(INDIRECT("H"&amp;$G491-$L$8):INDIRECT("H"&amp;$G491+$L$8))</f>
        <v>7.1774801511836017E-2</v>
      </c>
      <c r="J491">
        <f t="shared" ca="1" si="134"/>
        <v>-1</v>
      </c>
      <c r="K491" s="12">
        <f t="shared" ca="1" si="135"/>
        <v>12051.38053763411</v>
      </c>
      <c r="L491" s="12">
        <f t="shared" ca="1" si="136"/>
        <v>80</v>
      </c>
      <c r="M491" s="12">
        <f t="shared" ca="1" si="137"/>
        <v>151.30476825054009</v>
      </c>
      <c r="N491" s="16" t="b">
        <f t="shared" ca="1" si="138"/>
        <v>0</v>
      </c>
      <c r="O491">
        <f t="shared" ca="1" si="139"/>
        <v>23311.416729899724</v>
      </c>
      <c r="P491">
        <f t="shared" ca="1" si="140"/>
        <v>155</v>
      </c>
      <c r="Q491">
        <f t="shared" ca="1" si="141"/>
        <v>150.80578287255778</v>
      </c>
      <c r="R491" t="b">
        <f t="shared" ca="1" si="131"/>
        <v>0</v>
      </c>
      <c r="S491">
        <f t="shared" ca="1" si="146"/>
        <v>-1</v>
      </c>
      <c r="T491">
        <f t="shared" ca="1" si="142"/>
        <v>-1</v>
      </c>
    </row>
    <row r="492" spans="1:20" x14ac:dyDescent="0.25">
      <c r="A492" s="71">
        <f t="shared" si="147"/>
        <v>47.300000000000402</v>
      </c>
      <c r="B492" s="65">
        <f t="shared" si="143"/>
        <v>56.36958022108638</v>
      </c>
      <c r="C492" s="58">
        <f t="shared" ca="1" si="132"/>
        <v>164.19777547215168</v>
      </c>
      <c r="D492" s="58">
        <f t="shared" ca="1" si="144"/>
        <v>14.197775472151674</v>
      </c>
      <c r="E492" s="55">
        <f t="shared" ca="1" si="148"/>
        <v>3</v>
      </c>
      <c r="F492" s="72">
        <f t="shared" ca="1" si="145"/>
        <v>0</v>
      </c>
      <c r="G492" s="42">
        <f t="shared" si="133"/>
        <v>492</v>
      </c>
      <c r="H492">
        <f ca="1">IF((G492-$L$7)&gt;$G$19, ABS((SUM(INDIRECT("C"&amp;G492-$L$7):INDIRECT("C"&amp;G492)) - SUM(INDIRECT("C"&amp;G492):INDIRECT("C"&amp;G492+$L$7)))/$J$7),0)</f>
        <v>1.2294573090388781</v>
      </c>
      <c r="I492">
        <f ca="1">AVERAGE(INDIRECT("H"&amp;$G492-$L$8):INDIRECT("H"&amp;$G492+$L$8))</f>
        <v>1.2294573090388781</v>
      </c>
      <c r="J492">
        <f t="shared" ca="1" si="134"/>
        <v>-1</v>
      </c>
      <c r="K492" s="12">
        <f t="shared" ca="1" si="135"/>
        <v>12215.578313106262</v>
      </c>
      <c r="L492" s="12">
        <f t="shared" ca="1" si="136"/>
        <v>81</v>
      </c>
      <c r="M492" s="12">
        <f t="shared" ca="1" si="137"/>
        <v>151.30476825054009</v>
      </c>
      <c r="N492" s="16" t="b">
        <f t="shared" ca="1" si="138"/>
        <v>0</v>
      </c>
      <c r="O492">
        <f t="shared" ca="1" si="139"/>
        <v>23475.614505371876</v>
      </c>
      <c r="P492">
        <f t="shared" ca="1" si="140"/>
        <v>156</v>
      </c>
      <c r="Q492">
        <f t="shared" ca="1" si="141"/>
        <v>150.80578287255778</v>
      </c>
      <c r="R492" t="b">
        <f t="shared" ca="1" si="131"/>
        <v>0</v>
      </c>
      <c r="S492">
        <f t="shared" ca="1" si="146"/>
        <v>-1</v>
      </c>
      <c r="T492">
        <f t="shared" ca="1" si="142"/>
        <v>-1</v>
      </c>
    </row>
    <row r="493" spans="1:20" x14ac:dyDescent="0.25">
      <c r="A493" s="71">
        <f t="shared" si="147"/>
        <v>47.400000000000404</v>
      </c>
      <c r="B493" s="65">
        <f t="shared" si="143"/>
        <v>56.088435766833953</v>
      </c>
      <c r="C493" s="58">
        <f t="shared" ca="1" si="132"/>
        <v>155.17271565976881</v>
      </c>
      <c r="D493" s="58">
        <f t="shared" ca="1" si="144"/>
        <v>5.1727156597688131</v>
      </c>
      <c r="E493" s="55">
        <f t="shared" ca="1" si="148"/>
        <v>3</v>
      </c>
      <c r="F493" s="72">
        <f t="shared" ca="1" si="145"/>
        <v>0</v>
      </c>
      <c r="G493" s="42">
        <f t="shared" si="133"/>
        <v>493</v>
      </c>
      <c r="H493">
        <f ca="1">IF((G493-$L$7)&gt;$G$19, ABS((SUM(INDIRECT("C"&amp;G493-$L$7):INDIRECT("C"&amp;G493)) - SUM(INDIRECT("C"&amp;G493):INDIRECT("C"&amp;G493+$L$7)))/$J$7),0)</f>
        <v>2.0214566027100034</v>
      </c>
      <c r="I493">
        <f ca="1">AVERAGE(INDIRECT("H"&amp;$G493-$L$8):INDIRECT("H"&amp;$G493+$L$8))</f>
        <v>2.0214566027100034</v>
      </c>
      <c r="J493">
        <f t="shared" ca="1" si="134"/>
        <v>-1</v>
      </c>
      <c r="K493" s="12">
        <f t="shared" ca="1" si="135"/>
        <v>12370.75102876603</v>
      </c>
      <c r="L493" s="12">
        <f t="shared" ca="1" si="136"/>
        <v>82</v>
      </c>
      <c r="M493" s="12">
        <f t="shared" ca="1" si="137"/>
        <v>151.30476825054009</v>
      </c>
      <c r="N493" s="16" t="b">
        <f t="shared" ca="1" si="138"/>
        <v>0</v>
      </c>
      <c r="O493">
        <f t="shared" ca="1" si="139"/>
        <v>23630.787221031645</v>
      </c>
      <c r="P493">
        <f t="shared" ca="1" si="140"/>
        <v>157</v>
      </c>
      <c r="Q493">
        <f t="shared" ca="1" si="141"/>
        <v>150.80578287255778</v>
      </c>
      <c r="R493" t="b">
        <f t="shared" ca="1" si="131"/>
        <v>0</v>
      </c>
      <c r="S493">
        <f t="shared" ca="1" si="146"/>
        <v>-1</v>
      </c>
      <c r="T493">
        <f t="shared" ca="1" si="142"/>
        <v>-1</v>
      </c>
    </row>
    <row r="494" spans="1:20" x14ac:dyDescent="0.25">
      <c r="A494" s="71">
        <f t="shared" si="147"/>
        <v>47.500000000000405</v>
      </c>
      <c r="B494" s="65">
        <f t="shared" si="143"/>
        <v>55.808693526396958</v>
      </c>
      <c r="C494" s="58">
        <f t="shared" ca="1" si="132"/>
        <v>156.27141735402412</v>
      </c>
      <c r="D494" s="58">
        <f t="shared" ca="1" si="144"/>
        <v>6.271417354024134</v>
      </c>
      <c r="E494" s="55">
        <f t="shared" ca="1" si="148"/>
        <v>3</v>
      </c>
      <c r="F494" s="72">
        <f t="shared" ca="1" si="145"/>
        <v>0</v>
      </c>
      <c r="G494" s="42">
        <f t="shared" si="133"/>
        <v>494</v>
      </c>
      <c r="H494">
        <f ca="1">IF((G494-$L$7)&gt;$G$19, ABS((SUM(INDIRECT("C"&amp;G494-$L$7):INDIRECT("C"&amp;G494)) - SUM(INDIRECT("C"&amp;G494):INDIRECT("C"&amp;G494+$L$7)))/$J$7),0)</f>
        <v>6.9468037672810254</v>
      </c>
      <c r="I494">
        <f ca="1">AVERAGE(INDIRECT("H"&amp;$G494-$L$8):INDIRECT("H"&amp;$G494+$L$8))</f>
        <v>6.9468037672810254</v>
      </c>
      <c r="J494">
        <f t="shared" ca="1" si="134"/>
        <v>-1</v>
      </c>
      <c r="K494" s="12">
        <f t="shared" ca="1" si="135"/>
        <v>12527.022446120054</v>
      </c>
      <c r="L494" s="12">
        <f t="shared" ca="1" si="136"/>
        <v>83</v>
      </c>
      <c r="M494" s="12">
        <f t="shared" ca="1" si="137"/>
        <v>151.30476825054009</v>
      </c>
      <c r="N494" s="16" t="b">
        <f t="shared" ca="1" si="138"/>
        <v>0</v>
      </c>
      <c r="O494">
        <f t="shared" ca="1" si="139"/>
        <v>23787.058638385668</v>
      </c>
      <c r="P494">
        <f t="shared" ca="1" si="140"/>
        <v>158</v>
      </c>
      <c r="Q494">
        <f t="shared" ca="1" si="141"/>
        <v>150.80578287255778</v>
      </c>
      <c r="R494" t="b">
        <f t="shared" ca="1" si="131"/>
        <v>0</v>
      </c>
      <c r="S494">
        <f t="shared" ca="1" si="146"/>
        <v>-1</v>
      </c>
      <c r="T494">
        <f t="shared" ca="1" si="142"/>
        <v>-1</v>
      </c>
    </row>
    <row r="495" spans="1:20" x14ac:dyDescent="0.25">
      <c r="A495" s="71">
        <f t="shared" si="147"/>
        <v>47.600000000000406</v>
      </c>
      <c r="B495" s="65">
        <f t="shared" si="143"/>
        <v>55.530346506204836</v>
      </c>
      <c r="C495" s="58">
        <f t="shared" ca="1" si="132"/>
        <v>144.66539710005185</v>
      </c>
      <c r="D495" s="58">
        <f t="shared" ca="1" si="144"/>
        <v>-5.3346028999481643</v>
      </c>
      <c r="E495" s="55">
        <f t="shared" ca="1" si="148"/>
        <v>3</v>
      </c>
      <c r="F495" s="72">
        <f t="shared" ca="1" si="145"/>
        <v>0</v>
      </c>
      <c r="G495" s="42">
        <f t="shared" si="133"/>
        <v>495</v>
      </c>
      <c r="H495">
        <f ca="1">IF((G495-$L$7)&gt;$G$19, ABS((SUM(INDIRECT("C"&amp;G495-$L$7):INDIRECT("C"&amp;G495)) - SUM(INDIRECT("C"&amp;G495):INDIRECT("C"&amp;G495+$L$7)))/$J$7),0)</f>
        <v>4.1364292553660391</v>
      </c>
      <c r="I495">
        <f ca="1">AVERAGE(INDIRECT("H"&amp;$G495-$L$8):INDIRECT("H"&amp;$G495+$L$8))</f>
        <v>4.1364292553660391</v>
      </c>
      <c r="J495">
        <f t="shared" ca="1" si="134"/>
        <v>-1</v>
      </c>
      <c r="K495" s="12">
        <f t="shared" ca="1" si="135"/>
        <v>12671.687843220107</v>
      </c>
      <c r="L495" s="12">
        <f t="shared" ca="1" si="136"/>
        <v>84</v>
      </c>
      <c r="M495" s="12">
        <f t="shared" ca="1" si="137"/>
        <v>151.30476825054009</v>
      </c>
      <c r="N495" s="16" t="b">
        <f t="shared" ca="1" si="138"/>
        <v>0</v>
      </c>
      <c r="O495">
        <f t="shared" ca="1" si="139"/>
        <v>23931.72403548572</v>
      </c>
      <c r="P495">
        <f t="shared" ca="1" si="140"/>
        <v>159</v>
      </c>
      <c r="Q495">
        <f t="shared" ca="1" si="141"/>
        <v>150.80578287255778</v>
      </c>
      <c r="R495" t="b">
        <f t="shared" ca="1" si="131"/>
        <v>0</v>
      </c>
      <c r="S495">
        <f t="shared" ca="1" si="146"/>
        <v>-1</v>
      </c>
      <c r="T495">
        <f t="shared" ca="1" si="142"/>
        <v>-1</v>
      </c>
    </row>
    <row r="496" spans="1:20" x14ac:dyDescent="0.25">
      <c r="A496" s="71">
        <f t="shared" si="147"/>
        <v>47.700000000000408</v>
      </c>
      <c r="B496" s="65">
        <f t="shared" si="143"/>
        <v>55.253387747567558</v>
      </c>
      <c r="C496" s="58">
        <f t="shared" ca="1" si="132"/>
        <v>146.91787896274462</v>
      </c>
      <c r="D496" s="58">
        <f t="shared" ca="1" si="144"/>
        <v>-3.0821210372553729</v>
      </c>
      <c r="E496" s="55">
        <f t="shared" ca="1" si="148"/>
        <v>3</v>
      </c>
      <c r="F496" s="72">
        <f t="shared" ca="1" si="145"/>
        <v>0</v>
      </c>
      <c r="G496" s="42">
        <f t="shared" si="133"/>
        <v>496</v>
      </c>
      <c r="H496">
        <f ca="1">IF((G496-$L$7)&gt;$G$19, ABS((SUM(INDIRECT("C"&amp;G496-$L$7):INDIRECT("C"&amp;G496)) - SUM(INDIRECT("C"&amp;G496):INDIRECT("C"&amp;G496+$L$7)))/$J$7),0)</f>
        <v>2.0647268997694397</v>
      </c>
      <c r="I496">
        <f ca="1">AVERAGE(INDIRECT("H"&amp;$G496-$L$8):INDIRECT("H"&amp;$G496+$L$8))</f>
        <v>2.0647268997694397</v>
      </c>
      <c r="J496">
        <f t="shared" ca="1" si="134"/>
        <v>-1</v>
      </c>
      <c r="K496" s="12">
        <f t="shared" ca="1" si="135"/>
        <v>12818.605722182851</v>
      </c>
      <c r="L496" s="12">
        <f t="shared" ca="1" si="136"/>
        <v>85</v>
      </c>
      <c r="M496" s="12">
        <f t="shared" ca="1" si="137"/>
        <v>151.30476825054009</v>
      </c>
      <c r="N496" s="16" t="b">
        <f t="shared" ca="1" si="138"/>
        <v>0</v>
      </c>
      <c r="O496">
        <f t="shared" ca="1" si="139"/>
        <v>24078.641914448464</v>
      </c>
      <c r="P496">
        <f t="shared" ca="1" si="140"/>
        <v>160</v>
      </c>
      <c r="Q496">
        <f t="shared" ca="1" si="141"/>
        <v>150.80578287255778</v>
      </c>
      <c r="R496" t="b">
        <f t="shared" ca="1" si="131"/>
        <v>0</v>
      </c>
      <c r="S496">
        <f t="shared" ca="1" si="146"/>
        <v>-1</v>
      </c>
      <c r="T496">
        <f t="shared" ca="1" si="142"/>
        <v>-1</v>
      </c>
    </row>
    <row r="497" spans="1:20" x14ac:dyDescent="0.25">
      <c r="A497" s="71">
        <f t="shared" si="147"/>
        <v>47.800000000000409</v>
      </c>
      <c r="B497" s="65">
        <f t="shared" si="143"/>
        <v>54.977810326501775</v>
      </c>
      <c r="C497" s="58">
        <f t="shared" ca="1" si="132"/>
        <v>147.98053702958413</v>
      </c>
      <c r="D497" s="58">
        <f t="shared" ca="1" si="144"/>
        <v>-2.0194629704158698</v>
      </c>
      <c r="E497" s="55">
        <f t="shared" ca="1" si="148"/>
        <v>3</v>
      </c>
      <c r="F497" s="72">
        <f t="shared" ca="1" si="145"/>
        <v>0</v>
      </c>
      <c r="G497" s="42">
        <f t="shared" si="133"/>
        <v>497</v>
      </c>
      <c r="H497">
        <f ca="1">IF((G497-$L$7)&gt;$G$19, ABS((SUM(INDIRECT("C"&amp;G497-$L$7):INDIRECT("C"&amp;G497)) - SUM(INDIRECT("C"&amp;G497):INDIRECT("C"&amp;G497+$L$7)))/$J$7),0)</f>
        <v>0.8825775216361933</v>
      </c>
      <c r="I497">
        <f ca="1">AVERAGE(INDIRECT("H"&amp;$G497-$L$8):INDIRECT("H"&amp;$G497+$L$8))</f>
        <v>0.8825775216361933</v>
      </c>
      <c r="J497">
        <f t="shared" ca="1" si="134"/>
        <v>-1</v>
      </c>
      <c r="K497" s="12">
        <f t="shared" ca="1" si="135"/>
        <v>12966.586259212434</v>
      </c>
      <c r="L497" s="12">
        <f t="shared" ca="1" si="136"/>
        <v>86</v>
      </c>
      <c r="M497" s="12">
        <f t="shared" ca="1" si="137"/>
        <v>151.30476825054009</v>
      </c>
      <c r="N497" s="16" t="b">
        <f t="shared" ca="1" si="138"/>
        <v>0</v>
      </c>
      <c r="O497">
        <f t="shared" ca="1" si="139"/>
        <v>24226.622451478048</v>
      </c>
      <c r="P497">
        <f t="shared" ca="1" si="140"/>
        <v>161</v>
      </c>
      <c r="Q497">
        <f t="shared" ca="1" si="141"/>
        <v>150.80578287255778</v>
      </c>
      <c r="R497" t="b">
        <f t="shared" ca="1" si="131"/>
        <v>0</v>
      </c>
      <c r="S497">
        <f t="shared" ca="1" si="146"/>
        <v>-1</v>
      </c>
      <c r="T497">
        <f t="shared" ca="1" si="142"/>
        <v>-1</v>
      </c>
    </row>
    <row r="498" spans="1:20" x14ac:dyDescent="0.25">
      <c r="A498" s="71">
        <f t="shared" si="147"/>
        <v>47.900000000000411</v>
      </c>
      <c r="B498" s="65">
        <f t="shared" si="143"/>
        <v>54.703607353557594</v>
      </c>
      <c r="C498" s="58">
        <f t="shared" ca="1" si="132"/>
        <v>161.21518502356955</v>
      </c>
      <c r="D498" s="58">
        <f t="shared" ca="1" si="144"/>
        <v>11.215185023569537</v>
      </c>
      <c r="E498" s="55">
        <f t="shared" ca="1" si="148"/>
        <v>3</v>
      </c>
      <c r="F498" s="72">
        <f t="shared" ca="1" si="145"/>
        <v>0</v>
      </c>
      <c r="G498" s="42">
        <f t="shared" si="133"/>
        <v>498</v>
      </c>
      <c r="H498">
        <f ca="1">IF((G498-$L$7)&gt;$G$19, ABS((SUM(INDIRECT("C"&amp;G498-$L$7):INDIRECT("C"&amp;G498)) - SUM(INDIRECT("C"&amp;G498):INDIRECT("C"&amp;G498+$L$7)))/$J$7),0)</f>
        <v>3.0532517062299576</v>
      </c>
      <c r="I498">
        <f ca="1">AVERAGE(INDIRECT("H"&amp;$G498-$L$8):INDIRECT("H"&amp;$G498+$L$8))</f>
        <v>3.0532517062299576</v>
      </c>
      <c r="J498">
        <f t="shared" ca="1" si="134"/>
        <v>-1</v>
      </c>
      <c r="K498" s="12">
        <f t="shared" ca="1" si="135"/>
        <v>13127.801444236004</v>
      </c>
      <c r="L498" s="12">
        <f t="shared" ca="1" si="136"/>
        <v>87</v>
      </c>
      <c r="M498" s="12">
        <f t="shared" ca="1" si="137"/>
        <v>151.30476825054009</v>
      </c>
      <c r="N498" s="16" t="b">
        <f t="shared" ca="1" si="138"/>
        <v>0</v>
      </c>
      <c r="O498">
        <f t="shared" ca="1" si="139"/>
        <v>24387.837636501616</v>
      </c>
      <c r="P498">
        <f t="shared" ca="1" si="140"/>
        <v>162</v>
      </c>
      <c r="Q498">
        <f t="shared" ca="1" si="141"/>
        <v>150.80578287255778</v>
      </c>
      <c r="R498" t="b">
        <f t="shared" ca="1" si="131"/>
        <v>0</v>
      </c>
      <c r="S498">
        <f t="shared" ca="1" si="146"/>
        <v>-1</v>
      </c>
      <c r="T498">
        <f t="shared" ca="1" si="142"/>
        <v>-1</v>
      </c>
    </row>
    <row r="499" spans="1:20" x14ac:dyDescent="0.25">
      <c r="A499" s="71">
        <f t="shared" si="147"/>
        <v>48.000000000000412</v>
      </c>
      <c r="B499" s="65">
        <f t="shared" si="143"/>
        <v>54.430771973646372</v>
      </c>
      <c r="C499" s="58">
        <f t="shared" ca="1" si="132"/>
        <v>133.89840112577173</v>
      </c>
      <c r="D499" s="58">
        <f t="shared" ca="1" si="144"/>
        <v>-16.101598874228262</v>
      </c>
      <c r="E499" s="55">
        <f t="shared" ca="1" si="148"/>
        <v>3</v>
      </c>
      <c r="F499" s="72">
        <f t="shared" ca="1" si="145"/>
        <v>0</v>
      </c>
      <c r="G499" s="42">
        <f t="shared" si="133"/>
        <v>499</v>
      </c>
      <c r="H499">
        <f ca="1">IF((G499-$L$7)&gt;$G$19, ABS((SUM(INDIRECT("C"&amp;G499-$L$7):INDIRECT("C"&amp;G499)) - SUM(INDIRECT("C"&amp;G499):INDIRECT("C"&amp;G499+$L$7)))/$J$7),0)</f>
        <v>3.640223918355062</v>
      </c>
      <c r="I499">
        <f ca="1">AVERAGE(INDIRECT("H"&amp;$G499-$L$8):INDIRECT("H"&amp;$G499+$L$8))</f>
        <v>3.640223918355062</v>
      </c>
      <c r="J499">
        <f t="shared" ca="1" si="134"/>
        <v>-1</v>
      </c>
      <c r="K499" s="12">
        <f t="shared" ca="1" si="135"/>
        <v>13261.699845361776</v>
      </c>
      <c r="L499" s="12">
        <f t="shared" ca="1" si="136"/>
        <v>88</v>
      </c>
      <c r="M499" s="12">
        <f t="shared" ca="1" si="137"/>
        <v>151.30476825054009</v>
      </c>
      <c r="N499" s="16" t="b">
        <f t="shared" ca="1" si="138"/>
        <v>0</v>
      </c>
      <c r="O499">
        <f t="shared" ca="1" si="139"/>
        <v>24521.736037627386</v>
      </c>
      <c r="P499">
        <f t="shared" ca="1" si="140"/>
        <v>163</v>
      </c>
      <c r="Q499">
        <f t="shared" ca="1" si="141"/>
        <v>150.80578287255778</v>
      </c>
      <c r="R499" t="b">
        <f t="shared" ca="1" si="131"/>
        <v>0</v>
      </c>
      <c r="S499">
        <f t="shared" ca="1" si="146"/>
        <v>-1</v>
      </c>
      <c r="T499">
        <f t="shared" ca="1" si="142"/>
        <v>-1</v>
      </c>
    </row>
    <row r="500" spans="1:20" x14ac:dyDescent="0.25">
      <c r="A500" s="71">
        <f t="shared" si="147"/>
        <v>48.100000000000414</v>
      </c>
      <c r="B500" s="65">
        <f t="shared" si="143"/>
        <v>54.159297365869449</v>
      </c>
      <c r="C500" s="58">
        <f t="shared" ca="1" si="132"/>
        <v>173.21302169147691</v>
      </c>
      <c r="D500" s="58">
        <f t="shared" ca="1" si="144"/>
        <v>23.213021691476918</v>
      </c>
      <c r="E500" s="55">
        <f t="shared" ca="1" si="148"/>
        <v>3</v>
      </c>
      <c r="F500" s="72">
        <f t="shared" ca="1" si="145"/>
        <v>0</v>
      </c>
      <c r="G500" s="42">
        <f t="shared" si="133"/>
        <v>500</v>
      </c>
      <c r="H500">
        <f ca="1">IF((G500-$L$7)&gt;$G$19, ABS((SUM(INDIRECT("C"&amp;G500-$L$7):INDIRECT("C"&amp;G500)) - SUM(INDIRECT("C"&amp;G500):INDIRECT("C"&amp;G500+$L$7)))/$J$7),0)</f>
        <v>5.0957787634851428</v>
      </c>
      <c r="I500">
        <f ca="1">AVERAGE(INDIRECT("H"&amp;$G500-$L$8):INDIRECT("H"&amp;$G500+$L$8))</f>
        <v>5.0957787634851428</v>
      </c>
      <c r="J500">
        <f t="shared" ca="1" si="134"/>
        <v>-1</v>
      </c>
      <c r="K500" s="12">
        <f t="shared" ca="1" si="135"/>
        <v>13434.912867053254</v>
      </c>
      <c r="L500" s="12">
        <f t="shared" ca="1" si="136"/>
        <v>89</v>
      </c>
      <c r="M500" s="12">
        <f t="shared" ca="1" si="137"/>
        <v>151.30476825054009</v>
      </c>
      <c r="N500" s="16" t="b">
        <f t="shared" ca="1" si="138"/>
        <v>0</v>
      </c>
      <c r="O500">
        <f t="shared" ca="1" si="139"/>
        <v>24694.949059318864</v>
      </c>
      <c r="P500">
        <f t="shared" ca="1" si="140"/>
        <v>164</v>
      </c>
      <c r="Q500">
        <f t="shared" ca="1" si="141"/>
        <v>150.80578287255778</v>
      </c>
      <c r="R500" t="b">
        <f t="shared" ca="1" si="131"/>
        <v>0</v>
      </c>
      <c r="S500">
        <f t="shared" ca="1" si="146"/>
        <v>-1</v>
      </c>
      <c r="T500">
        <f t="shared" ca="1" si="142"/>
        <v>-1</v>
      </c>
    </row>
    <row r="501" spans="1:20" x14ac:dyDescent="0.25">
      <c r="A501" s="71">
        <f t="shared" si="147"/>
        <v>48.200000000000415</v>
      </c>
      <c r="B501" s="65">
        <f t="shared" si="143"/>
        <v>53.889176743347456</v>
      </c>
      <c r="C501" s="58">
        <f t="shared" ca="1" si="132"/>
        <v>150.54359603509695</v>
      </c>
      <c r="D501" s="58">
        <f t="shared" ca="1" si="144"/>
        <v>0.54359603509695498</v>
      </c>
      <c r="E501" s="55">
        <f t="shared" ca="1" si="148"/>
        <v>3</v>
      </c>
      <c r="F501" s="72">
        <f t="shared" ca="1" si="145"/>
        <v>0</v>
      </c>
      <c r="G501" s="42">
        <f t="shared" si="133"/>
        <v>501</v>
      </c>
      <c r="H501">
        <f ca="1">IF((G501-$L$7)&gt;$G$19, ABS((SUM(INDIRECT("C"&amp;G501-$L$7):INDIRECT("C"&amp;G501)) - SUM(INDIRECT("C"&amp;G501):INDIRECT("C"&amp;G501+$L$7)))/$J$7),0)</f>
        <v>2.1054119785345904</v>
      </c>
      <c r="I501">
        <f ca="1">AVERAGE(INDIRECT("H"&amp;$G501-$L$8):INDIRECT("H"&amp;$G501+$L$8))</f>
        <v>2.1054119785345904</v>
      </c>
      <c r="J501">
        <f t="shared" ca="1" si="134"/>
        <v>-1</v>
      </c>
      <c r="K501" s="12">
        <f t="shared" ca="1" si="135"/>
        <v>13585.456463088351</v>
      </c>
      <c r="L501" s="12">
        <f t="shared" ca="1" si="136"/>
        <v>90</v>
      </c>
      <c r="M501" s="12">
        <f t="shared" ca="1" si="137"/>
        <v>151.30476825054009</v>
      </c>
      <c r="N501" s="16" t="b">
        <f t="shared" ca="1" si="138"/>
        <v>0</v>
      </c>
      <c r="O501">
        <f t="shared" ca="1" si="139"/>
        <v>24845.492655353963</v>
      </c>
      <c r="P501">
        <f t="shared" ca="1" si="140"/>
        <v>165</v>
      </c>
      <c r="Q501">
        <f t="shared" ca="1" si="141"/>
        <v>150.80578287255778</v>
      </c>
      <c r="R501" t="b">
        <f t="shared" ca="1" si="131"/>
        <v>0</v>
      </c>
      <c r="S501">
        <f t="shared" ca="1" si="146"/>
        <v>-1</v>
      </c>
      <c r="T501">
        <f t="shared" ca="1" si="142"/>
        <v>-1</v>
      </c>
    </row>
    <row r="502" spans="1:20" x14ac:dyDescent="0.25">
      <c r="A502" s="71">
        <f t="shared" si="147"/>
        <v>48.300000000000416</v>
      </c>
      <c r="B502" s="65">
        <f t="shared" si="143"/>
        <v>53.62040335305079</v>
      </c>
      <c r="C502" s="58">
        <f t="shared" ca="1" si="132"/>
        <v>164.95310516818489</v>
      </c>
      <c r="D502" s="58">
        <f t="shared" ca="1" si="144"/>
        <v>14.9531051681849</v>
      </c>
      <c r="E502" s="55">
        <f t="shared" ca="1" si="148"/>
        <v>3</v>
      </c>
      <c r="F502" s="72">
        <f t="shared" ca="1" si="145"/>
        <v>0</v>
      </c>
      <c r="G502" s="42">
        <f t="shared" si="133"/>
        <v>502</v>
      </c>
      <c r="H502">
        <f ca="1">IF((G502-$L$7)&gt;$G$19, ABS((SUM(INDIRECT("C"&amp;G502-$L$7):INDIRECT("C"&amp;G502)) - SUM(INDIRECT("C"&amp;G502):INDIRECT("C"&amp;G502+$L$7)))/$J$7),0)</f>
        <v>8.1199128278663864</v>
      </c>
      <c r="I502">
        <f ca="1">AVERAGE(INDIRECT("H"&amp;$G502-$L$8):INDIRECT("H"&amp;$G502+$L$8))</f>
        <v>8.1199128278663864</v>
      </c>
      <c r="J502">
        <f t="shared" ca="1" si="134"/>
        <v>-1</v>
      </c>
      <c r="K502" s="12">
        <f t="shared" ca="1" si="135"/>
        <v>13750.409568256535</v>
      </c>
      <c r="L502" s="12">
        <f t="shared" ca="1" si="136"/>
        <v>91</v>
      </c>
      <c r="M502" s="12">
        <f t="shared" ca="1" si="137"/>
        <v>151.30476825054009</v>
      </c>
      <c r="N502" s="16" t="b">
        <f t="shared" ca="1" si="138"/>
        <v>0</v>
      </c>
      <c r="O502">
        <f t="shared" ca="1" si="139"/>
        <v>25010.445760522147</v>
      </c>
      <c r="P502">
        <f t="shared" ca="1" si="140"/>
        <v>166</v>
      </c>
      <c r="Q502">
        <f t="shared" ca="1" si="141"/>
        <v>150.80578287255778</v>
      </c>
      <c r="R502" t="b">
        <f t="shared" ca="1" si="131"/>
        <v>0</v>
      </c>
      <c r="S502">
        <f t="shared" ca="1" si="146"/>
        <v>-1</v>
      </c>
      <c r="T502">
        <f t="shared" ca="1" si="142"/>
        <v>-1</v>
      </c>
    </row>
    <row r="503" spans="1:20" x14ac:dyDescent="0.25">
      <c r="A503" s="71">
        <f t="shared" si="147"/>
        <v>48.400000000000418</v>
      </c>
      <c r="B503" s="65">
        <f t="shared" si="143"/>
        <v>53.352970475630663</v>
      </c>
      <c r="C503" s="58">
        <f t="shared" ca="1" si="132"/>
        <v>150.57996556320211</v>
      </c>
      <c r="D503" s="58">
        <f t="shared" ca="1" si="144"/>
        <v>0.57996556320209747</v>
      </c>
      <c r="E503" s="55">
        <f t="shared" ca="1" si="148"/>
        <v>3</v>
      </c>
      <c r="F503" s="72">
        <f t="shared" ca="1" si="145"/>
        <v>0</v>
      </c>
      <c r="G503" s="42">
        <f t="shared" si="133"/>
        <v>503</v>
      </c>
      <c r="H503">
        <f ca="1">IF((G503-$L$7)&gt;$G$19, ABS((SUM(INDIRECT("C"&amp;G503-$L$7):INDIRECT("C"&amp;G503)) - SUM(INDIRECT("C"&amp;G503):INDIRECT("C"&amp;G503+$L$7)))/$J$7),0)</f>
        <v>7.0628104870845334</v>
      </c>
      <c r="I503">
        <f ca="1">AVERAGE(INDIRECT("H"&amp;$G503-$L$8):INDIRECT("H"&amp;$G503+$L$8))</f>
        <v>7.0628104870845334</v>
      </c>
      <c r="J503">
        <f t="shared" ca="1" si="134"/>
        <v>-1</v>
      </c>
      <c r="K503" s="12">
        <f t="shared" ca="1" si="135"/>
        <v>13900.989533819737</v>
      </c>
      <c r="L503" s="12">
        <f t="shared" ca="1" si="136"/>
        <v>92</v>
      </c>
      <c r="M503" s="12">
        <f t="shared" ca="1" si="137"/>
        <v>151.30476825054009</v>
      </c>
      <c r="N503" s="16" t="b">
        <f t="shared" ca="1" si="138"/>
        <v>0</v>
      </c>
      <c r="O503">
        <f t="shared" ca="1" si="139"/>
        <v>25161.02572608535</v>
      </c>
      <c r="P503">
        <f t="shared" ca="1" si="140"/>
        <v>167</v>
      </c>
      <c r="Q503">
        <f t="shared" ca="1" si="141"/>
        <v>150.80578287255778</v>
      </c>
      <c r="R503" t="b">
        <f t="shared" ca="1" si="131"/>
        <v>0</v>
      </c>
      <c r="S503">
        <f t="shared" ca="1" si="146"/>
        <v>-1</v>
      </c>
      <c r="T503">
        <f t="shared" ca="1" si="142"/>
        <v>-1</v>
      </c>
    </row>
    <row r="504" spans="1:20" x14ac:dyDescent="0.25">
      <c r="A504" s="71">
        <f t="shared" si="147"/>
        <v>48.500000000000419</v>
      </c>
      <c r="B504" s="65">
        <f t="shared" si="143"/>
        <v>53.086871425251253</v>
      </c>
      <c r="C504" s="58">
        <f t="shared" ca="1" si="132"/>
        <v>140.69700085190618</v>
      </c>
      <c r="D504" s="58">
        <f t="shared" ca="1" si="144"/>
        <v>-9.3029991480938232</v>
      </c>
      <c r="E504" s="55">
        <f t="shared" ca="1" si="148"/>
        <v>3</v>
      </c>
      <c r="F504" s="72">
        <f t="shared" ca="1" si="145"/>
        <v>0</v>
      </c>
      <c r="G504" s="42">
        <f t="shared" si="133"/>
        <v>504</v>
      </c>
      <c r="H504">
        <f ca="1">IF((G504-$L$7)&gt;$G$19, ABS((SUM(INDIRECT("C"&amp;G504-$L$7):INDIRECT("C"&amp;G504)) - SUM(INDIRECT("C"&amp;G504):INDIRECT("C"&amp;G504+$L$7)))/$J$7),0)</f>
        <v>6.0721262206181592</v>
      </c>
      <c r="I504">
        <f ca="1">AVERAGE(INDIRECT("H"&amp;$G504-$L$8):INDIRECT("H"&amp;$G504+$L$8))</f>
        <v>6.0721262206181592</v>
      </c>
      <c r="J504">
        <f t="shared" ca="1" si="134"/>
        <v>-1</v>
      </c>
      <c r="K504" s="12">
        <f t="shared" ca="1" si="135"/>
        <v>14041.686534671642</v>
      </c>
      <c r="L504" s="12">
        <f t="shared" ca="1" si="136"/>
        <v>93</v>
      </c>
      <c r="M504" s="12">
        <f t="shared" ca="1" si="137"/>
        <v>151.30476825054009</v>
      </c>
      <c r="N504" s="16" t="b">
        <f t="shared" ca="1" si="138"/>
        <v>0</v>
      </c>
      <c r="O504">
        <f t="shared" ca="1" si="139"/>
        <v>25301.722726937256</v>
      </c>
      <c r="P504">
        <f t="shared" ca="1" si="140"/>
        <v>168</v>
      </c>
      <c r="Q504">
        <f t="shared" ca="1" si="141"/>
        <v>150.80578287255778</v>
      </c>
      <c r="R504" t="b">
        <f t="shared" ca="1" si="131"/>
        <v>0</v>
      </c>
      <c r="S504">
        <f t="shared" ca="1" si="146"/>
        <v>-1</v>
      </c>
      <c r="T504">
        <f t="shared" ca="1" si="142"/>
        <v>-1</v>
      </c>
    </row>
    <row r="505" spans="1:20" x14ac:dyDescent="0.25">
      <c r="A505" s="71">
        <f t="shared" si="147"/>
        <v>48.600000000000421</v>
      </c>
      <c r="B505" s="65">
        <f t="shared" si="143"/>
        <v>52.822099549422418</v>
      </c>
      <c r="C505" s="58">
        <f t="shared" ca="1" si="132"/>
        <v>146.54845840303756</v>
      </c>
      <c r="D505" s="58">
        <f t="shared" ca="1" si="144"/>
        <v>-3.4515415969624521</v>
      </c>
      <c r="E505" s="55">
        <f t="shared" ca="1" si="148"/>
        <v>3</v>
      </c>
      <c r="F505" s="72">
        <f t="shared" ca="1" si="145"/>
        <v>0</v>
      </c>
      <c r="G505" s="42">
        <f t="shared" si="133"/>
        <v>505</v>
      </c>
      <c r="H505">
        <f ca="1">IF((G505-$L$7)&gt;$G$19, ABS((SUM(INDIRECT("C"&amp;G505-$L$7):INDIRECT("C"&amp;G505)) - SUM(INDIRECT("C"&amp;G505):INDIRECT("C"&amp;G505+$L$7)))/$J$7),0)</f>
        <v>8.8719095975885693</v>
      </c>
      <c r="I505">
        <f ca="1">AVERAGE(INDIRECT("H"&amp;$G505-$L$8):INDIRECT("H"&amp;$G505+$L$8))</f>
        <v>8.8719095975885693</v>
      </c>
      <c r="J505">
        <f t="shared" ca="1" si="134"/>
        <v>-1</v>
      </c>
      <c r="K505" s="12">
        <f t="shared" ca="1" si="135"/>
        <v>14188.23499307468</v>
      </c>
      <c r="L505" s="12">
        <f t="shared" ca="1" si="136"/>
        <v>94</v>
      </c>
      <c r="M505" s="12">
        <f t="shared" ca="1" si="137"/>
        <v>151.30476825054009</v>
      </c>
      <c r="N505" s="16" t="b">
        <f t="shared" ca="1" si="138"/>
        <v>0</v>
      </c>
      <c r="O505">
        <f t="shared" ca="1" si="139"/>
        <v>25448.271185340294</v>
      </c>
      <c r="P505">
        <f t="shared" ca="1" si="140"/>
        <v>169</v>
      </c>
      <c r="Q505">
        <f t="shared" ca="1" si="141"/>
        <v>150.80578287255778</v>
      </c>
      <c r="R505" t="b">
        <f t="shared" ca="1" si="131"/>
        <v>0</v>
      </c>
      <c r="S505">
        <f t="shared" ca="1" si="146"/>
        <v>-1</v>
      </c>
      <c r="T505">
        <f t="shared" ca="1" si="142"/>
        <v>-1</v>
      </c>
    </row>
    <row r="506" spans="1:20" x14ac:dyDescent="0.25">
      <c r="A506" s="71">
        <f t="shared" si="147"/>
        <v>48.700000000000422</v>
      </c>
      <c r="B506" s="65">
        <f t="shared" si="143"/>
        <v>52.558648228833455</v>
      </c>
      <c r="C506" s="58">
        <f t="shared" ca="1" si="132"/>
        <v>144.69610744587681</v>
      </c>
      <c r="D506" s="58">
        <f t="shared" ca="1" si="144"/>
        <v>-5.3038925541231992</v>
      </c>
      <c r="E506" s="55">
        <f t="shared" ca="1" si="148"/>
        <v>3</v>
      </c>
      <c r="F506" s="72">
        <f t="shared" ca="1" si="145"/>
        <v>0</v>
      </c>
      <c r="G506" s="42">
        <f t="shared" si="133"/>
        <v>506</v>
      </c>
      <c r="H506">
        <f ca="1">IF((G506-$L$7)&gt;$G$19, ABS((SUM(INDIRECT("C"&amp;G506-$L$7):INDIRECT("C"&amp;G506)) - SUM(INDIRECT("C"&amp;G506):INDIRECT("C"&amp;G506+$L$7)))/$J$7),0)</f>
        <v>10.723750798738223</v>
      </c>
      <c r="I506">
        <f ca="1">AVERAGE(INDIRECT("H"&amp;$G506-$L$8):INDIRECT("H"&amp;$G506+$L$8))</f>
        <v>10.723750798738223</v>
      </c>
      <c r="J506">
        <f t="shared" ca="1" si="134"/>
        <v>-1</v>
      </c>
      <c r="K506" s="12">
        <f t="shared" ca="1" si="135"/>
        <v>14332.931100520556</v>
      </c>
      <c r="L506" s="12">
        <f t="shared" ca="1" si="136"/>
        <v>95</v>
      </c>
      <c r="M506" s="12">
        <f t="shared" ca="1" si="137"/>
        <v>151.30476825054009</v>
      </c>
      <c r="N506" s="16" t="b">
        <f t="shared" ca="1" si="138"/>
        <v>0</v>
      </c>
      <c r="O506">
        <f t="shared" ca="1" si="139"/>
        <v>25592.967292786172</v>
      </c>
      <c r="P506">
        <f t="shared" ca="1" si="140"/>
        <v>170</v>
      </c>
      <c r="Q506">
        <f t="shared" ca="1" si="141"/>
        <v>150.80578287255778</v>
      </c>
      <c r="R506" t="b">
        <f t="shared" ca="1" si="131"/>
        <v>0</v>
      </c>
      <c r="S506">
        <f t="shared" ca="1" si="146"/>
        <v>-1</v>
      </c>
      <c r="T506">
        <f t="shared" ca="1" si="142"/>
        <v>-1</v>
      </c>
    </row>
    <row r="507" spans="1:20" x14ac:dyDescent="0.25">
      <c r="A507" s="71">
        <f t="shared" si="147"/>
        <v>48.800000000000423</v>
      </c>
      <c r="B507" s="65">
        <f t="shared" si="143"/>
        <v>52.296510877187664</v>
      </c>
      <c r="C507" s="58">
        <f t="shared" ca="1" si="132"/>
        <v>182.06849735958579</v>
      </c>
      <c r="D507" s="58">
        <f t="shared" ca="1" si="144"/>
        <v>32.068497359585784</v>
      </c>
      <c r="E507" s="55">
        <f t="shared" ca="1" si="148"/>
        <v>3</v>
      </c>
      <c r="F507" s="72">
        <f t="shared" ca="1" si="145"/>
        <v>0</v>
      </c>
      <c r="G507" s="42">
        <f t="shared" si="133"/>
        <v>507</v>
      </c>
      <c r="H507">
        <f ca="1">IF((G507-$L$7)&gt;$G$19, ABS((SUM(INDIRECT("C"&amp;G507-$L$7):INDIRECT("C"&amp;G507)) - SUM(INDIRECT("C"&amp;G507):INDIRECT("C"&amp;G507+$L$7)))/$J$7),0)</f>
        <v>0.5704728946402895</v>
      </c>
      <c r="I507">
        <f ca="1">AVERAGE(INDIRECT("H"&amp;$G507-$L$8):INDIRECT("H"&amp;$G507+$L$8))</f>
        <v>0.5704728946402895</v>
      </c>
      <c r="J507">
        <f t="shared" ca="1" si="134"/>
        <v>-1</v>
      </c>
      <c r="K507" s="12">
        <f t="shared" ca="1" si="135"/>
        <v>14514.999597880142</v>
      </c>
      <c r="L507" s="12">
        <f t="shared" ca="1" si="136"/>
        <v>96</v>
      </c>
      <c r="M507" s="12">
        <f t="shared" ca="1" si="137"/>
        <v>151.30476825054009</v>
      </c>
      <c r="N507" s="16" t="b">
        <f t="shared" ca="1" si="138"/>
        <v>0</v>
      </c>
      <c r="O507">
        <f t="shared" ca="1" si="139"/>
        <v>25775.035790145757</v>
      </c>
      <c r="P507">
        <f t="shared" ca="1" si="140"/>
        <v>171</v>
      </c>
      <c r="Q507">
        <f t="shared" ca="1" si="141"/>
        <v>150.80578287255778</v>
      </c>
      <c r="R507" t="b">
        <f t="shared" ca="1" si="131"/>
        <v>0</v>
      </c>
      <c r="S507">
        <f t="shared" ca="1" si="146"/>
        <v>-1</v>
      </c>
      <c r="T507">
        <f t="shared" ca="1" si="142"/>
        <v>-1</v>
      </c>
    </row>
    <row r="508" spans="1:20" x14ac:dyDescent="0.25">
      <c r="A508" s="71">
        <f t="shared" si="147"/>
        <v>48.900000000000425</v>
      </c>
      <c r="B508" s="65">
        <f t="shared" si="143"/>
        <v>52.035680941037555</v>
      </c>
      <c r="C508" s="58">
        <f t="shared" ca="1" si="132"/>
        <v>148.0719650903109</v>
      </c>
      <c r="D508" s="58">
        <f t="shared" ca="1" si="144"/>
        <v>-1.9280349096890905</v>
      </c>
      <c r="E508" s="55">
        <f t="shared" ca="1" si="148"/>
        <v>3</v>
      </c>
      <c r="F508" s="72">
        <f t="shared" ca="1" si="145"/>
        <v>0</v>
      </c>
      <c r="G508" s="42">
        <f t="shared" si="133"/>
        <v>508</v>
      </c>
      <c r="H508">
        <f ca="1">IF((G508-$L$7)&gt;$G$19, ABS((SUM(INDIRECT("C"&amp;G508-$L$7):INDIRECT("C"&amp;G508)) - SUM(INDIRECT("C"&amp;G508):INDIRECT("C"&amp;G508+$L$7)))/$J$7),0)</f>
        <v>8.3489176476270188</v>
      </c>
      <c r="I508">
        <f ca="1">AVERAGE(INDIRECT("H"&amp;$G508-$L$8):INDIRECT("H"&amp;$G508+$L$8))</f>
        <v>8.3489176476270188</v>
      </c>
      <c r="J508">
        <f t="shared" ca="1" si="134"/>
        <v>-1</v>
      </c>
      <c r="K508" s="12">
        <f t="shared" ca="1" si="135"/>
        <v>14663.071562970452</v>
      </c>
      <c r="L508" s="12">
        <f t="shared" ca="1" si="136"/>
        <v>97</v>
      </c>
      <c r="M508" s="12">
        <f t="shared" ca="1" si="137"/>
        <v>151.30476825054009</v>
      </c>
      <c r="N508" s="16" t="b">
        <f t="shared" ca="1" si="138"/>
        <v>0</v>
      </c>
      <c r="O508">
        <f t="shared" ca="1" si="139"/>
        <v>25923.107755236069</v>
      </c>
      <c r="P508">
        <f t="shared" ca="1" si="140"/>
        <v>172</v>
      </c>
      <c r="Q508">
        <f t="shared" ca="1" si="141"/>
        <v>150.80578287255778</v>
      </c>
      <c r="R508" t="b">
        <f t="shared" ca="1" si="131"/>
        <v>0</v>
      </c>
      <c r="S508">
        <f t="shared" ca="1" si="146"/>
        <v>-1</v>
      </c>
      <c r="T508">
        <f t="shared" ca="1" si="142"/>
        <v>-1</v>
      </c>
    </row>
    <row r="509" spans="1:20" x14ac:dyDescent="0.25">
      <c r="A509" s="71">
        <f t="shared" si="147"/>
        <v>49.000000000000426</v>
      </c>
      <c r="B509" s="65">
        <f t="shared" si="143"/>
        <v>51.776151899621198</v>
      </c>
      <c r="C509" s="58">
        <f t="shared" ca="1" si="132"/>
        <v>140.89070918004228</v>
      </c>
      <c r="D509" s="58">
        <f t="shared" ca="1" si="144"/>
        <v>-9.1092908199577085</v>
      </c>
      <c r="E509" s="55">
        <f t="shared" ca="1" si="148"/>
        <v>3</v>
      </c>
      <c r="F509" s="72">
        <f t="shared" ca="1" si="145"/>
        <v>0</v>
      </c>
      <c r="G509" s="42">
        <f t="shared" si="133"/>
        <v>509</v>
      </c>
      <c r="H509">
        <f ca="1">IF((G509-$L$7)&gt;$G$19, ABS((SUM(INDIRECT("C"&amp;G509-$L$7):INDIRECT("C"&amp;G509)) - SUM(INDIRECT("C"&amp;G509):INDIRECT("C"&amp;G509+$L$7)))/$J$7),0)</f>
        <v>2.372194755037782</v>
      </c>
      <c r="I509">
        <f ca="1">AVERAGE(INDIRECT("H"&amp;$G509-$L$8):INDIRECT("H"&amp;$G509+$L$8))</f>
        <v>2.372194755037782</v>
      </c>
      <c r="J509">
        <f t="shared" ca="1" si="134"/>
        <v>-1</v>
      </c>
      <c r="K509" s="12">
        <f t="shared" ca="1" si="135"/>
        <v>14803.962272150495</v>
      </c>
      <c r="L509" s="12">
        <f t="shared" ca="1" si="136"/>
        <v>98</v>
      </c>
      <c r="M509" s="12">
        <f t="shared" ca="1" si="137"/>
        <v>151.30476825054009</v>
      </c>
      <c r="N509" s="16" t="b">
        <f t="shared" ca="1" si="138"/>
        <v>0</v>
      </c>
      <c r="O509">
        <f t="shared" ca="1" si="139"/>
        <v>26063.998464416112</v>
      </c>
      <c r="P509">
        <f t="shared" ca="1" si="140"/>
        <v>173</v>
      </c>
      <c r="Q509">
        <f t="shared" ca="1" si="141"/>
        <v>150.80578287255778</v>
      </c>
      <c r="R509" t="b">
        <f t="shared" ca="1" si="131"/>
        <v>0</v>
      </c>
      <c r="S509">
        <f t="shared" ca="1" si="146"/>
        <v>-1</v>
      </c>
      <c r="T509">
        <f t="shared" ca="1" si="142"/>
        <v>-1</v>
      </c>
    </row>
    <row r="510" spans="1:20" x14ac:dyDescent="0.25">
      <c r="A510" s="71">
        <f t="shared" si="147"/>
        <v>49.100000000000428</v>
      </c>
      <c r="B510" s="65">
        <f t="shared" si="143"/>
        <v>51.517917264699001</v>
      </c>
      <c r="C510" s="58">
        <f t="shared" ca="1" si="132"/>
        <v>152.47822503491213</v>
      </c>
      <c r="D510" s="58">
        <f t="shared" ca="1" si="144"/>
        <v>2.4782250349121218</v>
      </c>
      <c r="E510" s="55">
        <f t="shared" ca="1" si="148"/>
        <v>3</v>
      </c>
      <c r="F510" s="72">
        <f t="shared" ca="1" si="145"/>
        <v>0</v>
      </c>
      <c r="G510" s="42">
        <f t="shared" si="133"/>
        <v>510</v>
      </c>
      <c r="H510">
        <f ca="1">IF((G510-$L$7)&gt;$G$19, ABS((SUM(INDIRECT("C"&amp;G510-$L$7):INDIRECT("C"&amp;G510)) - SUM(INDIRECT("C"&amp;G510):INDIRECT("C"&amp;G510+$L$7)))/$J$7),0)</f>
        <v>9.094605462197336</v>
      </c>
      <c r="I510">
        <f ca="1">AVERAGE(INDIRECT("H"&amp;$G510-$L$8):INDIRECT("H"&amp;$G510+$L$8))</f>
        <v>9.094605462197336</v>
      </c>
      <c r="J510">
        <f t="shared" ca="1" si="134"/>
        <v>-1</v>
      </c>
      <c r="K510" s="12">
        <f t="shared" ca="1" si="135"/>
        <v>14956.440497185407</v>
      </c>
      <c r="L510" s="12">
        <f t="shared" ca="1" si="136"/>
        <v>99</v>
      </c>
      <c r="M510" s="12">
        <f t="shared" ca="1" si="137"/>
        <v>151.30476825054009</v>
      </c>
      <c r="N510" s="16" t="b">
        <f t="shared" ca="1" si="138"/>
        <v>0</v>
      </c>
      <c r="O510">
        <f t="shared" ca="1" si="139"/>
        <v>26216.476689451025</v>
      </c>
      <c r="P510">
        <f t="shared" ca="1" si="140"/>
        <v>174</v>
      </c>
      <c r="Q510">
        <f t="shared" ca="1" si="141"/>
        <v>150.80578287255778</v>
      </c>
      <c r="R510" t="b">
        <f t="shared" ca="1" si="131"/>
        <v>0</v>
      </c>
      <c r="S510">
        <f t="shared" ca="1" si="146"/>
        <v>-1</v>
      </c>
      <c r="T510">
        <f t="shared" ca="1" si="142"/>
        <v>-1</v>
      </c>
    </row>
    <row r="511" spans="1:20" x14ac:dyDescent="0.25">
      <c r="A511" s="71">
        <f t="shared" si="147"/>
        <v>49.200000000000429</v>
      </c>
      <c r="B511" s="65">
        <f t="shared" si="143"/>
        <v>51.260970580391621</v>
      </c>
      <c r="C511" s="58">
        <f t="shared" ca="1" si="132"/>
        <v>168.17345839483346</v>
      </c>
      <c r="D511" s="58">
        <f t="shared" ca="1" si="144"/>
        <v>18.173458394833446</v>
      </c>
      <c r="E511" s="55">
        <f t="shared" ca="1" si="148"/>
        <v>3</v>
      </c>
      <c r="F511" s="72">
        <f t="shared" ca="1" si="145"/>
        <v>0</v>
      </c>
      <c r="G511" s="42">
        <f t="shared" si="133"/>
        <v>511</v>
      </c>
      <c r="H511">
        <f ca="1">IF((G511-$L$7)&gt;$G$19, ABS((SUM(INDIRECT("C"&amp;G511-$L$7):INDIRECT("C"&amp;G511)) - SUM(INDIRECT("C"&amp;G511):INDIRECT("C"&amp;G511+$L$7)))/$J$7),0)</f>
        <v>34.050324122661323</v>
      </c>
      <c r="I511">
        <f ca="1">AVERAGE(INDIRECT("H"&amp;$G511-$L$8):INDIRECT("H"&amp;$G511+$L$8))</f>
        <v>34.050324122661323</v>
      </c>
      <c r="J511">
        <f t="shared" ca="1" si="134"/>
        <v>-1</v>
      </c>
      <c r="K511" s="12">
        <f t="shared" ca="1" si="135"/>
        <v>15124.61395558024</v>
      </c>
      <c r="L511" s="12">
        <f t="shared" ca="1" si="136"/>
        <v>100</v>
      </c>
      <c r="M511" s="12">
        <f t="shared" ca="1" si="137"/>
        <v>151.30476825054009</v>
      </c>
      <c r="N511" s="16" t="b">
        <f t="shared" ca="1" si="138"/>
        <v>0</v>
      </c>
      <c r="O511">
        <f t="shared" ca="1" si="139"/>
        <v>26384.650147845859</v>
      </c>
      <c r="P511">
        <f t="shared" ca="1" si="140"/>
        <v>175</v>
      </c>
      <c r="Q511">
        <f t="shared" ca="1" si="141"/>
        <v>150.80578287255778</v>
      </c>
      <c r="R511" t="b">
        <f t="shared" ca="1" si="131"/>
        <v>0</v>
      </c>
      <c r="S511">
        <f t="shared" ca="1" si="146"/>
        <v>-1</v>
      </c>
      <c r="T511">
        <f t="shared" ca="1" si="142"/>
        <v>-1</v>
      </c>
    </row>
    <row r="512" spans="1:20" ht="15.75" thickBot="1" x14ac:dyDescent="0.3">
      <c r="A512" s="73">
        <f t="shared" si="147"/>
        <v>49.300000000000431</v>
      </c>
      <c r="B512" s="74">
        <f t="shared" si="143"/>
        <v>51.005305423018626</v>
      </c>
      <c r="C512" s="59">
        <f t="shared" ca="1" si="132"/>
        <v>157.16763772430906</v>
      </c>
      <c r="D512" s="59">
        <f t="shared" ca="1" si="144"/>
        <v>7.1676377243090519</v>
      </c>
      <c r="E512" s="56">
        <f t="shared" ca="1" si="148"/>
        <v>3</v>
      </c>
      <c r="F512" s="75">
        <f t="shared" ca="1" si="145"/>
        <v>0</v>
      </c>
      <c r="G512" s="42">
        <f t="shared" si="133"/>
        <v>512</v>
      </c>
      <c r="H512">
        <f ca="1">ABS((SUM(INDIRECT("C"&amp;G512-$L$7):INDIRECT("C"&amp;G512)) - SUM(INDIRECT("C"&amp;G512):INDIRECT("C"&amp;G512+$L$7)))/$J$7)</f>
        <v>80.162920857436404</v>
      </c>
      <c r="I512">
        <f ca="1">AVERAGE(INDIRECT("H"&amp;$G512-$L$8):INDIRECT("H"&amp;$G512+$L$8))</f>
        <v>80.162920857436404</v>
      </c>
      <c r="J512">
        <f ca="1">IF(AND(I512&gt;$J$9, I512&gt;I511, I512&gt;I534, SUM(J509:J511)&lt;=0), I512, -1)</f>
        <v>80.162920857436404</v>
      </c>
      <c r="K512" s="12">
        <f t="shared" ca="1" si="135"/>
        <v>0</v>
      </c>
      <c r="L512" s="12">
        <f t="shared" ca="1" si="136"/>
        <v>0</v>
      </c>
      <c r="M512" s="12">
        <f ca="1">IF($L512=0,($K511+$C512)/($L511+1),$M534)</f>
        <v>151.30476825054009</v>
      </c>
      <c r="N512" s="16">
        <f ca="1">IF(($M512-$M534)&lt;$J$10,-1,$J512)</f>
        <v>80.162920857436404</v>
      </c>
      <c r="O512">
        <f ca="1">IF($N512&lt;0,O511+$C512,0)</f>
        <v>0</v>
      </c>
      <c r="P512">
        <f ca="1">IF($N512&lt;0,P511+1,0)</f>
        <v>0</v>
      </c>
      <c r="Q512">
        <f ca="1">IF($O512=0,($O511+$C512)/($P511+1),$Q534)</f>
        <v>150.80578287255778</v>
      </c>
    </row>
  </sheetData>
  <mergeCells count="12">
    <mergeCell ref="F5:J5"/>
    <mergeCell ref="W4:AA4"/>
    <mergeCell ref="N8:O8"/>
    <mergeCell ref="N9:O9"/>
    <mergeCell ref="A16:F16"/>
    <mergeCell ref="K16:M16"/>
    <mergeCell ref="O16:Q16"/>
    <mergeCell ref="I6:L6"/>
    <mergeCell ref="N6:O6"/>
    <mergeCell ref="N7:O7"/>
    <mergeCell ref="N5:Q5"/>
    <mergeCell ref="N4:Q4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7</xdr:col>
                    <xdr:colOff>9525</xdr:colOff>
                    <xdr:row>6</xdr:row>
                    <xdr:rowOff>0</xdr:rowOff>
                  </from>
                  <to>
                    <xdr:col>7</xdr:col>
                    <xdr:colOff>1876425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croll Bar 2">
              <controlPr defaultSize="0" autoPict="0">
                <anchor moveWithCells="1">
                  <from>
                    <xdr:col>7</xdr:col>
                    <xdr:colOff>9525</xdr:colOff>
                    <xdr:row>7</xdr:row>
                    <xdr:rowOff>0</xdr:rowOff>
                  </from>
                  <to>
                    <xdr:col>7</xdr:col>
                    <xdr:colOff>1876425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Scroll Bar 5">
              <controlPr defaultSize="0" autoPict="0">
                <anchor moveWithCells="1">
                  <from>
                    <xdr:col>7</xdr:col>
                    <xdr:colOff>9525</xdr:colOff>
                    <xdr:row>8</xdr:row>
                    <xdr:rowOff>0</xdr:rowOff>
                  </from>
                  <to>
                    <xdr:col>7</xdr:col>
                    <xdr:colOff>1876425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Scroll Bar 6">
              <controlPr defaultSize="0" autoPict="0">
                <anchor moveWithCells="1">
                  <from>
                    <xdr:col>7</xdr:col>
                    <xdr:colOff>9525</xdr:colOff>
                    <xdr:row>9</xdr:row>
                    <xdr:rowOff>0</xdr:rowOff>
                  </from>
                  <to>
                    <xdr:col>7</xdr:col>
                    <xdr:colOff>1876425</xdr:colOff>
                    <xdr:row>10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created xsi:type="dcterms:W3CDTF">2023-02-20T16:53:49Z</dcterms:created>
  <dcterms:modified xsi:type="dcterms:W3CDTF">2023-07-21T10:42:41Z</dcterms:modified>
</cp:coreProperties>
</file>