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Study\y2s2\MA1254 Mathematics in Business\Case\"/>
    </mc:Choice>
  </mc:AlternateContent>
  <xr:revisionPtr revIDLastSave="0" documentId="13_ncr:1_{DCB123D7-0D3F-4FA0-A521-F8F56C2B6A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solver_adj" localSheetId="0" hidden="1">Sheet1!$L$15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Sheet1!$M$15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24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I12" i="1"/>
  <c r="I7" i="1"/>
  <c r="I6" i="1"/>
  <c r="I5" i="1"/>
  <c r="I4" i="1"/>
  <c r="I3" i="1"/>
  <c r="I2" i="1"/>
  <c r="J8" i="1"/>
  <c r="G8" i="1"/>
  <c r="K8" i="1" s="1"/>
  <c r="M15" i="1"/>
  <c r="G3" i="1"/>
  <c r="G4" i="1"/>
  <c r="G5" i="1"/>
  <c r="G6" i="1"/>
  <c r="G7" i="1"/>
  <c r="G2" i="1"/>
  <c r="H2" i="1" s="1"/>
  <c r="J2" i="1" s="1"/>
  <c r="H7" i="1" l="1"/>
  <c r="J7" i="1" s="1"/>
  <c r="L2" i="1"/>
  <c r="L8" i="1"/>
  <c r="M8" i="1" s="1"/>
  <c r="N8" i="1" s="1"/>
  <c r="H6" i="1"/>
  <c r="H5" i="1"/>
  <c r="H4" i="1"/>
  <c r="H3" i="1"/>
  <c r="K2" i="1"/>
  <c r="K7" i="1"/>
  <c r="K6" i="1"/>
  <c r="K5" i="1"/>
  <c r="K4" i="1"/>
  <c r="K3" i="1"/>
  <c r="L7" i="1" l="1"/>
  <c r="M2" i="1"/>
  <c r="N2" i="1" s="1"/>
  <c r="L4" i="1"/>
  <c r="J5" i="1"/>
  <c r="M5" i="1" s="1"/>
  <c r="N5" i="1" s="1"/>
  <c r="J6" i="1"/>
  <c r="J3" i="1"/>
  <c r="L5" i="1"/>
  <c r="L6" i="1"/>
  <c r="J4" i="1"/>
  <c r="M4" i="1" s="1"/>
  <c r="N4" i="1" s="1"/>
  <c r="L3" i="1"/>
  <c r="M7" i="1"/>
  <c r="N7" i="1" s="1"/>
  <c r="M6" i="1" l="1"/>
  <c r="N6" i="1" s="1"/>
  <c r="M3" i="1"/>
  <c r="N3" i="1" s="1"/>
</calcChain>
</file>

<file path=xl/sharedStrings.xml><?xml version="1.0" encoding="utf-8"?>
<sst xmlns="http://schemas.openxmlformats.org/spreadsheetml/2006/main" count="22" uniqueCount="19">
  <si>
    <t>Opt</t>
  </si>
  <si>
    <t>Washed smalls</t>
  </si>
  <si>
    <t>Singles</t>
  </si>
  <si>
    <t>Doubles</t>
  </si>
  <si>
    <t>Grade</t>
  </si>
  <si>
    <t>CV</t>
  </si>
  <si>
    <t>Transport</t>
  </si>
  <si>
    <t>Need</t>
  </si>
  <si>
    <t>cost_coal</t>
  </si>
  <si>
    <t>cost_all</t>
  </si>
  <si>
    <t>cost_tran</t>
  </si>
  <si>
    <t>cost_buy</t>
  </si>
  <si>
    <t>cost_mix</t>
  </si>
  <si>
    <t>weight_all</t>
  </si>
  <si>
    <t>profit</t>
  </si>
  <si>
    <t>conv</t>
  </si>
  <si>
    <t>x</t>
  </si>
  <si>
    <t>y</t>
  </si>
  <si>
    <t>cv_final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</si>
</sst>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zoomScale="130" zoomScaleNormal="130" workbookViewId="0">
      <selection activeCell="M8" sqref="M8"/>
    </sheetView>
  </sheetViews>
  <sheetFormatPr defaultRowHeight="15" x14ac:dyDescent="0.25"/>
  <cols>
    <col min="2" max="2" width="13.7109375" customWidth="1"/>
    <col min="13" max="13" width="16.28515625" customWidth="1"/>
    <col min="14" max="14" width="13.85546875" customWidth="1"/>
  </cols>
  <sheetData>
    <row r="1" spans="1:14" x14ac:dyDescent="0.25">
      <c r="A1" t="s">
        <v>0</v>
      </c>
      <c r="B1" t="s">
        <v>4</v>
      </c>
      <c r="C1" t="s">
        <v>5</v>
      </c>
      <c r="D1" t="s">
        <v>8</v>
      </c>
      <c r="E1" t="s">
        <v>6</v>
      </c>
      <c r="G1" t="s">
        <v>7</v>
      </c>
      <c r="H1" t="s">
        <v>13</v>
      </c>
      <c r="I1" t="s">
        <v>18</v>
      </c>
      <c r="J1" t="s">
        <v>12</v>
      </c>
      <c r="K1" t="s">
        <v>11</v>
      </c>
      <c r="L1" t="s">
        <v>10</v>
      </c>
      <c r="M1" t="s">
        <v>9</v>
      </c>
      <c r="N1" t="s">
        <v>14</v>
      </c>
    </row>
    <row r="2" spans="1:14" x14ac:dyDescent="0.25">
      <c r="A2">
        <v>1</v>
      </c>
      <c r="B2" t="s">
        <v>1</v>
      </c>
      <c r="C2">
        <v>25</v>
      </c>
      <c r="D2">
        <v>1.2</v>
      </c>
      <c r="E2">
        <v>1.2</v>
      </c>
      <c r="G2">
        <f t="shared" ref="G2:G7" si="0">(24 - 23)/(C2-24)</f>
        <v>1</v>
      </c>
      <c r="H2">
        <f>G2+1</f>
        <v>2</v>
      </c>
      <c r="I2">
        <f>(G2*C2+23)/H2</f>
        <v>24</v>
      </c>
      <c r="J2">
        <f t="shared" ref="J2:J8" si="1">H2*0.5</f>
        <v>1</v>
      </c>
      <c r="K2">
        <f t="shared" ref="K2:K7" si="2">G2*C2*D2</f>
        <v>30</v>
      </c>
      <c r="L2">
        <f t="shared" ref="L2:L7" si="3">G2*E2+H2*2</f>
        <v>5.2</v>
      </c>
      <c r="M2" s="1">
        <f>SUM(J2:L2)</f>
        <v>36.200000000000003</v>
      </c>
      <c r="N2" s="1">
        <f t="shared" ref="N2:N8" si="4">1.2*24*H2-M2</f>
        <v>21.399999999999991</v>
      </c>
    </row>
    <row r="3" spans="1:14" x14ac:dyDescent="0.25">
      <c r="A3">
        <v>2</v>
      </c>
      <c r="B3" t="s">
        <v>2</v>
      </c>
      <c r="C3">
        <v>27.6</v>
      </c>
      <c r="D3">
        <v>1.4</v>
      </c>
      <c r="E3">
        <v>1.2</v>
      </c>
      <c r="G3">
        <f t="shared" si="0"/>
        <v>0.27777777777777768</v>
      </c>
      <c r="H3">
        <f t="shared" ref="H3:H7" si="5">G3+1</f>
        <v>1.2777777777777777</v>
      </c>
      <c r="I3">
        <f t="shared" ref="I3:I7" si="6">(G3*C3+23)/H3</f>
        <v>24</v>
      </c>
      <c r="J3">
        <f t="shared" si="1"/>
        <v>0.63888888888888884</v>
      </c>
      <c r="K3">
        <f t="shared" si="2"/>
        <v>10.733333333333329</v>
      </c>
      <c r="L3">
        <f t="shared" si="3"/>
        <v>2.8888888888888884</v>
      </c>
      <c r="M3" s="1">
        <f t="shared" ref="M3:M8" si="7">SUM(J3:L3)</f>
        <v>14.261111111111106</v>
      </c>
      <c r="N3" s="1">
        <f t="shared" si="4"/>
        <v>22.538888888888884</v>
      </c>
    </row>
    <row r="4" spans="1:14" x14ac:dyDescent="0.25">
      <c r="A4">
        <v>3</v>
      </c>
      <c r="B4" t="s">
        <v>1</v>
      </c>
      <c r="C4">
        <v>25.5</v>
      </c>
      <c r="D4">
        <v>1.2</v>
      </c>
      <c r="E4">
        <v>2.5</v>
      </c>
      <c r="G4">
        <f t="shared" si="0"/>
        <v>0.66666666666666663</v>
      </c>
      <c r="H4">
        <f t="shared" si="5"/>
        <v>1.6666666666666665</v>
      </c>
      <c r="I4">
        <f t="shared" si="6"/>
        <v>24.000000000000004</v>
      </c>
      <c r="J4">
        <f t="shared" si="1"/>
        <v>0.83333333333333326</v>
      </c>
      <c r="K4">
        <f t="shared" si="2"/>
        <v>20.399999999999999</v>
      </c>
      <c r="L4">
        <f t="shared" si="3"/>
        <v>5</v>
      </c>
      <c r="M4" s="1">
        <f t="shared" si="7"/>
        <v>26.233333333333331</v>
      </c>
      <c r="N4" s="1">
        <f t="shared" si="4"/>
        <v>21.766666666666662</v>
      </c>
    </row>
    <row r="5" spans="1:14" x14ac:dyDescent="0.25">
      <c r="A5">
        <v>4</v>
      </c>
      <c r="B5" t="s">
        <v>2</v>
      </c>
      <c r="C5">
        <v>28.3</v>
      </c>
      <c r="D5">
        <v>1.4</v>
      </c>
      <c r="E5">
        <v>2.5</v>
      </c>
      <c r="G5">
        <f t="shared" si="0"/>
        <v>0.23255813953488369</v>
      </c>
      <c r="H5">
        <f t="shared" si="5"/>
        <v>1.2325581395348837</v>
      </c>
      <c r="I5">
        <f t="shared" si="6"/>
        <v>24</v>
      </c>
      <c r="J5">
        <f t="shared" si="1"/>
        <v>0.61627906976744184</v>
      </c>
      <c r="K5">
        <f t="shared" si="2"/>
        <v>9.2139534883720913</v>
      </c>
      <c r="L5">
        <f t="shared" si="3"/>
        <v>3.0465116279069768</v>
      </c>
      <c r="M5" s="1">
        <f t="shared" si="7"/>
        <v>12.87674418604651</v>
      </c>
      <c r="N5" s="1">
        <f t="shared" si="4"/>
        <v>22.620930232558138</v>
      </c>
    </row>
    <row r="6" spans="1:14" x14ac:dyDescent="0.25">
      <c r="A6">
        <v>5</v>
      </c>
      <c r="B6" t="s">
        <v>2</v>
      </c>
      <c r="C6">
        <v>29.2</v>
      </c>
      <c r="D6">
        <v>1.4</v>
      </c>
      <c r="E6">
        <v>4.5</v>
      </c>
      <c r="G6">
        <f t="shared" si="0"/>
        <v>0.19230769230769235</v>
      </c>
      <c r="H6">
        <f t="shared" si="5"/>
        <v>1.1923076923076923</v>
      </c>
      <c r="I6">
        <f t="shared" si="6"/>
        <v>24</v>
      </c>
      <c r="J6">
        <f t="shared" si="1"/>
        <v>0.59615384615384615</v>
      </c>
      <c r="K6">
        <f t="shared" si="2"/>
        <v>7.8615384615384629</v>
      </c>
      <c r="L6">
        <f t="shared" si="3"/>
        <v>3.25</v>
      </c>
      <c r="M6" s="1">
        <f t="shared" si="7"/>
        <v>11.707692307692309</v>
      </c>
      <c r="N6" s="1">
        <f t="shared" si="4"/>
        <v>22.630769230769229</v>
      </c>
    </row>
    <row r="7" spans="1:14" x14ac:dyDescent="0.25">
      <c r="A7">
        <v>6</v>
      </c>
      <c r="B7" t="s">
        <v>3</v>
      </c>
      <c r="C7">
        <v>31</v>
      </c>
      <c r="D7">
        <v>1.55</v>
      </c>
      <c r="E7">
        <v>4.5</v>
      </c>
      <c r="G7">
        <f t="shared" si="0"/>
        <v>0.14285714285714285</v>
      </c>
      <c r="H7">
        <f t="shared" si="5"/>
        <v>1.1428571428571428</v>
      </c>
      <c r="I7">
        <f t="shared" si="6"/>
        <v>24</v>
      </c>
      <c r="J7">
        <f t="shared" si="1"/>
        <v>0.5714285714285714</v>
      </c>
      <c r="K7">
        <f t="shared" si="2"/>
        <v>6.8642857142857139</v>
      </c>
      <c r="L7">
        <f t="shared" si="3"/>
        <v>2.9285714285714284</v>
      </c>
      <c r="M7" s="1">
        <f t="shared" si="7"/>
        <v>10.364285714285714</v>
      </c>
      <c r="N7" s="1">
        <f t="shared" si="4"/>
        <v>22.549999999999997</v>
      </c>
    </row>
    <row r="8" spans="1:14" x14ac:dyDescent="0.25">
      <c r="A8">
        <v>7</v>
      </c>
      <c r="B8" t="s">
        <v>15</v>
      </c>
      <c r="C8">
        <v>24.5</v>
      </c>
      <c r="G8">
        <f>1-L15</f>
        <v>0.68259598501020791</v>
      </c>
      <c r="H8">
        <f>L15+0.93*(1-L15)</f>
        <v>0.95221828104928563</v>
      </c>
      <c r="J8">
        <f t="shared" si="1"/>
        <v>0.47610914052464282</v>
      </c>
      <c r="K8">
        <f>G8*6</f>
        <v>4.0955759100612479</v>
      </c>
      <c r="L8">
        <f>H8*2</f>
        <v>1.9044365620985713</v>
      </c>
      <c r="M8" s="1">
        <f t="shared" si="7"/>
        <v>6.4761216126844623</v>
      </c>
      <c r="N8" s="1">
        <f t="shared" si="4"/>
        <v>20.947764881534962</v>
      </c>
    </row>
    <row r="12" spans="1:14" x14ac:dyDescent="0.25">
      <c r="I12">
        <f>0.3174+0.6826</f>
        <v>1</v>
      </c>
      <c r="N12">
        <v>6.4761216126844623</v>
      </c>
    </row>
    <row r="14" spans="1:14" x14ac:dyDescent="0.25">
      <c r="L14" t="s">
        <v>16</v>
      </c>
      <c r="M14" t="s">
        <v>17</v>
      </c>
    </row>
    <row r="15" spans="1:14" x14ac:dyDescent="0.25">
      <c r="L15">
        <v>0.31740401498979215</v>
      </c>
      <c r="M15">
        <f>(23*L15+24.5*(1-L15)*0.93)/(L15+0.93*(1-L15))</f>
        <v>24.00000327450125</v>
      </c>
    </row>
  </sheetData>
  <conditionalFormatting sqref="N2:N8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Li</dc:creator>
  <cp:lastModifiedBy>Jimmy Li</cp:lastModifiedBy>
  <dcterms:created xsi:type="dcterms:W3CDTF">2015-06-05T18:17:20Z</dcterms:created>
  <dcterms:modified xsi:type="dcterms:W3CDTF">2022-04-12T13:19:04Z</dcterms:modified>
</cp:coreProperties>
</file>