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Study\y2s2\MA1254 Mathematics in Business\IT Problem\"/>
    </mc:Choice>
  </mc:AlternateContent>
  <xr:revisionPtr revIDLastSave="0" documentId="13_ncr:1_{4749CDD0-2C5C-494D-BA60-1CC98F771501}" xr6:coauthVersionLast="47" xr6:coauthVersionMax="47" xr10:uidLastSave="{00000000-0000-0000-0000-000000000000}"/>
  <bookViews>
    <workbookView xWindow="-120" yWindow="-120" windowWidth="29040" windowHeight="15840" xr2:uid="{00000000-000D-0000-FFFF-FFFF00000000}"/>
  </bookViews>
  <sheets>
    <sheet name="Result" sheetId="6" r:id="rId1"/>
    <sheet name="Trial Balance" sheetId="3" r:id="rId2"/>
    <sheet name="Income and Expenditure" sheetId="1" r:id="rId3"/>
    <sheet name="Alternative Trial Balance" sheetId="4" r:id="rId4"/>
  </sheets>
  <definedNames>
    <definedName name="CODE">'Trial Balance'!$A:$A</definedName>
    <definedName name="CREDIT">'Trial Balance'!$E:$E</definedName>
    <definedName name="DEBIT">'Trial Balance'!$D:$D</definedName>
    <definedName name="DESCRIPTION">'Trial Balance'!$B$2:$B$182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7" i="3" l="1"/>
  <c r="D21" i="3"/>
  <c r="E21" i="3"/>
  <c r="D40" i="3"/>
  <c r="E40" i="3"/>
  <c r="D46" i="3"/>
  <c r="E46" i="3"/>
  <c r="D53" i="3"/>
  <c r="E53" i="3"/>
  <c r="D72" i="3"/>
  <c r="E72" i="3"/>
  <c r="D98" i="3"/>
  <c r="D182" i="3" s="1"/>
  <c r="E98" i="3"/>
  <c r="D108" i="3"/>
  <c r="E108" i="3"/>
  <c r="D137" i="3"/>
  <c r="E137" i="3"/>
  <c r="D168" i="3"/>
  <c r="D180" i="3"/>
  <c r="E180" i="3"/>
  <c r="E182" i="3" l="1"/>
  <c r="E8" i="6" s="1" a="1"/>
  <c r="E8" i="6" s="1"/>
  <c r="E9" i="6" a="1"/>
  <c r="E9" i="6" s="1"/>
  <c r="E2" i="6" a="1"/>
  <c r="E2" i="6" s="1"/>
  <c r="E7" i="6" a="1"/>
  <c r="E7" i="6" s="1"/>
  <c r="E5" i="6" a="1"/>
  <c r="E5" i="6" s="1"/>
  <c r="E3" i="6" a="1"/>
  <c r="E3" i="6" s="1"/>
  <c r="E6" i="6" a="1"/>
  <c r="E6" i="6" s="1"/>
  <c r="E4" i="6" a="1"/>
  <c r="E4" i="6" s="1"/>
  <c r="E16" i="6" a="1"/>
  <c r="E16" i="6" s="1"/>
  <c r="E17" i="6" a="1"/>
  <c r="E17" i="6" s="1"/>
  <c r="E18" i="6" a="1"/>
  <c r="E18" i="6" s="1"/>
  <c r="E19" i="6" a="1"/>
  <c r="E19" i="6" s="1"/>
  <c r="E20" i="6" a="1"/>
  <c r="E20" i="6" s="1"/>
  <c r="E21" i="6" a="1"/>
  <c r="E21" i="6" s="1"/>
  <c r="E22" i="6" a="1"/>
  <c r="E22" i="6" s="1"/>
  <c r="E23" i="6" a="1"/>
  <c r="E23" i="6" s="1"/>
  <c r="E15" i="6" a="1"/>
  <c r="E15" i="6" s="1"/>
  <c r="E31" i="6" a="1"/>
  <c r="E31" i="6" s="1"/>
  <c r="E29" i="6" a="1"/>
  <c r="E29" i="6" s="1"/>
  <c r="E11" i="6" l="1"/>
  <c r="E25" i="6"/>
  <c r="E33" i="6" s="1"/>
  <c r="E35" i="6" l="1"/>
  <c r="E27" i="6"/>
  <c r="E181" i="4"/>
  <c r="D181" i="4"/>
  <c r="E136" i="4"/>
  <c r="D136" i="4"/>
  <c r="E105" i="4"/>
  <c r="D105" i="4"/>
  <c r="E95" i="4"/>
  <c r="D95" i="4"/>
  <c r="E66" i="4"/>
  <c r="D66" i="4"/>
  <c r="E46" i="4"/>
  <c r="D46" i="4"/>
  <c r="E39" i="4"/>
  <c r="D39" i="4"/>
  <c r="E33" i="4"/>
  <c r="D33" i="4"/>
  <c r="E13" i="4"/>
  <c r="D13" i="4"/>
  <c r="D183" i="4" l="1"/>
  <c r="E18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<sst xmlns="http://schemas.openxmlformats.org/spreadsheetml/2006/main" count="364" uniqueCount="180">
  <si>
    <t>Income</t>
  </si>
  <si>
    <t>Loan interest received</t>
  </si>
  <si>
    <t>Bank interest</t>
  </si>
  <si>
    <t>Net current account income</t>
  </si>
  <si>
    <t>Crisis loan fees</t>
  </si>
  <si>
    <t>Fees and charges</t>
  </si>
  <si>
    <t>Donations and other income</t>
  </si>
  <si>
    <t>Bad debts now recovered</t>
  </si>
  <si>
    <t>Grants</t>
  </si>
  <si>
    <t>Total income</t>
  </si>
  <si>
    <t>Expenditure</t>
  </si>
  <si>
    <t>Staff costs</t>
  </si>
  <si>
    <t>Administration costs</t>
  </si>
  <si>
    <t>Premises costs</t>
  </si>
  <si>
    <t>Publicity / Marketing</t>
  </si>
  <si>
    <t>Interest paid</t>
  </si>
  <si>
    <t>Bad debt costs</t>
  </si>
  <si>
    <t>Depreciation</t>
  </si>
  <si>
    <t>Cash short</t>
  </si>
  <si>
    <t>Total operating expenses</t>
  </si>
  <si>
    <t>Operating surplus</t>
  </si>
  <si>
    <t>Corporation Tax</t>
  </si>
  <si>
    <t>Dividend</t>
  </si>
  <si>
    <t>Total costs</t>
  </si>
  <si>
    <t>Net profit</t>
  </si>
  <si>
    <t>CODE</t>
  </si>
  <si>
    <t>DESCRIPTION</t>
  </si>
  <si>
    <t>DEBIT</t>
  </si>
  <si>
    <t>CREDIT</t>
  </si>
  <si>
    <t>Loans and advances to banks</t>
  </si>
  <si>
    <t>All Members' Accounts</t>
  </si>
  <si>
    <t>Unity Grant Funding Account</t>
  </si>
  <si>
    <t>Unity Reserve Account</t>
  </si>
  <si>
    <t>CUCA Members Bank Current Account</t>
  </si>
  <si>
    <t>Cash Account (All Branches)</t>
  </si>
  <si>
    <t>Loans and advances to banks total</t>
  </si>
  <si>
    <t>Loans and advances to members</t>
  </si>
  <si>
    <t>Loan account 1</t>
  </si>
  <si>
    <t>MARS Loans</t>
  </si>
  <si>
    <t>MV GF Loans</t>
  </si>
  <si>
    <t>Newark &amp; Sherwood MARS Loans</t>
  </si>
  <si>
    <t>EHS Crisis Loans</t>
  </si>
  <si>
    <t>Clifton Green Loans</t>
  </si>
  <si>
    <t>NEP Green Loans</t>
  </si>
  <si>
    <t>Meadows Green Loans 1</t>
  </si>
  <si>
    <t>Revolving Credit</t>
  </si>
  <si>
    <t>Impaired Loans Control Account</t>
  </si>
  <si>
    <t>Impaired Loans Specific Provision</t>
  </si>
  <si>
    <t>Impaired Loans General Provision</t>
  </si>
  <si>
    <t>Loans and advances to members total</t>
  </si>
  <si>
    <t>Other receivables</t>
  </si>
  <si>
    <t>Landlord Prepayments</t>
  </si>
  <si>
    <t>Other receivables total</t>
  </si>
  <si>
    <t>Prepayments and accrued income</t>
  </si>
  <si>
    <t>Prepaid general expenses</t>
  </si>
  <si>
    <t>Interest Earned Not Collected</t>
  </si>
  <si>
    <t>Prepayments and accrued income total</t>
  </si>
  <si>
    <t>Subscribed capital</t>
  </si>
  <si>
    <t>Share Account 1</t>
  </si>
  <si>
    <t>Share Account 2</t>
  </si>
  <si>
    <t>Share Account 3</t>
  </si>
  <si>
    <t>Insured Shares Account 1</t>
  </si>
  <si>
    <t>Insured Shares Account 2</t>
  </si>
  <si>
    <t>Members Universal Credit Account</t>
  </si>
  <si>
    <t>Members DC Temp  Account</t>
  </si>
  <si>
    <t>Members Budget account</t>
  </si>
  <si>
    <t>Members Suspense Account</t>
  </si>
  <si>
    <t>CUCA Members Current Account</t>
  </si>
  <si>
    <t>Corporate Shares</t>
  </si>
  <si>
    <t>Juvenile savings</t>
  </si>
  <si>
    <t>Subscribed capital total</t>
  </si>
  <si>
    <t>Other payables</t>
  </si>
  <si>
    <t>CUCA Undercharge Suspense A/C</t>
  </si>
  <si>
    <t>Accrued dividend</t>
  </si>
  <si>
    <t>Accrued Subloan Interest</t>
  </si>
  <si>
    <t>Accrued Audit Fee</t>
  </si>
  <si>
    <t>Corporation Tax Payable</t>
  </si>
  <si>
    <t>LP Provision</t>
  </si>
  <si>
    <t>LS Provision</t>
  </si>
  <si>
    <t>Ppty Reinst Cost Provision</t>
  </si>
  <si>
    <t>EMHA Savings Scheme</t>
  </si>
  <si>
    <t>Notts Comm Hsing Ass Ltd</t>
  </si>
  <si>
    <t>NCC Bond Scheme</t>
  </si>
  <si>
    <t>MARS Capital - New</t>
  </si>
  <si>
    <t>NCC EHS Membership Capital</t>
  </si>
  <si>
    <t>Newark and Sherwood Capital</t>
  </si>
  <si>
    <t>Meadows Green Loans 2 - Fees Account</t>
  </si>
  <si>
    <t>NEP Green Loan Fee Account</t>
  </si>
  <si>
    <t>Holiday Pay Accrual</t>
  </si>
  <si>
    <t>NCC EHS Fees Account</t>
  </si>
  <si>
    <t>Other payables total</t>
  </si>
  <si>
    <t>Retained earnings</t>
  </si>
  <si>
    <t>General Reserve</t>
  </si>
  <si>
    <t>Growth Fund Reserve</t>
  </si>
  <si>
    <t>Development Reserve</t>
  </si>
  <si>
    <t>NCHA Subordinated Loan</t>
  </si>
  <si>
    <t>Net profit for year</t>
  </si>
  <si>
    <t>Retained earnings total</t>
  </si>
  <si>
    <t>Interest on loans to members</t>
  </si>
  <si>
    <t>Interest on MVGF Loans</t>
  </si>
  <si>
    <t>Interest on Clifton Green Loans</t>
  </si>
  <si>
    <t>Interest on Meadow Green Loans 2</t>
  </si>
  <si>
    <t>Interest on NEP Green Loans</t>
  </si>
  <si>
    <t>Subordinated Loan Interest</t>
  </si>
  <si>
    <t>Entrance Fees</t>
  </si>
  <si>
    <t>Rent Processing Fees</t>
  </si>
  <si>
    <t>Dormant Account Fees</t>
  </si>
  <si>
    <t>FSA fees</t>
  </si>
  <si>
    <t>FSA Deposit Levy</t>
  </si>
  <si>
    <t>Impaired Loans Collection Costs</t>
  </si>
  <si>
    <t>Audit Fees</t>
  </si>
  <si>
    <t>Credit Search Expenses</t>
  </si>
  <si>
    <t>Bank Interest Received</t>
  </si>
  <si>
    <t>Donations</t>
  </si>
  <si>
    <t>Impaired Loans Recovered</t>
  </si>
  <si>
    <t>CUEP Income</t>
  </si>
  <si>
    <t>Grants Income</t>
  </si>
  <si>
    <t>Cash Over</t>
  </si>
  <si>
    <t>All Other income</t>
  </si>
  <si>
    <t>Crisis Loan Fees</t>
  </si>
  <si>
    <t>CUCA Fees</t>
  </si>
  <si>
    <t>Income total</t>
  </si>
  <si>
    <t>Staff Salaries &amp; Wages</t>
  </si>
  <si>
    <t>Training costs</t>
  </si>
  <si>
    <t>Staff Travel</t>
  </si>
  <si>
    <t>Other Staff Costs</t>
  </si>
  <si>
    <t>Volunteers' expenses</t>
  </si>
  <si>
    <t>Board &amp; Committees Expenses</t>
  </si>
  <si>
    <t>Premises Rent</t>
  </si>
  <si>
    <t>Premises Reinst Cost Provision</t>
  </si>
  <si>
    <t>Premises Rates</t>
  </si>
  <si>
    <t>Premises maintenance</t>
  </si>
  <si>
    <t>Premises Security</t>
  </si>
  <si>
    <t>Office Cleaning Expenses</t>
  </si>
  <si>
    <t>Gas, Electric &amp; Water</t>
  </si>
  <si>
    <t>General Insurance</t>
  </si>
  <si>
    <t>Fidelity Bond Insurance</t>
  </si>
  <si>
    <t>LP (Loan Protection) Provision</t>
  </si>
  <si>
    <t>LS (Life Savings) Provision</t>
  </si>
  <si>
    <t>IT Hardware Cost</t>
  </si>
  <si>
    <t>IT Software Maintenance Cost</t>
  </si>
  <si>
    <t>Postage</t>
  </si>
  <si>
    <t>Printing and stationery</t>
  </si>
  <si>
    <t>Telephone</t>
  </si>
  <si>
    <t>Cash Delivery Expenses</t>
  </si>
  <si>
    <t>Prepaid Cards Expenses</t>
  </si>
  <si>
    <t>Other Admin Expenses</t>
  </si>
  <si>
    <t>CUCA Operating Expenses</t>
  </si>
  <si>
    <t>Publicity and Marketing</t>
  </si>
  <si>
    <t>ABCUL Dues</t>
  </si>
  <si>
    <t>Bank charges</t>
  </si>
  <si>
    <t>Impaired Loans  Written Off</t>
  </si>
  <si>
    <t>Impairment Provision for Doubtful Loans</t>
  </si>
  <si>
    <t>Corporation Tax Provision</t>
  </si>
  <si>
    <t>Balance unapplied</t>
  </si>
  <si>
    <t>Expenditure total</t>
  </si>
  <si>
    <t>Total fixed assets</t>
  </si>
  <si>
    <t>Fixed assets</t>
  </si>
  <si>
    <t>Computer equipment</t>
  </si>
  <si>
    <t>Nominal code ranges</t>
  </si>
  <si>
    <t>Nationwide 95Day Saver</t>
  </si>
  <si>
    <t>Coop 12month Deposit</t>
  </si>
  <si>
    <t>Impaired Loans Written Off</t>
  </si>
  <si>
    <t>Impaired Loans Written Off - 2</t>
  </si>
  <si>
    <t>Share account 4</t>
  </si>
  <si>
    <t>Regular ISA Account (RISA)</t>
  </si>
  <si>
    <t>Accrued Isa Interest</t>
  </si>
  <si>
    <t>Lloyds Grant - Marketing</t>
  </si>
  <si>
    <t>Lloyds Grant - IT</t>
  </si>
  <si>
    <t>Ncountycouncil Grant</t>
  </si>
  <si>
    <t>Overall Total</t>
  </si>
  <si>
    <t>Note that this figure appears in the trial balance at 4500 and 8500, with opposite sign.  Your value here should be calculated but should agree with these, with the appropriate sign.</t>
  </si>
  <si>
    <t>MV Loans</t>
  </si>
  <si>
    <t>Members BKTemp Account</t>
  </si>
  <si>
    <t>Newark &amp; Sherwood Fees Account</t>
  </si>
  <si>
    <t>NCC Grant Income Account</t>
  </si>
  <si>
    <t>Clifton Green Loan Fees</t>
  </si>
  <si>
    <t>Energy Best Project</t>
  </si>
  <si>
    <t>Staff Recruitment</t>
  </si>
  <si>
    <t>Equipment - Cost &amp;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</si>
</sst>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8" x14ac:knownFonts="1">
    <font>
      <sz val="10"/>
      <color theme="1"/>
      <name val="Arial"/>
      <family val="2"/>
    </font>
    <font>
      <sz val="10"/>
      <color theme="1"/>
      <name val="Arial"/>
      <family val="2"/>
    </font>
    <font>
      <b/>
      <u/>
      <sz val="10"/>
      <name val="Arial"/>
      <family val="2"/>
    </font>
    <font>
      <sz val="10"/>
      <name val="Arial"/>
      <family val="2"/>
    </font>
    <font>
      <i/>
      <sz val="10"/>
      <name val="Arial"/>
      <family val="2"/>
    </font>
    <font>
      <b/>
      <sz val="10"/>
      <name val="Arial"/>
      <family val="2"/>
    </font>
    <font>
      <sz val="10"/>
      <color rgb="FF000000"/>
      <name val="Arial"/>
      <family val="2"/>
    </font>
    <font>
      <b/>
      <sz val="10"/>
      <color theme="1"/>
      <name val="Arial"/>
      <family val="2"/>
    </font>
  </fonts>
  <fills count="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2">
    <xf numFmtId="0" fontId="0" fillId="0" borderId="0"/>
    <xf numFmtId="164" fontId="1" fillId="0" borderId="0" applyFont="0" applyFill="0" applyBorder="0" applyAlignment="0" applyProtection="0"/>
  </cellStyleXfs>
  <cellXfs count="38">
    <xf numFmtId="0" fontId="0" fillId="0" borderId="0" xfId="0"/>
    <xf numFmtId="0" fontId="2" fillId="0" borderId="0" xfId="0" applyFont="1" applyFill="1" applyBorder="1"/>
    <xf numFmtId="0" fontId="3" fillId="0" borderId="0" xfId="0" applyFont="1" applyFill="1" applyBorder="1"/>
    <xf numFmtId="0" fontId="4" fillId="0" borderId="0" xfId="0" applyFont="1" applyFill="1" applyBorder="1"/>
    <xf numFmtId="0" fontId="5" fillId="0" borderId="0" xfId="0" applyFont="1" applyFill="1" applyBorder="1"/>
    <xf numFmtId="3" fontId="3" fillId="0" borderId="1" xfId="0" applyNumberFormat="1" applyFont="1" applyFill="1" applyBorder="1"/>
    <xf numFmtId="3" fontId="3" fillId="0" borderId="0" xfId="0" applyNumberFormat="1" applyFont="1" applyFill="1" applyBorder="1"/>
    <xf numFmtId="0" fontId="4" fillId="0" borderId="0" xfId="0" applyFont="1" applyFill="1" applyBorder="1" applyAlignment="1">
      <alignment vertical="top"/>
    </xf>
    <xf numFmtId="0" fontId="5" fillId="0" borderId="0" xfId="1" applyNumberFormat="1" applyFont="1" applyFill="1" applyBorder="1" applyAlignment="1">
      <alignment horizontal="left" vertical="top"/>
    </xf>
    <xf numFmtId="165" fontId="5" fillId="0" borderId="0" xfId="1" applyNumberFormat="1" applyFont="1" applyFill="1" applyBorder="1" applyAlignment="1">
      <alignment vertical="top"/>
    </xf>
    <xf numFmtId="0" fontId="3" fillId="0" borderId="0" xfId="1" applyNumberFormat="1" applyFont="1" applyFill="1" applyBorder="1" applyAlignment="1">
      <alignment horizontal="left" vertical="top"/>
    </xf>
    <xf numFmtId="165" fontId="3" fillId="0" borderId="0" xfId="1" applyNumberFormat="1" applyFont="1" applyFill="1" applyBorder="1" applyAlignment="1">
      <alignment vertical="top"/>
    </xf>
    <xf numFmtId="0" fontId="3" fillId="0" borderId="0" xfId="1" applyNumberFormat="1" applyFont="1" applyFill="1" applyBorder="1" applyAlignment="1">
      <alignment horizontal="left"/>
    </xf>
    <xf numFmtId="165" fontId="6" fillId="0" borderId="0" xfId="1" applyNumberFormat="1" applyFont="1" applyFill="1" applyBorder="1" applyAlignment="1">
      <alignment vertical="top"/>
    </xf>
    <xf numFmtId="165" fontId="0" fillId="0" borderId="0" xfId="1" applyNumberFormat="1" applyFont="1"/>
    <xf numFmtId="165" fontId="0" fillId="0" borderId="0" xfId="0" applyNumberFormat="1"/>
    <xf numFmtId="0" fontId="5" fillId="0" borderId="0" xfId="0" applyFont="1" applyFill="1" applyBorder="1" applyAlignment="1"/>
    <xf numFmtId="165" fontId="5" fillId="0" borderId="0" xfId="1" applyNumberFormat="1" applyFont="1" applyFill="1" applyBorder="1" applyAlignment="1">
      <alignment horizontal="right" vertical="top"/>
    </xf>
    <xf numFmtId="0" fontId="5" fillId="0" borderId="0" xfId="0" applyFont="1" applyFill="1" applyBorder="1" applyAlignment="1">
      <alignment wrapText="1"/>
    </xf>
    <xf numFmtId="0" fontId="0" fillId="0" borderId="0" xfId="0" applyAlignment="1">
      <alignment wrapText="1"/>
    </xf>
    <xf numFmtId="0" fontId="5" fillId="0" borderId="0" xfId="0" applyFont="1" applyFill="1" applyBorder="1" applyAlignment="1">
      <alignment vertical="top" wrapText="1"/>
    </xf>
    <xf numFmtId="0" fontId="7" fillId="0" borderId="0" xfId="0" applyFont="1"/>
    <xf numFmtId="4" fontId="0" fillId="0" borderId="0" xfId="0" applyNumberFormat="1"/>
    <xf numFmtId="164" fontId="0" fillId="0" borderId="0" xfId="1" applyFont="1"/>
    <xf numFmtId="0" fontId="0" fillId="0" borderId="0" xfId="0" applyBorder="1"/>
    <xf numFmtId="0" fontId="0" fillId="2" borderId="0" xfId="0" applyFill="1" applyBorder="1"/>
    <xf numFmtId="0" fontId="2" fillId="0" borderId="0" xfId="0" applyFont="1" applyFill="1" applyBorder="1" applyAlignment="1"/>
    <xf numFmtId="0" fontId="5" fillId="2" borderId="0" xfId="0" applyFont="1" applyFill="1" applyBorder="1" applyAlignment="1"/>
    <xf numFmtId="0" fontId="5" fillId="4" borderId="0" xfId="0" applyFont="1" applyFill="1" applyBorder="1" applyAlignment="1">
      <alignment vertical="top" wrapText="1"/>
    </xf>
    <xf numFmtId="3" fontId="3" fillId="0" borderId="0" xfId="0" applyNumberFormat="1" applyFont="1" applyFill="1" applyBorder="1" applyAlignment="1"/>
    <xf numFmtId="0" fontId="3" fillId="0" borderId="0" xfId="0" applyFont="1" applyFill="1" applyBorder="1" applyAlignment="1"/>
    <xf numFmtId="0" fontId="5" fillId="3" borderId="0" xfId="0" applyFont="1" applyFill="1" applyBorder="1" applyAlignment="1"/>
    <xf numFmtId="0" fontId="0" fillId="3" borderId="0" xfId="0" applyFill="1" applyBorder="1"/>
    <xf numFmtId="0" fontId="0" fillId="4" borderId="0" xfId="0" applyFill="1" applyBorder="1"/>
    <xf numFmtId="3" fontId="3" fillId="0" borderId="0" xfId="0" applyNumberFormat="1" applyFont="1" applyFill="1" applyBorder="1" applyAlignment="1">
      <alignment horizontal="left" indent="1"/>
    </xf>
    <xf numFmtId="0" fontId="3" fillId="0" borderId="0" xfId="0" applyFont="1" applyFill="1" applyBorder="1" applyAlignment="1">
      <alignment horizontal="left" indent="1"/>
    </xf>
    <xf numFmtId="0" fontId="0" fillId="0" borderId="0" xfId="0" applyAlignment="1">
      <alignment horizontal="left" vertical="top"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7</xdr:col>
      <xdr:colOff>219074</xdr:colOff>
      <xdr:row>11</xdr:row>
      <xdr:rowOff>19050</xdr:rowOff>
    </xdr:from>
    <xdr:ext cx="3152775" cy="749821"/>
    <xdr:sp macro="" textlink="">
      <xdr:nvSpPr>
        <xdr:cNvPr id="2" name="TextBox 1">
          <a:extLst>
            <a:ext uri="{FF2B5EF4-FFF2-40B4-BE49-F238E27FC236}">
              <a16:creationId xmlns:a16="http://schemas.microsoft.com/office/drawing/2014/main" id="{5ED0C49F-8722-47DB-B94E-CD85C0B129E8}"/>
            </a:ext>
          </a:extLst>
        </xdr:cNvPr>
        <xdr:cNvSpPr txBox="1"/>
      </xdr:nvSpPr>
      <xdr:spPr>
        <a:xfrm>
          <a:off x="4724399" y="1800225"/>
          <a:ext cx="3152775" cy="74982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a:t>You can copy the entire Alternative Trial Balance into the Trial Balance. Then the Results tab will show all the results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EA620-AC22-4C28-80BF-FB159EFDD384}">
  <dimension ref="A1:K36"/>
  <sheetViews>
    <sheetView tabSelected="1" workbookViewId="0">
      <selection activeCell="H7" sqref="H7"/>
    </sheetView>
  </sheetViews>
  <sheetFormatPr defaultRowHeight="12.75" x14ac:dyDescent="0.2"/>
  <cols>
    <col min="1" max="2" width="9.140625" customWidth="1"/>
    <col min="5" max="5" width="12.7109375" customWidth="1"/>
    <col min="11" max="11" width="13" customWidth="1"/>
  </cols>
  <sheetData>
    <row r="1" spans="1:11" x14ac:dyDescent="0.2">
      <c r="A1" s="26" t="s">
        <v>0</v>
      </c>
      <c r="B1" s="26"/>
      <c r="C1" s="26"/>
      <c r="D1" s="26"/>
      <c r="E1" s="26"/>
    </row>
    <row r="2" spans="1:11" x14ac:dyDescent="0.2">
      <c r="A2" s="35" t="s">
        <v>1</v>
      </c>
      <c r="B2" s="35"/>
      <c r="C2" s="35"/>
      <c r="D2" s="35"/>
      <c r="E2" s="24" cm="1">
        <f t="array" ref="E2">SUM(IF((CODE &gt;= 'Income and Expenditure'!$E3) * (CODE &lt;= 'Income and Expenditure'!$F3) + (CODE &gt; 0) * (CODE &gt;= 'Income and Expenditure'!H3) * (CODE &lt;= 'Income and Expenditure'!I3), CREDIT-DEBIT, 0))</f>
        <v>212756.6</v>
      </c>
    </row>
    <row r="3" spans="1:11" x14ac:dyDescent="0.2">
      <c r="A3" s="35" t="s">
        <v>2</v>
      </c>
      <c r="B3" s="35"/>
      <c r="C3" s="35"/>
      <c r="D3" s="35"/>
      <c r="E3" s="24" cm="1">
        <f t="array" ref="E3">SUM(IF((CODE &gt;= 'Income and Expenditure'!$E4) * (CODE &lt;= 'Income and Expenditure'!$F4) + (CODE &gt; 0) * (CODE &gt;= 'Income and Expenditure'!H4) * (CODE &lt;= 'Income and Expenditure'!I4), CREDIT-DEBIT, 0))</f>
        <v>2434.88</v>
      </c>
    </row>
    <row r="4" spans="1:11" x14ac:dyDescent="0.2">
      <c r="A4" s="35" t="s">
        <v>3</v>
      </c>
      <c r="B4" s="35"/>
      <c r="C4" s="35"/>
      <c r="D4" s="35"/>
      <c r="E4" s="24" cm="1">
        <f t="array" ref="E4">SUM(IF((CODE &gt;= 'Income and Expenditure'!$E5) * (CODE &lt;= 'Income and Expenditure'!$F5) + (CODE &gt; 0) * (CODE &gt;= 'Income and Expenditure'!H5) * (CODE &lt;= 'Income and Expenditure'!I5), CREDIT-DEBIT, 0))</f>
        <v>-9770.6599999999962</v>
      </c>
    </row>
    <row r="5" spans="1:11" x14ac:dyDescent="0.2">
      <c r="A5" s="35" t="s">
        <v>4</v>
      </c>
      <c r="B5" s="35"/>
      <c r="C5" s="35"/>
      <c r="D5" s="35"/>
      <c r="E5" s="24" cm="1">
        <f t="array" ref="E5">SUM(IF((CODE &gt;= 'Income and Expenditure'!$E6) * (CODE &lt;= 'Income and Expenditure'!$F6) + (CODE &gt; 0) * (CODE &gt;= 'Income and Expenditure'!H6) * (CODE &lt;= 'Income and Expenditure'!I6), CREDIT-DEBIT, 0))</f>
        <v>37179</v>
      </c>
    </row>
    <row r="6" spans="1:11" x14ac:dyDescent="0.2">
      <c r="A6" s="35" t="s">
        <v>5</v>
      </c>
      <c r="B6" s="35"/>
      <c r="C6" s="35"/>
      <c r="D6" s="35"/>
      <c r="E6" s="24" cm="1">
        <f t="array" ref="E6">SUM(IF((CODE &gt;= 'Income and Expenditure'!$E7) * (CODE &lt;= 'Income and Expenditure'!$F7) + (CODE &gt; 0) * (CODE &gt;= 'Income and Expenditure'!H7) * (CODE &lt;= 'Income and Expenditure'!I7), CREDIT-DEBIT, 0))</f>
        <v>5440.66</v>
      </c>
    </row>
    <row r="7" spans="1:11" x14ac:dyDescent="0.2">
      <c r="A7" s="35" t="s">
        <v>6</v>
      </c>
      <c r="B7" s="35"/>
      <c r="C7" s="35"/>
      <c r="D7" s="35"/>
      <c r="E7" s="24" cm="1">
        <f t="array" ref="E7">SUM(IF((CODE &gt;= 'Income and Expenditure'!$E8) * (CODE &lt;= 'Income and Expenditure'!$F8) + (CODE &gt; 0) * (CODE &gt;= 'Income and Expenditure'!H8) * (CODE &lt;= 'Income and Expenditure'!I8), CREDIT-DEBIT, 0))</f>
        <v>2712.27</v>
      </c>
    </row>
    <row r="8" spans="1:11" x14ac:dyDescent="0.2">
      <c r="A8" s="35" t="s">
        <v>7</v>
      </c>
      <c r="B8" s="35"/>
      <c r="C8" s="35"/>
      <c r="D8" s="35"/>
      <c r="E8" s="24" cm="1">
        <f t="array" ref="E8">SUM(IF((CODE &gt;= 'Income and Expenditure'!$E9) * (CODE &lt;= 'Income and Expenditure'!$F9) + (CODE &gt; 0) * (CODE &gt;= 'Income and Expenditure'!H9) * (CODE &lt;= 'Income and Expenditure'!I9), CREDIT-DEBIT, 0))</f>
        <v>19190.71</v>
      </c>
    </row>
    <row r="9" spans="1:11" x14ac:dyDescent="0.2">
      <c r="A9" s="35" t="s">
        <v>8</v>
      </c>
      <c r="B9" s="35"/>
      <c r="C9" s="35"/>
      <c r="D9" s="35"/>
      <c r="E9" s="24" cm="1">
        <f t="array" ref="E9">SUM(IF((CODE &gt;= 'Income and Expenditure'!$E10) * (CODE &lt;= 'Income and Expenditure'!$F10) + (CODE &gt; 0) * (CODE &gt;= 'Income and Expenditure'!H10) * (CODE &lt;= 'Income and Expenditure'!I10), CREDIT-DEBIT, 0))</f>
        <v>32009.81</v>
      </c>
    </row>
    <row r="11" spans="1:11" x14ac:dyDescent="0.2">
      <c r="A11" s="27" t="s">
        <v>9</v>
      </c>
      <c r="B11" s="27"/>
      <c r="C11" s="27"/>
      <c r="D11" s="27"/>
      <c r="E11" s="25">
        <f>SUM(E2:E9)</f>
        <v>301953.27</v>
      </c>
      <c r="I11" s="37"/>
      <c r="J11" s="37"/>
      <c r="K11" s="37"/>
    </row>
    <row r="12" spans="1:11" x14ac:dyDescent="0.2">
      <c r="A12" s="2"/>
      <c r="B12" s="2"/>
      <c r="C12" s="24"/>
      <c r="D12" s="24"/>
      <c r="E12" s="24"/>
      <c r="I12" s="37"/>
      <c r="J12" s="37"/>
      <c r="K12" s="37"/>
    </row>
    <row r="13" spans="1:11" x14ac:dyDescent="0.2">
      <c r="A13" s="24"/>
      <c r="B13" s="24"/>
      <c r="C13" s="24"/>
      <c r="D13" s="24"/>
      <c r="E13" s="24"/>
      <c r="I13" s="37"/>
      <c r="J13" s="37"/>
      <c r="K13" s="37"/>
    </row>
    <row r="14" spans="1:11" x14ac:dyDescent="0.2">
      <c r="A14" s="26" t="s">
        <v>10</v>
      </c>
      <c r="B14" s="26"/>
      <c r="C14" s="26"/>
      <c r="D14" s="26"/>
      <c r="E14" s="26"/>
      <c r="I14" s="37"/>
      <c r="J14" s="37"/>
      <c r="K14" s="37"/>
    </row>
    <row r="15" spans="1:11" x14ac:dyDescent="0.2">
      <c r="A15" s="34" t="s">
        <v>11</v>
      </c>
      <c r="B15" s="29"/>
      <c r="C15" s="29"/>
      <c r="D15" s="29"/>
      <c r="E15" s="24" cm="1">
        <f t="array" ref="E15">SUM(IF((CODE &gt;= 'Income and Expenditure'!$E15) * (CODE &lt;= 'Income and Expenditure'!$F15) + (CODE &gt; 0) * (CODE &gt;= 'Income and Expenditure'!H15) * (CODE &lt;= 'Income and Expenditure'!I15), DEBIT - CREDIT, 0))</f>
        <v>154668.03999999998</v>
      </c>
    </row>
    <row r="16" spans="1:11" x14ac:dyDescent="0.2">
      <c r="A16" s="34" t="s">
        <v>12</v>
      </c>
      <c r="B16" s="29"/>
      <c r="C16" s="29"/>
      <c r="D16" s="29"/>
      <c r="E16" s="24" cm="1">
        <f t="array" ref="E16">SUM(IF((CODE &gt;= 'Income and Expenditure'!$E16) * (CODE &lt;= 'Income and Expenditure'!$F16) + (CODE &gt; 0) * (CODE &gt;= 'Income and Expenditure'!H16) * (CODE &lt;= 'Income and Expenditure'!I16), DEBIT - CREDIT, 0))</f>
        <v>36183.15</v>
      </c>
    </row>
    <row r="17" spans="1:5" x14ac:dyDescent="0.2">
      <c r="A17" s="34" t="s">
        <v>13</v>
      </c>
      <c r="B17" s="29"/>
      <c r="C17" s="29"/>
      <c r="D17" s="29"/>
      <c r="E17" s="24" cm="1">
        <f t="array" ref="E17">SUM(IF((CODE &gt;= 'Income and Expenditure'!$E17) * (CODE &lt;= 'Income and Expenditure'!$F17) + (CODE &gt; 0) * (CODE &gt;= 'Income and Expenditure'!H17) * (CODE &lt;= 'Income and Expenditure'!I17), DEBIT - CREDIT, 0))</f>
        <v>27985.950000000004</v>
      </c>
    </row>
    <row r="18" spans="1:5" x14ac:dyDescent="0.2">
      <c r="A18" s="34" t="s">
        <v>5</v>
      </c>
      <c r="B18" s="29"/>
      <c r="C18" s="29"/>
      <c r="D18" s="29"/>
      <c r="E18" s="24" cm="1">
        <f t="array" ref="E18">SUM(IF((CODE &gt;= 'Income and Expenditure'!$E18) * (CODE &lt;= 'Income and Expenditure'!$F18) + (CODE &gt; 0) * (CODE &gt;= 'Income and Expenditure'!H18) * (CODE &lt;= 'Income and Expenditure'!I18), DEBIT - CREDIT, 0))</f>
        <v>32664.41</v>
      </c>
    </row>
    <row r="19" spans="1:5" x14ac:dyDescent="0.2">
      <c r="A19" s="34" t="s">
        <v>14</v>
      </c>
      <c r="B19" s="29"/>
      <c r="C19" s="29"/>
      <c r="D19" s="29"/>
      <c r="E19" s="24" cm="1">
        <f t="array" ref="E19">SUM(IF((CODE &gt;= 'Income and Expenditure'!$E19) * (CODE &lt;= 'Income and Expenditure'!$F19) + (CODE &gt; 0) * (CODE &gt;= 'Income and Expenditure'!H19) * (CODE &lt;= 'Income and Expenditure'!I19), DEBIT - CREDIT, 0))</f>
        <v>13248.52</v>
      </c>
    </row>
    <row r="20" spans="1:5" x14ac:dyDescent="0.2">
      <c r="A20" s="35" t="s">
        <v>15</v>
      </c>
      <c r="B20" s="30"/>
      <c r="C20" s="30"/>
      <c r="D20" s="30"/>
      <c r="E20" s="24" cm="1">
        <f t="array" ref="E20">SUM(IF((CODE &gt;= 'Income and Expenditure'!$E20) * (CODE &lt;= 'Income and Expenditure'!$F20) + (CODE &gt; 0) * (CODE &gt;= 'Income and Expenditure'!H20) * (CODE &lt;= 'Income and Expenditure'!I20), DEBIT - CREDIT, 0))</f>
        <v>218.75</v>
      </c>
    </row>
    <row r="21" spans="1:5" x14ac:dyDescent="0.2">
      <c r="A21" s="35" t="s">
        <v>16</v>
      </c>
      <c r="B21" s="30"/>
      <c r="C21" s="30"/>
      <c r="D21" s="30"/>
      <c r="E21" s="24" cm="1">
        <f t="array" ref="E21">SUM(IF((CODE &gt;= 'Income and Expenditure'!$E21) * (CODE &lt;= 'Income and Expenditure'!$F21) + (CODE &gt; 0) * (CODE &gt;= 'Income and Expenditure'!H21) * (CODE &lt;= 'Income and Expenditure'!I21), DEBIT - CREDIT, 0))</f>
        <v>36481.61</v>
      </c>
    </row>
    <row r="22" spans="1:5" x14ac:dyDescent="0.2">
      <c r="A22" s="35" t="s">
        <v>17</v>
      </c>
      <c r="B22" s="30"/>
      <c r="C22" s="30"/>
      <c r="D22" s="30"/>
      <c r="E22" s="24" cm="1">
        <f t="array" ref="E22">SUM(IF((CODE &gt;= 'Income and Expenditure'!$E22) * (CODE &lt;= 'Income and Expenditure'!$F22) + (CODE &gt; 0) * (CODE &gt;= 'Income and Expenditure'!H22) * (CODE &lt;= 'Income and Expenditure'!I22), DEBIT - CREDIT, 0))</f>
        <v>412</v>
      </c>
    </row>
    <row r="23" spans="1:5" ht="14.25" customHeight="1" x14ac:dyDescent="0.2">
      <c r="A23" s="34" t="s">
        <v>18</v>
      </c>
      <c r="B23" s="29"/>
      <c r="C23" s="29"/>
      <c r="D23" s="29"/>
      <c r="E23" s="24" cm="1">
        <f t="array" ref="E23">SUM(IF((CODE &gt;= 'Income and Expenditure'!$E23) * (CODE &lt;= 'Income and Expenditure'!$F23) + (CODE &gt; 0) * (CODE &gt;= 'Income and Expenditure'!H23) * (CODE &lt;= 'Income and Expenditure'!I23), DEBIT - CREDIT, 0))</f>
        <v>769.76</v>
      </c>
    </row>
    <row r="24" spans="1:5" x14ac:dyDescent="0.2">
      <c r="A24" s="24"/>
      <c r="B24" s="24"/>
      <c r="C24" s="24"/>
      <c r="D24" s="24"/>
      <c r="E24" s="24"/>
    </row>
    <row r="25" spans="1:5" x14ac:dyDescent="0.2">
      <c r="A25" s="16" t="s">
        <v>19</v>
      </c>
      <c r="B25" s="16"/>
      <c r="C25" s="16"/>
      <c r="D25" s="16"/>
      <c r="E25" s="24">
        <f>SUM(E15:E23)</f>
        <v>302632.19</v>
      </c>
    </row>
    <row r="26" spans="1:5" x14ac:dyDescent="0.2">
      <c r="A26" s="2"/>
      <c r="B26" s="2"/>
      <c r="C26" s="24"/>
      <c r="D26" s="24"/>
      <c r="E26" s="24"/>
    </row>
    <row r="27" spans="1:5" x14ac:dyDescent="0.2">
      <c r="A27" s="16" t="s">
        <v>20</v>
      </c>
      <c r="B27" s="16"/>
      <c r="C27" s="16"/>
      <c r="D27" s="16"/>
      <c r="E27" s="24">
        <f>E11-E25</f>
        <v>-678.9199999999837</v>
      </c>
    </row>
    <row r="28" spans="1:5" x14ac:dyDescent="0.2">
      <c r="A28" s="2"/>
      <c r="B28" s="2"/>
      <c r="C28" s="24"/>
      <c r="D28" s="24"/>
      <c r="E28" s="24"/>
    </row>
    <row r="29" spans="1:5" x14ac:dyDescent="0.2">
      <c r="A29" s="16" t="s">
        <v>21</v>
      </c>
      <c r="B29" s="16"/>
      <c r="C29" s="16"/>
      <c r="D29" s="16"/>
      <c r="E29" s="24" cm="1">
        <f t="array" ref="E29">SUM(IF((CODE &gt;= 'Income and Expenditure'!$E28) * (CODE &lt;= 'Income and Expenditure'!$F28) + (CODE &gt; 0) * (CODE &gt;= 'Income and Expenditure'!H28) * (CODE &lt;= 'Income and Expenditure'!I28), DEBIT - CREDIT, 0))</f>
        <v>481.66</v>
      </c>
    </row>
    <row r="30" spans="1:5" x14ac:dyDescent="0.2">
      <c r="A30" s="24"/>
      <c r="B30" s="24"/>
      <c r="C30" s="24"/>
      <c r="D30" s="24"/>
      <c r="E30" s="24"/>
    </row>
    <row r="31" spans="1:5" x14ac:dyDescent="0.2">
      <c r="A31" s="16" t="s">
        <v>22</v>
      </c>
      <c r="B31" s="16"/>
      <c r="C31" s="16"/>
      <c r="D31" s="16"/>
      <c r="E31" s="24" cm="1">
        <f t="array" ref="E31">SUM(IF((CODE = 'Income and Expenditure'!$E29), DEBIT, 0))</f>
        <v>3895</v>
      </c>
    </row>
    <row r="32" spans="1:5" x14ac:dyDescent="0.2">
      <c r="A32" s="2"/>
      <c r="B32" s="2"/>
      <c r="C32" s="24"/>
      <c r="D32" s="24"/>
      <c r="E32" s="24"/>
    </row>
    <row r="33" spans="1:5" x14ac:dyDescent="0.2">
      <c r="A33" s="31" t="s">
        <v>23</v>
      </c>
      <c r="B33" s="31"/>
      <c r="C33" s="31"/>
      <c r="D33" s="31"/>
      <c r="E33" s="32">
        <f>SUM(E29:E31,E25)</f>
        <v>307008.84999999998</v>
      </c>
    </row>
    <row r="34" spans="1:5" x14ac:dyDescent="0.2">
      <c r="A34" s="24"/>
      <c r="B34" s="24"/>
      <c r="C34" s="24"/>
      <c r="D34" s="24"/>
      <c r="E34" s="24"/>
    </row>
    <row r="35" spans="1:5" ht="13.5" customHeight="1" x14ac:dyDescent="0.2">
      <c r="A35" s="28" t="s">
        <v>24</v>
      </c>
      <c r="B35" s="28"/>
      <c r="C35" s="28"/>
      <c r="D35" s="28"/>
      <c r="E35" s="33">
        <f>E11-E33</f>
        <v>-5055.5799999999581</v>
      </c>
    </row>
    <row r="36" spans="1:5" ht="12.75" customHeight="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2"/>
  <sheetViews>
    <sheetView topLeftCell="A142" zoomScale="85" zoomScaleNormal="85" workbookViewId="0">
      <selection activeCell="I167" sqref="I167"/>
    </sheetView>
  </sheetViews>
  <sheetFormatPr defaultRowHeight="12.75" x14ac:dyDescent="0.2"/>
  <cols>
    <col min="2" max="2" width="34.5703125" customWidth="1"/>
    <col min="3" max="3" width="41" customWidth="1"/>
    <col min="4" max="4" width="18.28515625" style="14" customWidth="1"/>
    <col min="5" max="5" width="16" style="14" customWidth="1"/>
  </cols>
  <sheetData>
    <row r="1" spans="1:5" x14ac:dyDescent="0.2">
      <c r="A1" s="8" t="s">
        <v>25</v>
      </c>
      <c r="B1" s="9" t="s">
        <v>26</v>
      </c>
      <c r="C1" s="9"/>
      <c r="D1" s="17" t="s">
        <v>27</v>
      </c>
      <c r="E1" s="17" t="s">
        <v>28</v>
      </c>
    </row>
    <row r="2" spans="1:5" x14ac:dyDescent="0.2">
      <c r="A2" s="10"/>
      <c r="B2" s="11"/>
      <c r="C2" s="11"/>
      <c r="D2" s="11"/>
      <c r="E2" s="11"/>
    </row>
    <row r="3" spans="1:5" x14ac:dyDescent="0.2">
      <c r="A3" s="10"/>
      <c r="B3" s="11" t="s">
        <v>157</v>
      </c>
      <c r="C3" s="11"/>
      <c r="D3" s="13"/>
      <c r="E3" s="13"/>
    </row>
    <row r="4" spans="1:5" x14ac:dyDescent="0.2">
      <c r="A4" s="10"/>
      <c r="B4" s="11"/>
      <c r="C4" s="11"/>
      <c r="D4" s="13"/>
      <c r="E4" s="13"/>
    </row>
    <row r="5" spans="1:5" x14ac:dyDescent="0.2">
      <c r="A5" s="12">
        <v>1010</v>
      </c>
      <c r="B5" s="11"/>
      <c r="C5" s="11" t="s">
        <v>158</v>
      </c>
      <c r="D5" s="13">
        <v>2300</v>
      </c>
      <c r="E5" s="13">
        <v>0</v>
      </c>
    </row>
    <row r="6" spans="1:5" x14ac:dyDescent="0.2">
      <c r="A6" s="10"/>
      <c r="B6" s="11"/>
      <c r="C6" s="11"/>
      <c r="D6" s="11"/>
      <c r="E6" s="11"/>
    </row>
    <row r="7" spans="1:5" x14ac:dyDescent="0.2">
      <c r="A7" s="10"/>
      <c r="B7" s="11" t="s">
        <v>156</v>
      </c>
      <c r="C7" s="11"/>
      <c r="D7" s="11">
        <v>2300</v>
      </c>
      <c r="E7" s="11">
        <v>0</v>
      </c>
    </row>
    <row r="8" spans="1:5" x14ac:dyDescent="0.2">
      <c r="A8" s="10"/>
      <c r="B8" s="11"/>
      <c r="C8" s="11"/>
    </row>
    <row r="9" spans="1:5" x14ac:dyDescent="0.2">
      <c r="A9" s="10"/>
      <c r="B9" s="11"/>
      <c r="C9" s="11"/>
    </row>
    <row r="10" spans="1:5" x14ac:dyDescent="0.2">
      <c r="A10" s="10"/>
      <c r="B10" s="11"/>
      <c r="C10" s="11"/>
    </row>
    <row r="11" spans="1:5" x14ac:dyDescent="0.2">
      <c r="A11" s="10"/>
      <c r="B11" s="11" t="s">
        <v>29</v>
      </c>
      <c r="C11" s="11"/>
    </row>
    <row r="12" spans="1:5" x14ac:dyDescent="0.2">
      <c r="A12" s="10"/>
      <c r="B12" s="11"/>
      <c r="C12" s="11"/>
    </row>
    <row r="13" spans="1:5" x14ac:dyDescent="0.2">
      <c r="A13" s="12">
        <v>1120</v>
      </c>
      <c r="B13" s="11"/>
      <c r="C13" s="11" t="s">
        <v>30</v>
      </c>
      <c r="D13" s="14">
        <v>167217.42000000001</v>
      </c>
      <c r="E13" s="14">
        <v>0</v>
      </c>
    </row>
    <row r="14" spans="1:5" x14ac:dyDescent="0.2">
      <c r="A14" s="12">
        <v>1140</v>
      </c>
      <c r="B14" s="11"/>
      <c r="C14" s="11" t="s">
        <v>31</v>
      </c>
      <c r="D14" s="14">
        <v>10727.49</v>
      </c>
      <c r="E14" s="14">
        <v>0</v>
      </c>
    </row>
    <row r="15" spans="1:5" x14ac:dyDescent="0.2">
      <c r="A15" s="12">
        <v>1160</v>
      </c>
      <c r="B15" s="11"/>
      <c r="C15" s="11" t="s">
        <v>32</v>
      </c>
      <c r="D15" s="14">
        <v>451258.68</v>
      </c>
      <c r="E15" s="14">
        <v>0</v>
      </c>
    </row>
    <row r="16" spans="1:5" x14ac:dyDescent="0.2">
      <c r="A16" s="12">
        <v>1170</v>
      </c>
      <c r="B16" s="11"/>
      <c r="C16" s="11" t="s">
        <v>160</v>
      </c>
      <c r="D16" s="14">
        <v>401115.75</v>
      </c>
      <c r="E16" s="14">
        <v>0</v>
      </c>
    </row>
    <row r="17" spans="1:5" x14ac:dyDescent="0.2">
      <c r="A17" s="12">
        <v>1180</v>
      </c>
      <c r="B17" s="11"/>
      <c r="C17" s="11" t="s">
        <v>33</v>
      </c>
      <c r="D17" s="14">
        <f>161273.26-2300</f>
        <v>158973.26</v>
      </c>
      <c r="E17" s="14">
        <v>0</v>
      </c>
    </row>
    <row r="18" spans="1:5" x14ac:dyDescent="0.2">
      <c r="A18" s="12">
        <v>1190</v>
      </c>
      <c r="B18" s="11"/>
      <c r="C18" s="11" t="s">
        <v>161</v>
      </c>
      <c r="D18" s="14">
        <v>100000</v>
      </c>
      <c r="E18" s="14">
        <v>0</v>
      </c>
    </row>
    <row r="19" spans="1:5" x14ac:dyDescent="0.2">
      <c r="A19" s="12">
        <v>1340</v>
      </c>
      <c r="B19" s="11"/>
      <c r="C19" s="11" t="s">
        <v>34</v>
      </c>
      <c r="D19" s="14">
        <v>31924.27</v>
      </c>
      <c r="E19" s="14">
        <v>0</v>
      </c>
    </row>
    <row r="20" spans="1:5" x14ac:dyDescent="0.2">
      <c r="A20" s="12"/>
      <c r="B20" s="11"/>
      <c r="C20" s="11"/>
      <c r="E20" s="14">
        <v>0</v>
      </c>
    </row>
    <row r="21" spans="1:5" x14ac:dyDescent="0.2">
      <c r="A21" s="12"/>
      <c r="B21" s="11" t="s">
        <v>35</v>
      </c>
      <c r="C21" s="11"/>
      <c r="D21" s="14">
        <f>SUM(D13:D20)</f>
        <v>1321216.8700000001</v>
      </c>
      <c r="E21" s="14">
        <f>SUM(E13:E20)</f>
        <v>0</v>
      </c>
    </row>
    <row r="22" spans="1:5" x14ac:dyDescent="0.2">
      <c r="A22" s="12"/>
      <c r="B22" s="11"/>
      <c r="C22" s="11"/>
      <c r="E22" s="14">
        <v>0</v>
      </c>
    </row>
    <row r="23" spans="1:5" x14ac:dyDescent="0.2">
      <c r="A23" s="12"/>
      <c r="B23" s="11" t="s">
        <v>36</v>
      </c>
      <c r="C23" s="11"/>
      <c r="E23" s="14">
        <v>0</v>
      </c>
    </row>
    <row r="24" spans="1:5" x14ac:dyDescent="0.2">
      <c r="A24" s="12"/>
      <c r="B24" s="11"/>
      <c r="C24" s="11"/>
      <c r="E24" s="14">
        <v>0</v>
      </c>
    </row>
    <row r="25" spans="1:5" x14ac:dyDescent="0.2">
      <c r="A25" s="12">
        <v>1420</v>
      </c>
      <c r="B25" s="11"/>
      <c r="C25" s="11" t="s">
        <v>37</v>
      </c>
      <c r="D25" s="14">
        <v>1279127.48</v>
      </c>
      <c r="E25" s="14">
        <v>0</v>
      </c>
    </row>
    <row r="26" spans="1:5" x14ac:dyDescent="0.2">
      <c r="A26" s="12">
        <v>1460</v>
      </c>
      <c r="B26" s="11"/>
      <c r="C26" s="11" t="s">
        <v>38</v>
      </c>
      <c r="D26" s="14">
        <v>3861.76</v>
      </c>
      <c r="E26" s="14">
        <v>0</v>
      </c>
    </row>
    <row r="27" spans="1:5" x14ac:dyDescent="0.2">
      <c r="A27" s="12">
        <v>1500</v>
      </c>
      <c r="B27" s="11"/>
      <c r="C27" s="11" t="s">
        <v>39</v>
      </c>
      <c r="D27" s="14">
        <v>499.06</v>
      </c>
      <c r="E27" s="14">
        <v>0</v>
      </c>
    </row>
    <row r="28" spans="1:5" x14ac:dyDescent="0.2">
      <c r="A28" s="12">
        <v>1520</v>
      </c>
      <c r="B28" s="11"/>
      <c r="C28" s="11" t="s">
        <v>40</v>
      </c>
      <c r="D28" s="14">
        <v>2551.58</v>
      </c>
      <c r="E28" s="14">
        <v>0</v>
      </c>
    </row>
    <row r="29" spans="1:5" x14ac:dyDescent="0.2">
      <c r="A29" s="12">
        <v>1540</v>
      </c>
      <c r="B29" s="11"/>
      <c r="C29" s="11" t="s">
        <v>41</v>
      </c>
      <c r="D29" s="14">
        <v>22210.58</v>
      </c>
      <c r="E29" s="14">
        <v>0</v>
      </c>
    </row>
    <row r="30" spans="1:5" x14ac:dyDescent="0.2">
      <c r="A30" s="12">
        <v>1560</v>
      </c>
      <c r="B30" s="11"/>
      <c r="C30" s="11" t="s">
        <v>42</v>
      </c>
      <c r="D30" s="14">
        <v>47354.23</v>
      </c>
      <c r="E30" s="14">
        <v>0</v>
      </c>
    </row>
    <row r="31" spans="1:5" x14ac:dyDescent="0.2">
      <c r="A31" s="12">
        <v>1600</v>
      </c>
      <c r="B31" s="11"/>
      <c r="C31" s="11" t="s">
        <v>43</v>
      </c>
      <c r="D31" s="14">
        <v>4057.16</v>
      </c>
      <c r="E31" s="14">
        <v>0</v>
      </c>
    </row>
    <row r="32" spans="1:5" x14ac:dyDescent="0.2">
      <c r="A32" s="12">
        <v>1620</v>
      </c>
      <c r="B32" s="11"/>
      <c r="C32" s="11" t="s">
        <v>44</v>
      </c>
      <c r="D32" s="14">
        <v>968.06</v>
      </c>
      <c r="E32" s="14">
        <v>0</v>
      </c>
    </row>
    <row r="33" spans="1:5" x14ac:dyDescent="0.2">
      <c r="A33" s="12">
        <v>1840</v>
      </c>
      <c r="B33" s="11"/>
      <c r="C33" s="11" t="s">
        <v>45</v>
      </c>
      <c r="D33" s="14">
        <v>85111.8</v>
      </c>
      <c r="E33" s="14">
        <v>0</v>
      </c>
    </row>
    <row r="34" spans="1:5" x14ac:dyDescent="0.2">
      <c r="A34" s="12">
        <v>1900</v>
      </c>
      <c r="B34" s="11"/>
      <c r="C34" s="11" t="s">
        <v>162</v>
      </c>
      <c r="D34" s="14">
        <v>935402.63</v>
      </c>
      <c r="E34" s="14">
        <v>0</v>
      </c>
    </row>
    <row r="35" spans="1:5" x14ac:dyDescent="0.2">
      <c r="A35" s="12">
        <v>1910</v>
      </c>
      <c r="B35" s="11"/>
      <c r="C35" s="11" t="s">
        <v>163</v>
      </c>
      <c r="D35" s="14">
        <v>35755.54</v>
      </c>
      <c r="E35" s="14">
        <v>0</v>
      </c>
    </row>
    <row r="36" spans="1:5" x14ac:dyDescent="0.2">
      <c r="A36" s="12">
        <v>1920</v>
      </c>
      <c r="B36" s="11"/>
      <c r="C36" s="11" t="s">
        <v>46</v>
      </c>
      <c r="D36" s="14">
        <v>0</v>
      </c>
      <c r="E36" s="14">
        <v>971158.17</v>
      </c>
    </row>
    <row r="37" spans="1:5" x14ac:dyDescent="0.2">
      <c r="A37" s="12">
        <v>1940</v>
      </c>
      <c r="B37" s="11"/>
      <c r="C37" s="11" t="s">
        <v>47</v>
      </c>
      <c r="D37" s="14">
        <v>0</v>
      </c>
      <c r="E37" s="14">
        <v>89661.18</v>
      </c>
    </row>
    <row r="38" spans="1:5" x14ac:dyDescent="0.2">
      <c r="A38" s="12">
        <v>1960</v>
      </c>
      <c r="B38" s="11"/>
      <c r="C38" s="11" t="s">
        <v>48</v>
      </c>
      <c r="D38" s="14">
        <v>0</v>
      </c>
      <c r="E38" s="14">
        <v>23512.36</v>
      </c>
    </row>
    <row r="39" spans="1:5" x14ac:dyDescent="0.2">
      <c r="A39" s="12"/>
      <c r="B39" s="11"/>
      <c r="C39" s="11"/>
    </row>
    <row r="40" spans="1:5" x14ac:dyDescent="0.2">
      <c r="A40" s="12"/>
      <c r="B40" s="11" t="s">
        <v>49</v>
      </c>
      <c r="C40" s="11"/>
      <c r="D40" s="14">
        <f>SUM(D25:D39)</f>
        <v>2416899.8800000004</v>
      </c>
      <c r="E40" s="14">
        <f>SUM(E25:E39)</f>
        <v>1084331.7100000002</v>
      </c>
    </row>
    <row r="41" spans="1:5" x14ac:dyDescent="0.2">
      <c r="A41" s="12"/>
      <c r="B41" s="11"/>
      <c r="C41" s="11"/>
    </row>
    <row r="42" spans="1:5" x14ac:dyDescent="0.2">
      <c r="A42" s="12"/>
      <c r="B42" s="11" t="s">
        <v>50</v>
      </c>
      <c r="C42" s="11"/>
    </row>
    <row r="43" spans="1:5" x14ac:dyDescent="0.2">
      <c r="A43" s="12"/>
      <c r="B43" s="11"/>
      <c r="C43" s="11"/>
    </row>
    <row r="44" spans="1:5" x14ac:dyDescent="0.2">
      <c r="A44" s="12">
        <v>2220</v>
      </c>
      <c r="B44" s="11"/>
      <c r="C44" s="11" t="s">
        <v>51</v>
      </c>
      <c r="D44" s="14">
        <v>789.5</v>
      </c>
      <c r="E44" s="14">
        <v>0</v>
      </c>
    </row>
    <row r="45" spans="1:5" x14ac:dyDescent="0.2">
      <c r="A45" s="12"/>
      <c r="B45" s="11"/>
      <c r="C45" s="11"/>
    </row>
    <row r="46" spans="1:5" x14ac:dyDescent="0.2">
      <c r="A46" s="12"/>
      <c r="B46" s="11" t="s">
        <v>52</v>
      </c>
      <c r="C46" s="11"/>
      <c r="D46" s="14">
        <f>SUM(D44:D45)</f>
        <v>789.5</v>
      </c>
      <c r="E46" s="14">
        <f>SUM(E44:E45)</f>
        <v>0</v>
      </c>
    </row>
    <row r="47" spans="1:5" x14ac:dyDescent="0.2">
      <c r="A47" s="12"/>
      <c r="B47" s="11"/>
      <c r="C47" s="11"/>
    </row>
    <row r="48" spans="1:5" x14ac:dyDescent="0.2">
      <c r="A48" s="12"/>
      <c r="B48" s="11" t="s">
        <v>53</v>
      </c>
      <c r="C48" s="11"/>
    </row>
    <row r="49" spans="1:5" x14ac:dyDescent="0.2">
      <c r="A49" s="12"/>
      <c r="B49" s="11"/>
      <c r="C49" s="11"/>
    </row>
    <row r="50" spans="1:5" x14ac:dyDescent="0.2">
      <c r="A50" s="12">
        <v>2420</v>
      </c>
      <c r="B50" s="11"/>
      <c r="C50" s="11" t="s">
        <v>54</v>
      </c>
      <c r="D50" s="14">
        <v>14308</v>
      </c>
      <c r="E50" s="14">
        <v>0</v>
      </c>
    </row>
    <row r="51" spans="1:5" x14ac:dyDescent="0.2">
      <c r="A51" s="12">
        <v>2800</v>
      </c>
      <c r="B51" s="11"/>
      <c r="C51" s="11" t="s">
        <v>55</v>
      </c>
      <c r="D51" s="14">
        <v>11089</v>
      </c>
      <c r="E51" s="14">
        <v>0</v>
      </c>
    </row>
    <row r="52" spans="1:5" x14ac:dyDescent="0.2">
      <c r="A52" s="12"/>
      <c r="B52" s="11"/>
      <c r="C52" s="11"/>
    </row>
    <row r="53" spans="1:5" x14ac:dyDescent="0.2">
      <c r="A53" s="12"/>
      <c r="B53" s="11" t="s">
        <v>56</v>
      </c>
      <c r="C53" s="11"/>
      <c r="D53" s="14">
        <f>SUM(D50:D52)</f>
        <v>25397</v>
      </c>
      <c r="E53" s="14">
        <f>SUM(E50:E52)</f>
        <v>0</v>
      </c>
    </row>
    <row r="54" spans="1:5" x14ac:dyDescent="0.2">
      <c r="A54" s="12"/>
      <c r="B54" s="11"/>
      <c r="C54" s="11"/>
    </row>
    <row r="55" spans="1:5" x14ac:dyDescent="0.2">
      <c r="A55" s="12"/>
      <c r="B55" s="11" t="s">
        <v>57</v>
      </c>
      <c r="C55" s="11"/>
    </row>
    <row r="56" spans="1:5" x14ac:dyDescent="0.2">
      <c r="A56" s="12"/>
      <c r="B56" s="11"/>
      <c r="C56" s="11"/>
    </row>
    <row r="57" spans="1:5" x14ac:dyDescent="0.2">
      <c r="A57" s="12">
        <v>3040</v>
      </c>
      <c r="B57" s="11"/>
      <c r="C57" s="11" t="s">
        <v>58</v>
      </c>
      <c r="D57" s="14">
        <v>0</v>
      </c>
      <c r="E57" s="14">
        <v>2072972.32</v>
      </c>
    </row>
    <row r="58" spans="1:5" x14ac:dyDescent="0.2">
      <c r="A58" s="12">
        <v>3060</v>
      </c>
      <c r="B58" s="11"/>
      <c r="C58" s="11" t="s">
        <v>59</v>
      </c>
      <c r="D58" s="14">
        <v>0</v>
      </c>
      <c r="E58" s="14">
        <v>14303.1</v>
      </c>
    </row>
    <row r="59" spans="1:5" x14ac:dyDescent="0.2">
      <c r="A59" s="12">
        <v>3080</v>
      </c>
      <c r="B59" s="11"/>
      <c r="C59" s="11" t="s">
        <v>60</v>
      </c>
      <c r="D59" s="14">
        <v>0</v>
      </c>
      <c r="E59" s="14">
        <v>3604.74</v>
      </c>
    </row>
    <row r="60" spans="1:5" x14ac:dyDescent="0.2">
      <c r="A60" s="12">
        <v>3100</v>
      </c>
      <c r="B60" s="11"/>
      <c r="C60" s="11" t="s">
        <v>164</v>
      </c>
      <c r="D60" s="14">
        <v>0</v>
      </c>
      <c r="E60" s="14">
        <v>50</v>
      </c>
    </row>
    <row r="61" spans="1:5" x14ac:dyDescent="0.2">
      <c r="A61" s="12">
        <v>3120</v>
      </c>
      <c r="B61" s="11"/>
      <c r="C61" s="11" t="s">
        <v>61</v>
      </c>
      <c r="D61" s="14">
        <v>0</v>
      </c>
      <c r="E61" s="14">
        <v>18295.05</v>
      </c>
    </row>
    <row r="62" spans="1:5" x14ac:dyDescent="0.2">
      <c r="A62" s="12">
        <v>3140</v>
      </c>
      <c r="B62" s="11"/>
      <c r="C62" s="11" t="s">
        <v>62</v>
      </c>
      <c r="D62" s="14">
        <v>0</v>
      </c>
      <c r="E62" s="14">
        <v>1821.61</v>
      </c>
    </row>
    <row r="63" spans="1:5" x14ac:dyDescent="0.2">
      <c r="A63" s="12">
        <v>3200</v>
      </c>
      <c r="B63" s="11"/>
      <c r="C63" s="11" t="s">
        <v>63</v>
      </c>
      <c r="D63" s="14">
        <v>0</v>
      </c>
      <c r="E63" s="14">
        <v>1610.56</v>
      </c>
    </row>
    <row r="64" spans="1:5" x14ac:dyDescent="0.2">
      <c r="A64" s="12">
        <v>3220</v>
      </c>
      <c r="B64" s="11"/>
      <c r="C64" s="11" t="s">
        <v>64</v>
      </c>
      <c r="D64" s="14">
        <v>0</v>
      </c>
      <c r="E64" s="14">
        <v>59</v>
      </c>
    </row>
    <row r="65" spans="1:5" x14ac:dyDescent="0.2">
      <c r="A65" s="12">
        <v>3260</v>
      </c>
      <c r="B65" s="11"/>
      <c r="C65" s="11" t="s">
        <v>65</v>
      </c>
      <c r="D65" s="14">
        <v>0</v>
      </c>
      <c r="E65" s="14">
        <v>620.86</v>
      </c>
    </row>
    <row r="66" spans="1:5" x14ac:dyDescent="0.2">
      <c r="A66" s="12">
        <v>3280</v>
      </c>
      <c r="B66" s="11"/>
      <c r="C66" s="11" t="s">
        <v>66</v>
      </c>
      <c r="D66" s="14">
        <v>0</v>
      </c>
      <c r="E66" s="14">
        <v>500</v>
      </c>
    </row>
    <row r="67" spans="1:5" x14ac:dyDescent="0.2">
      <c r="A67" s="12">
        <v>3300</v>
      </c>
      <c r="B67" s="11"/>
      <c r="C67" s="11" t="s">
        <v>67</v>
      </c>
      <c r="D67" s="14">
        <v>0</v>
      </c>
      <c r="E67" s="14">
        <v>158301.67000000001</v>
      </c>
    </row>
    <row r="68" spans="1:5" x14ac:dyDescent="0.2">
      <c r="A68" s="12">
        <v>3400</v>
      </c>
      <c r="B68" s="11"/>
      <c r="C68" s="11" t="s">
        <v>165</v>
      </c>
      <c r="D68" s="14">
        <v>0</v>
      </c>
      <c r="E68" s="14">
        <v>1200</v>
      </c>
    </row>
    <row r="69" spans="1:5" x14ac:dyDescent="0.2">
      <c r="A69" s="12">
        <v>3500</v>
      </c>
      <c r="B69" s="11"/>
      <c r="C69" s="11" t="s">
        <v>68</v>
      </c>
      <c r="D69" s="14">
        <v>0</v>
      </c>
      <c r="E69" s="14">
        <v>80051.34</v>
      </c>
    </row>
    <row r="70" spans="1:5" x14ac:dyDescent="0.2">
      <c r="A70" s="12">
        <v>3600</v>
      </c>
      <c r="B70" s="11"/>
      <c r="C70" s="11" t="s">
        <v>69</v>
      </c>
      <c r="D70" s="14">
        <v>0</v>
      </c>
      <c r="E70" s="14">
        <v>91362.97</v>
      </c>
    </row>
    <row r="71" spans="1:5" x14ac:dyDescent="0.2">
      <c r="A71" s="12"/>
      <c r="B71" s="11"/>
      <c r="C71" s="11"/>
    </row>
    <row r="72" spans="1:5" x14ac:dyDescent="0.2">
      <c r="A72" s="12"/>
      <c r="B72" s="11" t="s">
        <v>70</v>
      </c>
      <c r="C72" s="11"/>
      <c r="D72" s="14">
        <f>SUM(D57:D71)</f>
        <v>0</v>
      </c>
      <c r="E72" s="14">
        <f>SUM(E57:E71)</f>
        <v>2444753.2199999997</v>
      </c>
    </row>
    <row r="73" spans="1:5" x14ac:dyDescent="0.2">
      <c r="A73" s="12"/>
      <c r="B73" s="11"/>
      <c r="C73" s="11"/>
    </row>
    <row r="74" spans="1:5" x14ac:dyDescent="0.2">
      <c r="A74" s="12"/>
      <c r="B74" s="11" t="s">
        <v>71</v>
      </c>
      <c r="C74" s="11"/>
    </row>
    <row r="75" spans="1:5" x14ac:dyDescent="0.2">
      <c r="A75" s="12"/>
      <c r="B75" s="11"/>
      <c r="C75" s="11"/>
    </row>
    <row r="76" spans="1:5" x14ac:dyDescent="0.2">
      <c r="A76" s="12">
        <v>3610</v>
      </c>
      <c r="B76" s="11"/>
      <c r="C76" s="11" t="s">
        <v>73</v>
      </c>
      <c r="D76" s="14">
        <v>0</v>
      </c>
      <c r="E76" s="14">
        <v>3895</v>
      </c>
    </row>
    <row r="77" spans="1:5" x14ac:dyDescent="0.2">
      <c r="A77" s="12">
        <v>3620</v>
      </c>
      <c r="B77" s="11"/>
      <c r="C77" s="11" t="s">
        <v>166</v>
      </c>
      <c r="D77" s="14">
        <v>0</v>
      </c>
      <c r="E77" s="14">
        <v>5</v>
      </c>
    </row>
    <row r="78" spans="1:5" x14ac:dyDescent="0.2">
      <c r="A78" s="12">
        <v>3630</v>
      </c>
      <c r="B78" s="11"/>
      <c r="C78" s="11" t="s">
        <v>72</v>
      </c>
      <c r="D78" s="14">
        <v>0</v>
      </c>
      <c r="E78" s="14">
        <v>11790.41</v>
      </c>
    </row>
    <row r="79" spans="1:5" x14ac:dyDescent="0.2">
      <c r="A79" s="12">
        <v>3640</v>
      </c>
      <c r="B79" s="11"/>
      <c r="C79" s="11" t="s">
        <v>74</v>
      </c>
      <c r="D79" s="14">
        <v>0</v>
      </c>
      <c r="E79" s="14">
        <v>213.75</v>
      </c>
    </row>
    <row r="80" spans="1:5" x14ac:dyDescent="0.2">
      <c r="A80" s="12">
        <v>3650</v>
      </c>
      <c r="B80" s="11"/>
      <c r="C80" s="11" t="s">
        <v>75</v>
      </c>
      <c r="D80" s="14">
        <v>0</v>
      </c>
      <c r="E80" s="14">
        <v>4390</v>
      </c>
    </row>
    <row r="81" spans="1:5" x14ac:dyDescent="0.2">
      <c r="A81" s="12">
        <v>3660</v>
      </c>
      <c r="B81" s="11"/>
      <c r="C81" s="11" t="s">
        <v>76</v>
      </c>
      <c r="D81" s="14">
        <v>0</v>
      </c>
      <c r="E81" s="14">
        <v>481.66</v>
      </c>
    </row>
    <row r="82" spans="1:5" x14ac:dyDescent="0.2">
      <c r="A82" s="12">
        <v>3680</v>
      </c>
      <c r="B82" s="11"/>
      <c r="C82" s="11" t="s">
        <v>77</v>
      </c>
      <c r="D82" s="14">
        <v>379.32</v>
      </c>
      <c r="E82" s="14">
        <v>0</v>
      </c>
    </row>
    <row r="83" spans="1:5" x14ac:dyDescent="0.2">
      <c r="A83" s="12">
        <v>3700</v>
      </c>
      <c r="B83" s="11"/>
      <c r="C83" s="11" t="s">
        <v>78</v>
      </c>
      <c r="D83" s="14">
        <v>0</v>
      </c>
      <c r="E83" s="14">
        <v>3632.97</v>
      </c>
    </row>
    <row r="84" spans="1:5" x14ac:dyDescent="0.2">
      <c r="A84" s="12">
        <v>3701</v>
      </c>
      <c r="B84" s="11"/>
      <c r="C84" s="11" t="s">
        <v>79</v>
      </c>
      <c r="D84" s="14">
        <v>0</v>
      </c>
      <c r="E84" s="14">
        <v>7100</v>
      </c>
    </row>
    <row r="85" spans="1:5" x14ac:dyDescent="0.2">
      <c r="A85" s="12">
        <v>3720</v>
      </c>
      <c r="B85" s="11"/>
      <c r="C85" s="11" t="s">
        <v>80</v>
      </c>
      <c r="D85" s="14">
        <v>0</v>
      </c>
      <c r="E85" s="14">
        <v>295</v>
      </c>
    </row>
    <row r="86" spans="1:5" x14ac:dyDescent="0.2">
      <c r="A86" s="12">
        <v>3740</v>
      </c>
      <c r="B86" s="11"/>
      <c r="C86" s="11" t="s">
        <v>81</v>
      </c>
      <c r="D86" s="14">
        <v>0</v>
      </c>
      <c r="E86" s="14">
        <v>181</v>
      </c>
    </row>
    <row r="87" spans="1:5" x14ac:dyDescent="0.2">
      <c r="A87" s="12">
        <v>3760</v>
      </c>
      <c r="B87" s="11"/>
      <c r="C87" s="11" t="s">
        <v>82</v>
      </c>
      <c r="D87" s="14">
        <v>0</v>
      </c>
      <c r="E87" s="14">
        <v>366</v>
      </c>
    </row>
    <row r="88" spans="1:5" x14ac:dyDescent="0.2">
      <c r="A88" s="12">
        <v>3770</v>
      </c>
      <c r="B88" s="11"/>
      <c r="C88" s="11" t="s">
        <v>83</v>
      </c>
      <c r="D88" s="14">
        <v>0</v>
      </c>
      <c r="E88" s="14">
        <v>3052.74</v>
      </c>
    </row>
    <row r="89" spans="1:5" x14ac:dyDescent="0.2">
      <c r="A89" s="12">
        <v>3780</v>
      </c>
      <c r="B89" s="11"/>
      <c r="C89" s="11" t="s">
        <v>167</v>
      </c>
      <c r="D89" s="14">
        <v>0</v>
      </c>
      <c r="E89" s="14">
        <v>13719</v>
      </c>
    </row>
    <row r="90" spans="1:5" x14ac:dyDescent="0.2">
      <c r="A90" s="12">
        <v>3790</v>
      </c>
      <c r="B90" s="11"/>
      <c r="C90" s="11" t="s">
        <v>168</v>
      </c>
      <c r="D90" s="14">
        <v>0</v>
      </c>
      <c r="E90" s="14">
        <v>585.35</v>
      </c>
    </row>
    <row r="91" spans="1:5" x14ac:dyDescent="0.2">
      <c r="A91" s="12">
        <v>3800</v>
      </c>
      <c r="B91" s="11"/>
      <c r="C91" s="11" t="s">
        <v>84</v>
      </c>
      <c r="D91" s="14">
        <v>0</v>
      </c>
      <c r="E91" s="14">
        <v>30402.39</v>
      </c>
    </row>
    <row r="92" spans="1:5" x14ac:dyDescent="0.2">
      <c r="A92" s="12">
        <v>3820</v>
      </c>
      <c r="B92" s="11"/>
      <c r="C92" s="11" t="s">
        <v>85</v>
      </c>
      <c r="D92" s="14">
        <v>0</v>
      </c>
      <c r="E92" s="14">
        <v>5360.63</v>
      </c>
    </row>
    <row r="93" spans="1:5" x14ac:dyDescent="0.2">
      <c r="A93" s="12">
        <v>3910</v>
      </c>
      <c r="B93" s="11"/>
      <c r="C93" s="11" t="s">
        <v>169</v>
      </c>
      <c r="D93" s="14">
        <v>0</v>
      </c>
      <c r="E93" s="14">
        <v>18638</v>
      </c>
    </row>
    <row r="94" spans="1:5" x14ac:dyDescent="0.2">
      <c r="A94" s="12">
        <v>3920</v>
      </c>
      <c r="B94" s="11"/>
      <c r="C94" s="11" t="s">
        <v>86</v>
      </c>
      <c r="D94" s="14">
        <v>0</v>
      </c>
      <c r="E94" s="14">
        <v>31.28</v>
      </c>
    </row>
    <row r="95" spans="1:5" x14ac:dyDescent="0.2">
      <c r="A95" s="12">
        <v>3940</v>
      </c>
      <c r="B95" s="11"/>
      <c r="C95" s="11" t="s">
        <v>87</v>
      </c>
      <c r="D95" s="14">
        <v>0</v>
      </c>
      <c r="E95" s="14">
        <v>4345.01</v>
      </c>
    </row>
    <row r="96" spans="1:5" x14ac:dyDescent="0.2">
      <c r="A96" s="12">
        <v>3960</v>
      </c>
      <c r="B96" s="11"/>
      <c r="C96" s="11" t="s">
        <v>89</v>
      </c>
      <c r="D96" s="14">
        <v>24885</v>
      </c>
      <c r="E96" s="14">
        <v>0</v>
      </c>
    </row>
    <row r="97" spans="1:5" x14ac:dyDescent="0.2">
      <c r="A97" s="12"/>
      <c r="B97" s="11"/>
      <c r="C97" s="11"/>
    </row>
    <row r="98" spans="1:5" x14ac:dyDescent="0.2">
      <c r="A98" s="12"/>
      <c r="B98" s="11" t="s">
        <v>90</v>
      </c>
      <c r="C98" s="11"/>
      <c r="D98" s="14">
        <f>SUM(D76:D97)</f>
        <v>25264.32</v>
      </c>
      <c r="E98" s="14">
        <f>SUM(E76:E97)</f>
        <v>108485.18999999999</v>
      </c>
    </row>
    <row r="99" spans="1:5" x14ac:dyDescent="0.2">
      <c r="A99" s="12"/>
      <c r="B99" s="11"/>
      <c r="C99" s="11"/>
    </row>
    <row r="100" spans="1:5" x14ac:dyDescent="0.2">
      <c r="A100" s="12"/>
      <c r="B100" s="11" t="s">
        <v>91</v>
      </c>
      <c r="C100" s="11"/>
    </row>
    <row r="101" spans="1:5" x14ac:dyDescent="0.2">
      <c r="A101" s="12"/>
      <c r="B101" s="11"/>
      <c r="C101" s="11"/>
    </row>
    <row r="102" spans="1:5" x14ac:dyDescent="0.2">
      <c r="A102" s="12">
        <v>4020</v>
      </c>
      <c r="B102" s="11"/>
      <c r="C102" s="11" t="s">
        <v>92</v>
      </c>
      <c r="D102" s="14">
        <v>0</v>
      </c>
      <c r="E102" s="14">
        <v>18616.259999999998</v>
      </c>
    </row>
    <row r="103" spans="1:5" x14ac:dyDescent="0.2">
      <c r="A103" s="12">
        <v>4040</v>
      </c>
      <c r="B103" s="11"/>
      <c r="C103" s="11" t="s">
        <v>93</v>
      </c>
      <c r="D103" s="14">
        <v>0</v>
      </c>
      <c r="E103" s="14">
        <v>81287.48</v>
      </c>
    </row>
    <row r="104" spans="1:5" x14ac:dyDescent="0.2">
      <c r="A104" s="12">
        <v>4100</v>
      </c>
      <c r="B104" s="11"/>
      <c r="C104" s="11" t="s">
        <v>94</v>
      </c>
      <c r="D104" s="14">
        <v>0</v>
      </c>
      <c r="E104" s="14">
        <v>40449.71</v>
      </c>
    </row>
    <row r="105" spans="1:5" x14ac:dyDescent="0.2">
      <c r="A105" s="12">
        <v>4300</v>
      </c>
      <c r="B105" s="11"/>
      <c r="C105" s="11" t="s">
        <v>95</v>
      </c>
      <c r="D105" s="14">
        <v>0</v>
      </c>
      <c r="E105" s="14">
        <v>19000</v>
      </c>
    </row>
    <row r="106" spans="1:5" x14ac:dyDescent="0.2">
      <c r="A106" s="12">
        <v>4500</v>
      </c>
      <c r="B106" s="11"/>
      <c r="C106" s="11" t="s">
        <v>96</v>
      </c>
      <c r="D106" s="14">
        <v>5056</v>
      </c>
      <c r="E106" s="14">
        <v>0</v>
      </c>
    </row>
    <row r="107" spans="1:5" x14ac:dyDescent="0.2">
      <c r="A107" s="12"/>
      <c r="B107" s="11"/>
      <c r="C107" s="11"/>
    </row>
    <row r="108" spans="1:5" x14ac:dyDescent="0.2">
      <c r="A108" s="12"/>
      <c r="B108" s="11" t="s">
        <v>97</v>
      </c>
      <c r="C108" s="11"/>
      <c r="D108" s="14">
        <f>SUM(D102:D107)</f>
        <v>5056</v>
      </c>
      <c r="E108" s="14">
        <f>SUM(E102:E107)</f>
        <v>159353.44999999998</v>
      </c>
    </row>
    <row r="109" spans="1:5" x14ac:dyDescent="0.2">
      <c r="A109" s="12"/>
      <c r="B109" s="11"/>
      <c r="C109" s="11"/>
    </row>
    <row r="110" spans="1:5" x14ac:dyDescent="0.2">
      <c r="A110" s="12"/>
      <c r="B110" s="11" t="s">
        <v>0</v>
      </c>
      <c r="C110" s="11"/>
    </row>
    <row r="111" spans="1:5" x14ac:dyDescent="0.2">
      <c r="A111" s="12"/>
      <c r="B111" s="11"/>
      <c r="C111" s="11"/>
    </row>
    <row r="112" spans="1:5" x14ac:dyDescent="0.2">
      <c r="A112" s="12">
        <v>5010</v>
      </c>
      <c r="B112" s="11"/>
      <c r="C112" s="11" t="s">
        <v>98</v>
      </c>
      <c r="D112" s="14">
        <v>0</v>
      </c>
      <c r="E112" s="14">
        <v>207835.53</v>
      </c>
    </row>
    <row r="113" spans="1:5" x14ac:dyDescent="0.2">
      <c r="A113" s="12">
        <v>5020</v>
      </c>
      <c r="B113" s="11"/>
      <c r="C113" s="11" t="s">
        <v>99</v>
      </c>
      <c r="D113" s="14">
        <v>0</v>
      </c>
      <c r="E113" s="14">
        <v>99.04</v>
      </c>
    </row>
    <row r="114" spans="1:5" x14ac:dyDescent="0.2">
      <c r="A114" s="12">
        <v>5040</v>
      </c>
      <c r="B114" s="11"/>
      <c r="C114" s="11" t="s">
        <v>100</v>
      </c>
      <c r="D114" s="14">
        <v>0</v>
      </c>
      <c r="E114" s="14">
        <v>2990.53</v>
      </c>
    </row>
    <row r="115" spans="1:5" x14ac:dyDescent="0.2">
      <c r="A115" s="12">
        <v>5060</v>
      </c>
      <c r="B115" s="11"/>
      <c r="C115" s="11" t="s">
        <v>101</v>
      </c>
      <c r="D115" s="14">
        <v>0</v>
      </c>
      <c r="E115" s="14">
        <v>230.83</v>
      </c>
    </row>
    <row r="116" spans="1:5" x14ac:dyDescent="0.2">
      <c r="A116" s="12">
        <v>5080</v>
      </c>
      <c r="B116" s="11"/>
      <c r="C116" s="11" t="s">
        <v>102</v>
      </c>
      <c r="D116" s="14">
        <v>0</v>
      </c>
      <c r="E116" s="14">
        <v>1600.67</v>
      </c>
    </row>
    <row r="117" spans="1:5" x14ac:dyDescent="0.2">
      <c r="A117" s="12">
        <v>5200</v>
      </c>
      <c r="B117" s="11"/>
      <c r="C117" s="11" t="s">
        <v>55</v>
      </c>
      <c r="D117" s="14">
        <v>0</v>
      </c>
      <c r="E117" s="14">
        <v>1602</v>
      </c>
    </row>
    <row r="118" spans="1:5" x14ac:dyDescent="0.2">
      <c r="A118" s="12">
        <v>5440</v>
      </c>
      <c r="B118" s="11"/>
      <c r="C118" s="11" t="s">
        <v>103</v>
      </c>
      <c r="D118" s="14">
        <v>213.75</v>
      </c>
      <c r="E118" s="14">
        <v>0</v>
      </c>
    </row>
    <row r="119" spans="1:5" x14ac:dyDescent="0.2">
      <c r="A119" s="12">
        <v>5640</v>
      </c>
      <c r="B119" s="11"/>
      <c r="C119" s="11" t="s">
        <v>104</v>
      </c>
      <c r="D119" s="14">
        <v>0</v>
      </c>
      <c r="E119" s="14">
        <v>3211.2</v>
      </c>
    </row>
    <row r="120" spans="1:5" x14ac:dyDescent="0.2">
      <c r="A120" s="12">
        <v>5660</v>
      </c>
      <c r="B120" s="11"/>
      <c r="C120" s="11" t="s">
        <v>105</v>
      </c>
      <c r="D120" s="14">
        <v>0</v>
      </c>
      <c r="E120" s="14">
        <v>2171.75</v>
      </c>
    </row>
    <row r="121" spans="1:5" x14ac:dyDescent="0.2">
      <c r="A121" s="12">
        <v>5680</v>
      </c>
      <c r="B121" s="11"/>
      <c r="C121" s="11" t="s">
        <v>106</v>
      </c>
      <c r="D121" s="14">
        <v>0</v>
      </c>
      <c r="E121" s="14">
        <v>57.71</v>
      </c>
    </row>
    <row r="122" spans="1:5" x14ac:dyDescent="0.2">
      <c r="A122" s="12">
        <v>5700</v>
      </c>
      <c r="B122" s="11"/>
      <c r="C122" s="11" t="s">
        <v>107</v>
      </c>
      <c r="D122" s="14">
        <v>1185.19</v>
      </c>
      <c r="E122" s="14">
        <v>0</v>
      </c>
    </row>
    <row r="123" spans="1:5" x14ac:dyDescent="0.2">
      <c r="A123" s="12">
        <v>5710</v>
      </c>
      <c r="B123" s="11"/>
      <c r="C123" s="11" t="s">
        <v>108</v>
      </c>
      <c r="D123" s="14">
        <v>738.74</v>
      </c>
      <c r="E123" s="14">
        <v>0</v>
      </c>
    </row>
    <row r="124" spans="1:5" x14ac:dyDescent="0.2">
      <c r="A124" s="12">
        <v>5720</v>
      </c>
      <c r="B124" s="11"/>
      <c r="C124" s="11" t="s">
        <v>109</v>
      </c>
      <c r="D124" s="14">
        <v>7913.63</v>
      </c>
      <c r="E124" s="14">
        <v>0</v>
      </c>
    </row>
    <row r="125" spans="1:5" x14ac:dyDescent="0.2">
      <c r="A125" s="12">
        <v>5740</v>
      </c>
      <c r="B125" s="11"/>
      <c r="C125" s="11" t="s">
        <v>110</v>
      </c>
      <c r="D125" s="14">
        <v>1890</v>
      </c>
      <c r="E125" s="14">
        <v>0</v>
      </c>
    </row>
    <row r="126" spans="1:5" x14ac:dyDescent="0.2">
      <c r="A126" s="12">
        <v>5760</v>
      </c>
      <c r="B126" s="11"/>
      <c r="C126" s="11" t="s">
        <v>111</v>
      </c>
      <c r="D126" s="14">
        <v>8936.7800000000007</v>
      </c>
      <c r="E126" s="14">
        <v>0</v>
      </c>
    </row>
    <row r="127" spans="1:5" x14ac:dyDescent="0.2">
      <c r="A127" s="12">
        <v>5820</v>
      </c>
      <c r="B127" s="11"/>
      <c r="C127" s="11" t="s">
        <v>112</v>
      </c>
      <c r="D127" s="14">
        <v>0</v>
      </c>
      <c r="E127" s="14">
        <v>2434.88</v>
      </c>
    </row>
    <row r="128" spans="1:5" x14ac:dyDescent="0.2">
      <c r="A128" s="12">
        <v>5840</v>
      </c>
      <c r="B128" s="11"/>
      <c r="C128" s="11" t="s">
        <v>113</v>
      </c>
      <c r="D128" s="14">
        <v>0</v>
      </c>
      <c r="E128" s="14">
        <v>10</v>
      </c>
    </row>
    <row r="129" spans="1:7" x14ac:dyDescent="0.2">
      <c r="A129" s="12">
        <v>5860</v>
      </c>
      <c r="B129" s="11"/>
      <c r="C129" s="11" t="s">
        <v>114</v>
      </c>
      <c r="D129" s="14">
        <v>0</v>
      </c>
      <c r="E129" s="14">
        <v>19190.71</v>
      </c>
    </row>
    <row r="130" spans="1:7" x14ac:dyDescent="0.2">
      <c r="A130" s="12">
        <v>5880</v>
      </c>
      <c r="B130" s="11"/>
      <c r="C130" s="11" t="s">
        <v>115</v>
      </c>
      <c r="D130" s="14">
        <v>0</v>
      </c>
      <c r="E130" s="14">
        <v>5562.57</v>
      </c>
    </row>
    <row r="131" spans="1:7" x14ac:dyDescent="0.2">
      <c r="A131" s="12">
        <v>5900</v>
      </c>
      <c r="B131" s="11"/>
      <c r="C131" s="11" t="s">
        <v>116</v>
      </c>
      <c r="D131" s="14">
        <v>0</v>
      </c>
      <c r="E131" s="14">
        <v>26447.24</v>
      </c>
    </row>
    <row r="132" spans="1:7" x14ac:dyDescent="0.2">
      <c r="A132" s="12">
        <v>5920</v>
      </c>
      <c r="B132" s="11"/>
      <c r="C132" s="11" t="s">
        <v>117</v>
      </c>
      <c r="D132" s="14">
        <v>0</v>
      </c>
      <c r="E132" s="14">
        <v>110</v>
      </c>
    </row>
    <row r="133" spans="1:7" x14ac:dyDescent="0.2">
      <c r="A133" s="12">
        <v>5940</v>
      </c>
      <c r="B133" s="11"/>
      <c r="C133" s="11" t="s">
        <v>118</v>
      </c>
      <c r="D133" s="14">
        <v>0</v>
      </c>
      <c r="E133" s="14">
        <v>2702.27</v>
      </c>
    </row>
    <row r="134" spans="1:7" x14ac:dyDescent="0.2">
      <c r="A134" s="12">
        <v>5960</v>
      </c>
      <c r="B134" s="11"/>
      <c r="C134" s="11" t="s">
        <v>119</v>
      </c>
      <c r="D134" s="14">
        <v>0</v>
      </c>
      <c r="E134" s="14">
        <v>37179</v>
      </c>
    </row>
    <row r="135" spans="1:7" x14ac:dyDescent="0.2">
      <c r="A135" s="12">
        <v>5980</v>
      </c>
      <c r="B135" s="11"/>
      <c r="C135" s="11" t="s">
        <v>120</v>
      </c>
      <c r="D135" s="14">
        <v>0</v>
      </c>
      <c r="E135" s="14">
        <v>32751.54</v>
      </c>
    </row>
    <row r="136" spans="1:7" x14ac:dyDescent="0.2">
      <c r="A136" s="12"/>
      <c r="B136" s="11"/>
      <c r="C136" s="11"/>
    </row>
    <row r="137" spans="1:7" x14ac:dyDescent="0.2">
      <c r="A137" s="12"/>
      <c r="B137" s="11" t="s">
        <v>121</v>
      </c>
      <c r="C137" s="11"/>
      <c r="D137" s="14">
        <f>SUM(D112:D136)</f>
        <v>20878.090000000004</v>
      </c>
      <c r="E137" s="14">
        <f>SUM(E112:E136)</f>
        <v>346187.47000000003</v>
      </c>
      <c r="G137" s="15"/>
    </row>
    <row r="138" spans="1:7" x14ac:dyDescent="0.2">
      <c r="A138" s="12"/>
      <c r="B138" s="11"/>
      <c r="C138" s="11"/>
    </row>
    <row r="139" spans="1:7" x14ac:dyDescent="0.2">
      <c r="A139" s="12"/>
      <c r="B139" s="11" t="s">
        <v>10</v>
      </c>
      <c r="C139" s="11"/>
    </row>
    <row r="140" spans="1:7" x14ac:dyDescent="0.2">
      <c r="A140" s="12"/>
      <c r="B140" s="11"/>
      <c r="C140" s="11"/>
    </row>
    <row r="141" spans="1:7" x14ac:dyDescent="0.2">
      <c r="A141" s="12">
        <v>6010</v>
      </c>
      <c r="B141" s="11"/>
      <c r="C141" s="11" t="s">
        <v>122</v>
      </c>
      <c r="D141" s="14">
        <v>151577.31</v>
      </c>
      <c r="E141" s="14">
        <v>0</v>
      </c>
    </row>
    <row r="142" spans="1:7" x14ac:dyDescent="0.2">
      <c r="A142" s="12">
        <v>6020</v>
      </c>
      <c r="B142" s="11"/>
      <c r="C142" s="11" t="s">
        <v>123</v>
      </c>
      <c r="D142" s="14">
        <v>1107.8</v>
      </c>
      <c r="E142" s="14">
        <v>0</v>
      </c>
    </row>
    <row r="143" spans="1:7" x14ac:dyDescent="0.2">
      <c r="A143" s="12">
        <v>6030</v>
      </c>
      <c r="B143" s="11"/>
      <c r="C143" s="11" t="s">
        <v>88</v>
      </c>
      <c r="D143" s="14">
        <v>0</v>
      </c>
      <c r="E143" s="14">
        <v>825.68</v>
      </c>
    </row>
    <row r="144" spans="1:7" x14ac:dyDescent="0.2">
      <c r="A144" s="12">
        <v>6040</v>
      </c>
      <c r="B144" s="11"/>
      <c r="C144" s="11" t="s">
        <v>124</v>
      </c>
      <c r="D144" s="14">
        <v>2468.7399999999998</v>
      </c>
      <c r="E144" s="14">
        <v>0</v>
      </c>
    </row>
    <row r="145" spans="1:5" x14ac:dyDescent="0.2">
      <c r="A145" s="12">
        <v>6080</v>
      </c>
      <c r="B145" s="11"/>
      <c r="C145" s="11" t="s">
        <v>125</v>
      </c>
      <c r="D145" s="14">
        <v>339.87</v>
      </c>
      <c r="E145" s="14">
        <v>0</v>
      </c>
    </row>
    <row r="146" spans="1:5" x14ac:dyDescent="0.2">
      <c r="A146" s="12">
        <v>6100</v>
      </c>
      <c r="B146" s="11"/>
      <c r="C146" s="11" t="s">
        <v>126</v>
      </c>
      <c r="D146" s="14">
        <v>91.5</v>
      </c>
      <c r="E146" s="14">
        <v>0</v>
      </c>
    </row>
    <row r="147" spans="1:5" x14ac:dyDescent="0.2">
      <c r="A147" s="12">
        <v>6120</v>
      </c>
      <c r="B147" s="11"/>
      <c r="C147" s="11" t="s">
        <v>127</v>
      </c>
      <c r="D147" s="14">
        <v>285.10000000000002</v>
      </c>
      <c r="E147" s="14">
        <v>0</v>
      </c>
    </row>
    <row r="148" spans="1:5" x14ac:dyDescent="0.2">
      <c r="A148" s="12">
        <v>6160</v>
      </c>
      <c r="B148" s="11"/>
      <c r="C148" s="11" t="s">
        <v>128</v>
      </c>
      <c r="D148" s="14">
        <v>16355.64</v>
      </c>
      <c r="E148" s="14">
        <v>0</v>
      </c>
    </row>
    <row r="149" spans="1:5" x14ac:dyDescent="0.2">
      <c r="A149" s="12">
        <v>6180</v>
      </c>
      <c r="B149" s="11"/>
      <c r="C149" s="11" t="s">
        <v>129</v>
      </c>
      <c r="D149" s="14">
        <v>900</v>
      </c>
      <c r="E149" s="14">
        <v>0</v>
      </c>
    </row>
    <row r="150" spans="1:5" x14ac:dyDescent="0.2">
      <c r="A150" s="12">
        <v>6200</v>
      </c>
      <c r="B150" s="11"/>
      <c r="C150" s="11" t="s">
        <v>130</v>
      </c>
      <c r="D150" s="14">
        <v>1336.62</v>
      </c>
      <c r="E150" s="14">
        <v>0</v>
      </c>
    </row>
    <row r="151" spans="1:5" x14ac:dyDescent="0.2">
      <c r="A151" s="12">
        <v>6240</v>
      </c>
      <c r="B151" s="11"/>
      <c r="C151" s="11" t="s">
        <v>131</v>
      </c>
      <c r="D151" s="14">
        <v>804.49</v>
      </c>
      <c r="E151" s="14">
        <v>0</v>
      </c>
    </row>
    <row r="152" spans="1:5" x14ac:dyDescent="0.2">
      <c r="A152" s="12">
        <v>6260</v>
      </c>
      <c r="B152" s="11"/>
      <c r="C152" s="11" t="s">
        <v>132</v>
      </c>
      <c r="D152" s="14">
        <v>2165.56</v>
      </c>
      <c r="E152" s="14">
        <v>0</v>
      </c>
    </row>
    <row r="153" spans="1:5" x14ac:dyDescent="0.2">
      <c r="A153" s="12">
        <v>6280</v>
      </c>
      <c r="B153" s="11"/>
      <c r="C153" s="11" t="s">
        <v>133</v>
      </c>
      <c r="D153" s="14">
        <v>2080.9</v>
      </c>
      <c r="E153" s="14">
        <v>0</v>
      </c>
    </row>
    <row r="154" spans="1:5" x14ac:dyDescent="0.2">
      <c r="A154" s="12">
        <v>6300</v>
      </c>
      <c r="B154" s="11"/>
      <c r="C154" s="11" t="s">
        <v>134</v>
      </c>
      <c r="D154" s="14">
        <v>4342.74</v>
      </c>
      <c r="E154" s="14">
        <v>0</v>
      </c>
    </row>
    <row r="155" spans="1:5" x14ac:dyDescent="0.2">
      <c r="A155" s="12">
        <v>6340</v>
      </c>
      <c r="B155" s="11"/>
      <c r="C155" s="11" t="s">
        <v>135</v>
      </c>
      <c r="D155" s="14">
        <v>351</v>
      </c>
      <c r="E155" s="14">
        <v>0</v>
      </c>
    </row>
    <row r="156" spans="1:5" x14ac:dyDescent="0.2">
      <c r="A156" s="12">
        <v>6360</v>
      </c>
      <c r="B156" s="11"/>
      <c r="C156" s="11" t="s">
        <v>136</v>
      </c>
      <c r="D156" s="14">
        <v>1719</v>
      </c>
      <c r="E156" s="14">
        <v>0</v>
      </c>
    </row>
    <row r="157" spans="1:5" x14ac:dyDescent="0.2">
      <c r="A157" s="12">
        <v>6380</v>
      </c>
      <c r="B157" s="11"/>
      <c r="C157" s="11" t="s">
        <v>137</v>
      </c>
      <c r="D157" s="14">
        <v>1800</v>
      </c>
      <c r="E157" s="14">
        <v>0</v>
      </c>
    </row>
    <row r="158" spans="1:5" x14ac:dyDescent="0.2">
      <c r="A158" s="12">
        <v>6400</v>
      </c>
      <c r="B158" s="11"/>
      <c r="C158" s="11" t="s">
        <v>138</v>
      </c>
      <c r="D158" s="14">
        <v>1350</v>
      </c>
      <c r="E158" s="14">
        <v>0</v>
      </c>
    </row>
    <row r="159" spans="1:5" x14ac:dyDescent="0.2">
      <c r="A159" s="12">
        <v>6480</v>
      </c>
      <c r="B159" s="11"/>
      <c r="C159" s="11" t="s">
        <v>139</v>
      </c>
      <c r="D159" s="14">
        <v>4461.25</v>
      </c>
      <c r="E159" s="14">
        <v>0</v>
      </c>
    </row>
    <row r="160" spans="1:5" x14ac:dyDescent="0.2">
      <c r="A160" s="12">
        <v>6500</v>
      </c>
      <c r="B160" s="11"/>
      <c r="C160" s="11" t="s">
        <v>140</v>
      </c>
      <c r="D160" s="14">
        <v>7011.71</v>
      </c>
      <c r="E160" s="14">
        <v>0</v>
      </c>
    </row>
    <row r="161" spans="1:5" x14ac:dyDescent="0.2">
      <c r="A161" s="12">
        <v>6520</v>
      </c>
      <c r="B161" s="11"/>
      <c r="C161" s="11" t="s">
        <v>141</v>
      </c>
      <c r="D161" s="14">
        <v>2868.2</v>
      </c>
      <c r="E161" s="14">
        <v>0</v>
      </c>
    </row>
    <row r="162" spans="1:5" x14ac:dyDescent="0.2">
      <c r="A162" s="12">
        <v>6540</v>
      </c>
      <c r="B162" s="11"/>
      <c r="C162" s="11" t="s">
        <v>142</v>
      </c>
      <c r="D162" s="14">
        <v>2329.62</v>
      </c>
      <c r="E162" s="14">
        <v>0</v>
      </c>
    </row>
    <row r="163" spans="1:5" x14ac:dyDescent="0.2">
      <c r="A163" s="12">
        <v>6580</v>
      </c>
      <c r="B163" s="11"/>
      <c r="C163" s="11" t="s">
        <v>143</v>
      </c>
      <c r="D163" s="14">
        <v>2095.0500000000002</v>
      </c>
      <c r="E163" s="14">
        <v>0</v>
      </c>
    </row>
    <row r="164" spans="1:5" x14ac:dyDescent="0.2">
      <c r="A164" s="12">
        <v>6620</v>
      </c>
      <c r="B164" s="11"/>
      <c r="C164" s="11" t="s">
        <v>144</v>
      </c>
      <c r="D164" s="14">
        <v>776.7</v>
      </c>
      <c r="E164" s="14">
        <v>0</v>
      </c>
    </row>
    <row r="165" spans="1:5" x14ac:dyDescent="0.2">
      <c r="A165" s="12">
        <v>6660</v>
      </c>
      <c r="B165" s="11"/>
      <c r="C165" s="11" t="s">
        <v>145</v>
      </c>
      <c r="D165" s="14">
        <v>0</v>
      </c>
      <c r="E165" s="14">
        <v>2</v>
      </c>
    </row>
    <row r="166" spans="1:5" x14ac:dyDescent="0.2">
      <c r="A166" s="12">
        <v>6740</v>
      </c>
      <c r="C166" t="s">
        <v>146</v>
      </c>
      <c r="D166" s="14">
        <v>11046.02</v>
      </c>
      <c r="E166" s="14">
        <v>0</v>
      </c>
    </row>
    <row r="167" spans="1:5" x14ac:dyDescent="0.2">
      <c r="A167" s="12">
        <v>6820</v>
      </c>
      <c r="C167" t="s">
        <v>17</v>
      </c>
      <c r="D167" s="14">
        <v>412</v>
      </c>
      <c r="E167" s="14">
        <v>0</v>
      </c>
    </row>
    <row r="168" spans="1:5" x14ac:dyDescent="0.2">
      <c r="A168" s="12">
        <v>6900</v>
      </c>
      <c r="C168" t="s">
        <v>147</v>
      </c>
      <c r="D168" s="14">
        <f>42934.2-412</f>
        <v>42522.2</v>
      </c>
      <c r="E168" s="14">
        <v>0</v>
      </c>
    </row>
    <row r="169" spans="1:5" x14ac:dyDescent="0.2">
      <c r="A169" s="12">
        <v>7000</v>
      </c>
      <c r="C169" t="s">
        <v>148</v>
      </c>
      <c r="D169" s="14">
        <v>13248.52</v>
      </c>
      <c r="E169" s="14">
        <v>0</v>
      </c>
    </row>
    <row r="170" spans="1:5" x14ac:dyDescent="0.2">
      <c r="A170" s="12">
        <v>7100</v>
      </c>
      <c r="C170" t="s">
        <v>149</v>
      </c>
      <c r="D170" s="14">
        <v>5490</v>
      </c>
      <c r="E170" s="14">
        <v>0</v>
      </c>
    </row>
    <row r="171" spans="1:5" x14ac:dyDescent="0.2">
      <c r="A171" s="12">
        <v>7200</v>
      </c>
      <c r="C171" t="s">
        <v>150</v>
      </c>
      <c r="D171" s="14">
        <v>6510.07</v>
      </c>
      <c r="E171" s="14">
        <v>0</v>
      </c>
    </row>
    <row r="172" spans="1:5" x14ac:dyDescent="0.2">
      <c r="A172" s="12">
        <v>7300</v>
      </c>
      <c r="C172" t="s">
        <v>18</v>
      </c>
      <c r="D172" s="14">
        <v>879.76</v>
      </c>
      <c r="E172" s="14">
        <v>0</v>
      </c>
    </row>
    <row r="173" spans="1:5" x14ac:dyDescent="0.2">
      <c r="A173" s="12">
        <v>7600</v>
      </c>
      <c r="C173" t="s">
        <v>73</v>
      </c>
      <c r="D173" s="14">
        <v>3895</v>
      </c>
      <c r="E173" s="14">
        <v>0</v>
      </c>
    </row>
    <row r="174" spans="1:5" x14ac:dyDescent="0.2">
      <c r="A174" s="12">
        <v>7610</v>
      </c>
      <c r="C174" t="s">
        <v>166</v>
      </c>
      <c r="D174" s="14">
        <v>5</v>
      </c>
      <c r="E174" s="14">
        <v>0</v>
      </c>
    </row>
    <row r="175" spans="1:5" x14ac:dyDescent="0.2">
      <c r="A175" s="12">
        <v>7700</v>
      </c>
      <c r="C175" t="s">
        <v>151</v>
      </c>
      <c r="D175" s="14">
        <v>41326</v>
      </c>
      <c r="E175" s="14">
        <v>0</v>
      </c>
    </row>
    <row r="176" spans="1:5" x14ac:dyDescent="0.2">
      <c r="A176" s="12">
        <v>7720</v>
      </c>
      <c r="C176" t="s">
        <v>152</v>
      </c>
      <c r="D176" s="14">
        <v>0</v>
      </c>
      <c r="E176" s="14">
        <v>3242.39</v>
      </c>
    </row>
    <row r="177" spans="1:7" x14ac:dyDescent="0.2">
      <c r="A177" s="12">
        <v>8420</v>
      </c>
      <c r="C177" t="s">
        <v>153</v>
      </c>
      <c r="D177" s="14">
        <v>481.66</v>
      </c>
      <c r="E177" s="14">
        <v>0</v>
      </c>
    </row>
    <row r="178" spans="1:7" x14ac:dyDescent="0.2">
      <c r="A178" s="12">
        <v>8500</v>
      </c>
      <c r="C178" t="s">
        <v>154</v>
      </c>
      <c r="D178" s="14">
        <v>0</v>
      </c>
      <c r="E178" s="14">
        <v>5056</v>
      </c>
    </row>
    <row r="180" spans="1:7" x14ac:dyDescent="0.2">
      <c r="B180" t="s">
        <v>155</v>
      </c>
      <c r="D180" s="14">
        <f>SUM(D141:D179)</f>
        <v>334435.02999999991</v>
      </c>
      <c r="E180" s="14">
        <f>SUM(E141:E179)</f>
        <v>9126.07</v>
      </c>
      <c r="G180" s="15"/>
    </row>
    <row r="182" spans="1:7" x14ac:dyDescent="0.2">
      <c r="B182" t="s">
        <v>170</v>
      </c>
      <c r="D182" s="14">
        <f>SUM(D5:D180)/2</f>
        <v>4152236.6900000004</v>
      </c>
      <c r="E182" s="14">
        <f>SUM(E5:E180)/2</f>
        <v>4152237.11</v>
      </c>
      <c r="G182"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3"/>
  <sheetViews>
    <sheetView zoomScaleNormal="100" workbookViewId="0">
      <selection activeCell="E29" sqref="E29"/>
    </sheetView>
  </sheetViews>
  <sheetFormatPr defaultRowHeight="12.75" x14ac:dyDescent="0.2"/>
  <cols>
    <col min="1" max="1" width="9.42578125" customWidth="1"/>
    <col min="2" max="2" width="8.5703125" customWidth="1"/>
    <col min="5" max="5" width="9.140625" customWidth="1"/>
  </cols>
  <sheetData>
    <row r="1" spans="1:9" x14ac:dyDescent="0.2">
      <c r="E1" t="s">
        <v>159</v>
      </c>
    </row>
    <row r="2" spans="1:9" x14ac:dyDescent="0.2">
      <c r="A2" s="1" t="s">
        <v>0</v>
      </c>
      <c r="B2" s="2"/>
      <c r="E2">
        <v>1</v>
      </c>
      <c r="H2">
        <v>2</v>
      </c>
    </row>
    <row r="3" spans="1:9" x14ac:dyDescent="0.2">
      <c r="A3" s="2" t="s">
        <v>1</v>
      </c>
      <c r="B3" s="2"/>
      <c r="E3">
        <v>5000</v>
      </c>
      <c r="F3">
        <v>5199</v>
      </c>
    </row>
    <row r="4" spans="1:9" x14ac:dyDescent="0.2">
      <c r="A4" s="2" t="s">
        <v>2</v>
      </c>
      <c r="B4" s="2"/>
      <c r="E4">
        <v>5800</v>
      </c>
      <c r="F4">
        <v>5839</v>
      </c>
    </row>
    <row r="5" spans="1:9" x14ac:dyDescent="0.2">
      <c r="A5" s="2" t="s">
        <v>3</v>
      </c>
      <c r="B5" s="2"/>
      <c r="E5">
        <v>5975</v>
      </c>
      <c r="F5">
        <v>5999</v>
      </c>
      <c r="H5">
        <v>6900</v>
      </c>
      <c r="I5">
        <v>6999</v>
      </c>
    </row>
    <row r="6" spans="1:9" x14ac:dyDescent="0.2">
      <c r="A6" s="2" t="s">
        <v>4</v>
      </c>
      <c r="B6" s="2"/>
      <c r="E6">
        <v>5950</v>
      </c>
      <c r="F6">
        <v>5974</v>
      </c>
    </row>
    <row r="7" spans="1:9" x14ac:dyDescent="0.2">
      <c r="A7" s="2" t="s">
        <v>5</v>
      </c>
      <c r="B7" s="2"/>
      <c r="E7">
        <v>5600</v>
      </c>
      <c r="F7">
        <v>5699</v>
      </c>
    </row>
    <row r="8" spans="1:9" x14ac:dyDescent="0.2">
      <c r="A8" s="2" t="s">
        <v>6</v>
      </c>
      <c r="B8" s="2"/>
      <c r="E8">
        <v>5840</v>
      </c>
      <c r="F8">
        <v>5859</v>
      </c>
      <c r="H8">
        <v>5930</v>
      </c>
      <c r="I8">
        <v>5949</v>
      </c>
    </row>
    <row r="9" spans="1:9" x14ac:dyDescent="0.2">
      <c r="A9" s="2" t="s">
        <v>7</v>
      </c>
      <c r="B9" s="2"/>
      <c r="E9">
        <v>5860</v>
      </c>
      <c r="F9">
        <v>5869</v>
      </c>
    </row>
    <row r="10" spans="1:9" x14ac:dyDescent="0.2">
      <c r="A10" s="2" t="s">
        <v>8</v>
      </c>
      <c r="B10" s="2"/>
      <c r="E10">
        <v>5870</v>
      </c>
      <c r="F10">
        <v>5919</v>
      </c>
    </row>
    <row r="11" spans="1:9" x14ac:dyDescent="0.2">
      <c r="A11" s="2"/>
      <c r="B11" s="3"/>
    </row>
    <row r="12" spans="1:9" x14ac:dyDescent="0.2">
      <c r="A12" s="2"/>
      <c r="B12" s="4" t="s">
        <v>9</v>
      </c>
    </row>
    <row r="13" spans="1:9" x14ac:dyDescent="0.2">
      <c r="A13" s="2"/>
      <c r="B13" s="2"/>
    </row>
    <row r="14" spans="1:9" x14ac:dyDescent="0.2">
      <c r="A14" s="1" t="s">
        <v>10</v>
      </c>
      <c r="B14" s="2"/>
    </row>
    <row r="15" spans="1:9" x14ac:dyDescent="0.2">
      <c r="A15" s="5" t="s">
        <v>11</v>
      </c>
      <c r="B15" s="2"/>
      <c r="E15">
        <v>6000</v>
      </c>
      <c r="F15">
        <v>6099</v>
      </c>
    </row>
    <row r="16" spans="1:9" x14ac:dyDescent="0.2">
      <c r="A16" s="5" t="s">
        <v>12</v>
      </c>
      <c r="B16" s="2"/>
      <c r="E16">
        <v>6100</v>
      </c>
      <c r="F16">
        <v>6149</v>
      </c>
      <c r="H16">
        <v>6340</v>
      </c>
      <c r="I16">
        <v>6799</v>
      </c>
    </row>
    <row r="17" spans="1:9" x14ac:dyDescent="0.2">
      <c r="A17" s="5" t="s">
        <v>13</v>
      </c>
      <c r="B17" s="2"/>
      <c r="E17">
        <v>6150</v>
      </c>
      <c r="F17">
        <v>6339</v>
      </c>
    </row>
    <row r="18" spans="1:9" x14ac:dyDescent="0.2">
      <c r="A18" s="5" t="s">
        <v>5</v>
      </c>
      <c r="B18" s="2"/>
      <c r="E18">
        <v>5700</v>
      </c>
      <c r="F18">
        <v>5799</v>
      </c>
      <c r="H18">
        <v>7100</v>
      </c>
      <c r="I18">
        <v>7299</v>
      </c>
    </row>
    <row r="19" spans="1:9" x14ac:dyDescent="0.2">
      <c r="A19" s="5" t="s">
        <v>14</v>
      </c>
      <c r="B19" s="2"/>
      <c r="E19">
        <v>7000</v>
      </c>
      <c r="F19">
        <v>7099</v>
      </c>
    </row>
    <row r="20" spans="1:9" x14ac:dyDescent="0.2">
      <c r="A20" s="2" t="s">
        <v>15</v>
      </c>
      <c r="B20" s="2"/>
      <c r="E20">
        <v>5400</v>
      </c>
      <c r="F20">
        <v>5499</v>
      </c>
      <c r="H20">
        <v>7610</v>
      </c>
      <c r="I20">
        <v>7699</v>
      </c>
    </row>
    <row r="21" spans="1:9" x14ac:dyDescent="0.2">
      <c r="A21" s="2" t="s">
        <v>16</v>
      </c>
      <c r="B21" s="2"/>
      <c r="E21">
        <v>7700</v>
      </c>
      <c r="F21">
        <v>7799</v>
      </c>
      <c r="H21">
        <v>5200</v>
      </c>
      <c r="I21">
        <v>5299</v>
      </c>
    </row>
    <row r="22" spans="1:9" x14ac:dyDescent="0.2">
      <c r="A22" s="2" t="s">
        <v>17</v>
      </c>
      <c r="B22" s="2"/>
      <c r="E22">
        <v>6800</v>
      </c>
      <c r="F22">
        <v>6899</v>
      </c>
    </row>
    <row r="23" spans="1:9" x14ac:dyDescent="0.2">
      <c r="A23" s="6" t="s">
        <v>18</v>
      </c>
      <c r="B23" s="7"/>
      <c r="E23">
        <v>5920</v>
      </c>
      <c r="F23">
        <v>5929</v>
      </c>
      <c r="H23">
        <v>7300</v>
      </c>
      <c r="I23">
        <v>7399</v>
      </c>
    </row>
    <row r="24" spans="1:9" x14ac:dyDescent="0.2">
      <c r="A24" s="2"/>
      <c r="B24" s="4" t="s">
        <v>19</v>
      </c>
    </row>
    <row r="25" spans="1:9" x14ac:dyDescent="0.2">
      <c r="A25" s="2"/>
      <c r="B25" s="2"/>
    </row>
    <row r="26" spans="1:9" x14ac:dyDescent="0.2">
      <c r="A26" s="2"/>
      <c r="B26" s="4" t="s">
        <v>20</v>
      </c>
    </row>
    <row r="27" spans="1:9" x14ac:dyDescent="0.2">
      <c r="A27" s="2"/>
      <c r="B27" s="2"/>
    </row>
    <row r="28" spans="1:9" x14ac:dyDescent="0.2">
      <c r="A28" s="2"/>
      <c r="B28" s="2" t="s">
        <v>21</v>
      </c>
      <c r="E28">
        <v>8400</v>
      </c>
      <c r="F28">
        <v>8499</v>
      </c>
    </row>
    <row r="29" spans="1:9" x14ac:dyDescent="0.2">
      <c r="A29" s="2"/>
      <c r="B29" s="2" t="s">
        <v>22</v>
      </c>
      <c r="E29">
        <v>7600</v>
      </c>
    </row>
    <row r="30" spans="1:9" x14ac:dyDescent="0.2">
      <c r="A30" s="2"/>
      <c r="B30" s="2"/>
    </row>
    <row r="31" spans="1:9" x14ac:dyDescent="0.2">
      <c r="A31" s="2"/>
      <c r="B31" s="16" t="s">
        <v>23</v>
      </c>
    </row>
    <row r="32" spans="1:9" x14ac:dyDescent="0.2">
      <c r="A32" s="2"/>
      <c r="B32" s="2"/>
    </row>
    <row r="33" spans="1:11" s="19" customFormat="1" ht="14.25" customHeight="1" x14ac:dyDescent="0.2">
      <c r="A33" s="18"/>
      <c r="B33" s="20" t="s">
        <v>24</v>
      </c>
      <c r="H33" s="36" t="s">
        <v>171</v>
      </c>
      <c r="I33" s="36"/>
      <c r="J33" s="36"/>
      <c r="K33" s="36"/>
    </row>
  </sheetData>
  <mergeCells count="1">
    <mergeCell ref="H33:K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3"/>
  <sheetViews>
    <sheetView zoomScaleNormal="100" workbookViewId="0">
      <selection activeCell="H16" sqref="A1:XFD1048576"/>
    </sheetView>
  </sheetViews>
  <sheetFormatPr defaultRowHeight="12.75" x14ac:dyDescent="0.2"/>
  <cols>
    <col min="2" max="2" width="34.7109375" customWidth="1"/>
    <col min="3" max="3" width="41" customWidth="1"/>
    <col min="4" max="5" width="16" customWidth="1"/>
  </cols>
  <sheetData>
    <row r="1" spans="1:5" x14ac:dyDescent="0.2">
      <c r="A1" s="21" t="s">
        <v>25</v>
      </c>
      <c r="B1" s="21" t="s">
        <v>26</v>
      </c>
      <c r="C1" s="21"/>
      <c r="D1" s="21" t="s">
        <v>27</v>
      </c>
      <c r="E1" s="21" t="s">
        <v>28</v>
      </c>
    </row>
    <row r="2" spans="1:5" x14ac:dyDescent="0.2">
      <c r="A2" s="21"/>
      <c r="B2" s="21"/>
      <c r="C2" s="21"/>
      <c r="D2" s="21"/>
      <c r="E2" s="21"/>
    </row>
    <row r="3" spans="1:5" x14ac:dyDescent="0.2">
      <c r="B3" t="s">
        <v>29</v>
      </c>
    </row>
    <row r="5" spans="1:5" x14ac:dyDescent="0.2">
      <c r="A5">
        <v>1120</v>
      </c>
      <c r="C5" t="s">
        <v>30</v>
      </c>
      <c r="D5" s="22">
        <v>135446.25</v>
      </c>
      <c r="E5">
        <v>0</v>
      </c>
    </row>
    <row r="6" spans="1:5" x14ac:dyDescent="0.2">
      <c r="A6">
        <v>1140</v>
      </c>
      <c r="C6" t="s">
        <v>31</v>
      </c>
      <c r="D6" s="22">
        <v>7084.91</v>
      </c>
      <c r="E6">
        <v>0</v>
      </c>
    </row>
    <row r="7" spans="1:5" x14ac:dyDescent="0.2">
      <c r="A7">
        <v>1160</v>
      </c>
      <c r="C7" t="s">
        <v>32</v>
      </c>
      <c r="D7" s="22">
        <v>450991.89</v>
      </c>
      <c r="E7">
        <v>0</v>
      </c>
    </row>
    <row r="8" spans="1:5" x14ac:dyDescent="0.2">
      <c r="A8">
        <v>1170</v>
      </c>
      <c r="C8" t="s">
        <v>160</v>
      </c>
      <c r="D8" s="22">
        <v>400207.2</v>
      </c>
      <c r="E8">
        <v>0</v>
      </c>
    </row>
    <row r="9" spans="1:5" x14ac:dyDescent="0.2">
      <c r="A9">
        <v>1180</v>
      </c>
      <c r="C9" t="s">
        <v>33</v>
      </c>
      <c r="D9" s="22">
        <v>229743.12</v>
      </c>
      <c r="E9">
        <v>0</v>
      </c>
    </row>
    <row r="10" spans="1:5" x14ac:dyDescent="0.2">
      <c r="A10">
        <v>1190</v>
      </c>
      <c r="C10" t="s">
        <v>161</v>
      </c>
      <c r="D10" s="22">
        <v>100000</v>
      </c>
      <c r="E10">
        <v>0</v>
      </c>
    </row>
    <row r="11" spans="1:5" x14ac:dyDescent="0.2">
      <c r="A11">
        <v>1340</v>
      </c>
      <c r="C11" t="s">
        <v>34</v>
      </c>
      <c r="D11" s="22">
        <v>18804.16</v>
      </c>
      <c r="E11">
        <v>0</v>
      </c>
    </row>
    <row r="13" spans="1:5" x14ac:dyDescent="0.2">
      <c r="B13" t="s">
        <v>35</v>
      </c>
      <c r="D13" s="22">
        <f>SUM(D5:D12)</f>
        <v>1342277.53</v>
      </c>
      <c r="E13" s="22">
        <f>SUM(E5:E12)</f>
        <v>0</v>
      </c>
    </row>
    <row r="15" spans="1:5" x14ac:dyDescent="0.2">
      <c r="B15" t="s">
        <v>36</v>
      </c>
    </row>
    <row r="17" spans="1:5" x14ac:dyDescent="0.2">
      <c r="A17">
        <v>1420</v>
      </c>
      <c r="C17" t="s">
        <v>37</v>
      </c>
      <c r="D17" s="22">
        <v>1182320.78</v>
      </c>
      <c r="E17">
        <v>0</v>
      </c>
    </row>
    <row r="18" spans="1:5" x14ac:dyDescent="0.2">
      <c r="A18">
        <v>1440</v>
      </c>
      <c r="C18" t="s">
        <v>172</v>
      </c>
      <c r="D18">
        <v>0</v>
      </c>
      <c r="E18">
        <v>0</v>
      </c>
    </row>
    <row r="19" spans="1:5" x14ac:dyDescent="0.2">
      <c r="A19">
        <v>1460</v>
      </c>
      <c r="C19" t="s">
        <v>38</v>
      </c>
      <c r="D19" s="22">
        <v>6191.48</v>
      </c>
      <c r="E19">
        <v>0</v>
      </c>
    </row>
    <row r="20" spans="1:5" x14ac:dyDescent="0.2">
      <c r="A20">
        <v>1500</v>
      </c>
      <c r="C20" t="s">
        <v>39</v>
      </c>
      <c r="D20">
        <v>527.70000000000005</v>
      </c>
      <c r="E20">
        <v>0</v>
      </c>
    </row>
    <row r="21" spans="1:5" x14ac:dyDescent="0.2">
      <c r="A21">
        <v>1520</v>
      </c>
      <c r="C21" t="s">
        <v>40</v>
      </c>
      <c r="D21" s="22">
        <v>3015.39</v>
      </c>
      <c r="E21">
        <v>0</v>
      </c>
    </row>
    <row r="22" spans="1:5" x14ac:dyDescent="0.2">
      <c r="A22">
        <v>1540</v>
      </c>
      <c r="C22" t="s">
        <v>41</v>
      </c>
      <c r="D22" s="22">
        <v>26335.03</v>
      </c>
      <c r="E22">
        <v>0</v>
      </c>
    </row>
    <row r="23" spans="1:5" x14ac:dyDescent="0.2">
      <c r="A23">
        <v>1560</v>
      </c>
      <c r="C23" t="s">
        <v>42</v>
      </c>
      <c r="D23" s="22">
        <v>51547.61</v>
      </c>
      <c r="E23">
        <v>0</v>
      </c>
    </row>
    <row r="24" spans="1:5" x14ac:dyDescent="0.2">
      <c r="A24">
        <v>1600</v>
      </c>
      <c r="C24" t="s">
        <v>43</v>
      </c>
      <c r="D24" s="22">
        <v>6784.93</v>
      </c>
      <c r="E24">
        <v>0</v>
      </c>
    </row>
    <row r="25" spans="1:5" x14ac:dyDescent="0.2">
      <c r="A25">
        <v>1620</v>
      </c>
      <c r="C25" t="s">
        <v>44</v>
      </c>
      <c r="D25" s="22">
        <v>1950.25</v>
      </c>
      <c r="E25">
        <v>0</v>
      </c>
    </row>
    <row r="26" spans="1:5" x14ac:dyDescent="0.2">
      <c r="A26">
        <v>1840</v>
      </c>
      <c r="C26" t="s">
        <v>45</v>
      </c>
      <c r="D26" s="22">
        <v>101813.04</v>
      </c>
      <c r="E26">
        <v>0</v>
      </c>
    </row>
    <row r="27" spans="1:5" x14ac:dyDescent="0.2">
      <c r="A27">
        <v>1880</v>
      </c>
      <c r="C27" t="s">
        <v>163</v>
      </c>
      <c r="D27" s="22">
        <v>21934.21</v>
      </c>
      <c r="E27">
        <v>0</v>
      </c>
    </row>
    <row r="28" spans="1:5" x14ac:dyDescent="0.2">
      <c r="A28">
        <v>1900</v>
      </c>
      <c r="C28" t="s">
        <v>162</v>
      </c>
      <c r="D28" s="22">
        <v>933473.47</v>
      </c>
      <c r="E28">
        <v>0</v>
      </c>
    </row>
    <row r="29" spans="1:5" x14ac:dyDescent="0.2">
      <c r="A29">
        <v>1920</v>
      </c>
      <c r="C29" t="s">
        <v>46</v>
      </c>
      <c r="D29">
        <v>0</v>
      </c>
      <c r="E29" s="22">
        <v>955407.68</v>
      </c>
    </row>
    <row r="30" spans="1:5" x14ac:dyDescent="0.2">
      <c r="A30">
        <v>1940</v>
      </c>
      <c r="C30" t="s">
        <v>47</v>
      </c>
      <c r="D30">
        <v>0</v>
      </c>
      <c r="E30" s="22">
        <v>90921.43</v>
      </c>
    </row>
    <row r="31" spans="1:5" x14ac:dyDescent="0.2">
      <c r="A31">
        <v>1960</v>
      </c>
      <c r="C31" t="s">
        <v>48</v>
      </c>
      <c r="D31">
        <v>0</v>
      </c>
      <c r="E31" s="22">
        <v>22181.58</v>
      </c>
    </row>
    <row r="33" spans="1:5" x14ac:dyDescent="0.2">
      <c r="B33" t="s">
        <v>49</v>
      </c>
      <c r="D33" s="22">
        <f>SUM(D17:D32)</f>
        <v>2335893.8899999997</v>
      </c>
      <c r="E33" s="22">
        <f>SUM(E17:E32)</f>
        <v>1068510.6900000002</v>
      </c>
    </row>
    <row r="35" spans="1:5" x14ac:dyDescent="0.2">
      <c r="B35" t="s">
        <v>50</v>
      </c>
    </row>
    <row r="37" spans="1:5" x14ac:dyDescent="0.2">
      <c r="A37">
        <v>2220</v>
      </c>
      <c r="C37" t="s">
        <v>51</v>
      </c>
      <c r="D37">
        <v>732.5</v>
      </c>
      <c r="E37">
        <v>0</v>
      </c>
    </row>
    <row r="39" spans="1:5" x14ac:dyDescent="0.2">
      <c r="B39" t="s">
        <v>52</v>
      </c>
      <c r="D39">
        <f t="shared" ref="D39:E39" si="0">SUM(D37:D38)</f>
        <v>732.5</v>
      </c>
      <c r="E39">
        <f t="shared" si="0"/>
        <v>0</v>
      </c>
    </row>
    <row r="41" spans="1:5" x14ac:dyDescent="0.2">
      <c r="B41" t="s">
        <v>53</v>
      </c>
    </row>
    <row r="43" spans="1:5" x14ac:dyDescent="0.2">
      <c r="A43">
        <v>2420</v>
      </c>
      <c r="C43" t="s">
        <v>54</v>
      </c>
      <c r="D43" s="22">
        <v>14402</v>
      </c>
      <c r="E43">
        <v>0</v>
      </c>
    </row>
    <row r="44" spans="1:5" x14ac:dyDescent="0.2">
      <c r="A44">
        <v>2800</v>
      </c>
      <c r="C44" t="s">
        <v>55</v>
      </c>
      <c r="D44" s="22">
        <v>10689</v>
      </c>
      <c r="E44">
        <v>0</v>
      </c>
    </row>
    <row r="46" spans="1:5" x14ac:dyDescent="0.2">
      <c r="B46" t="s">
        <v>56</v>
      </c>
      <c r="D46" s="22">
        <f t="shared" ref="D46:E46" si="1">SUM(D43:D45)</f>
        <v>25091</v>
      </c>
      <c r="E46" s="22">
        <f t="shared" si="1"/>
        <v>0</v>
      </c>
    </row>
    <row r="48" spans="1:5" x14ac:dyDescent="0.2">
      <c r="B48" t="s">
        <v>57</v>
      </c>
    </row>
    <row r="50" spans="1:5" x14ac:dyDescent="0.2">
      <c r="A50">
        <v>3040</v>
      </c>
      <c r="C50" t="s">
        <v>58</v>
      </c>
      <c r="D50">
        <v>0</v>
      </c>
      <c r="E50" s="22">
        <v>2055150.76</v>
      </c>
    </row>
    <row r="51" spans="1:5" x14ac:dyDescent="0.2">
      <c r="A51">
        <v>3060</v>
      </c>
      <c r="C51" t="s">
        <v>59</v>
      </c>
      <c r="D51">
        <v>0</v>
      </c>
      <c r="E51" s="22">
        <v>16065.31</v>
      </c>
    </row>
    <row r="52" spans="1:5" x14ac:dyDescent="0.2">
      <c r="A52">
        <v>3080</v>
      </c>
      <c r="C52" t="s">
        <v>60</v>
      </c>
      <c r="D52">
        <v>0</v>
      </c>
      <c r="E52" s="22">
        <v>3499.29</v>
      </c>
    </row>
    <row r="53" spans="1:5" x14ac:dyDescent="0.2">
      <c r="A53">
        <v>3100</v>
      </c>
      <c r="C53" t="s">
        <v>164</v>
      </c>
      <c r="D53">
        <v>0</v>
      </c>
      <c r="E53">
        <v>50</v>
      </c>
    </row>
    <row r="54" spans="1:5" x14ac:dyDescent="0.2">
      <c r="A54">
        <v>3120</v>
      </c>
      <c r="C54" t="s">
        <v>61</v>
      </c>
      <c r="D54">
        <v>0</v>
      </c>
      <c r="E54" s="22">
        <v>18412.080000000002</v>
      </c>
    </row>
    <row r="55" spans="1:5" x14ac:dyDescent="0.2">
      <c r="A55">
        <v>3140</v>
      </c>
      <c r="C55" t="s">
        <v>62</v>
      </c>
      <c r="D55">
        <v>0</v>
      </c>
      <c r="E55" s="22">
        <v>1821.61</v>
      </c>
    </row>
    <row r="56" spans="1:5" x14ac:dyDescent="0.2">
      <c r="A56">
        <v>3200</v>
      </c>
      <c r="C56" t="s">
        <v>63</v>
      </c>
      <c r="D56">
        <v>0</v>
      </c>
      <c r="E56">
        <v>810.93</v>
      </c>
    </row>
    <row r="57" spans="1:5" x14ac:dyDescent="0.2">
      <c r="A57">
        <v>3220</v>
      </c>
      <c r="C57" t="s">
        <v>64</v>
      </c>
      <c r="D57">
        <v>0</v>
      </c>
      <c r="E57">
        <v>62.5</v>
      </c>
    </row>
    <row r="58" spans="1:5" x14ac:dyDescent="0.2">
      <c r="A58">
        <v>3240</v>
      </c>
      <c r="C58" t="s">
        <v>173</v>
      </c>
      <c r="D58">
        <v>0</v>
      </c>
      <c r="E58">
        <v>0</v>
      </c>
    </row>
    <row r="59" spans="1:5" x14ac:dyDescent="0.2">
      <c r="A59">
        <v>3260</v>
      </c>
      <c r="C59" t="s">
        <v>65</v>
      </c>
      <c r="D59">
        <v>0</v>
      </c>
      <c r="E59">
        <v>620.86</v>
      </c>
    </row>
    <row r="60" spans="1:5" x14ac:dyDescent="0.2">
      <c r="A60">
        <v>3280</v>
      </c>
      <c r="C60" t="s">
        <v>66</v>
      </c>
      <c r="D60">
        <v>0</v>
      </c>
      <c r="E60">
        <v>500</v>
      </c>
    </row>
    <row r="61" spans="1:5" x14ac:dyDescent="0.2">
      <c r="A61">
        <v>3300</v>
      </c>
      <c r="C61" t="s">
        <v>67</v>
      </c>
      <c r="D61">
        <v>0</v>
      </c>
      <c r="E61" s="22">
        <v>226771.53</v>
      </c>
    </row>
    <row r="62" spans="1:5" x14ac:dyDescent="0.2">
      <c r="A62">
        <v>3400</v>
      </c>
      <c r="C62" t="s">
        <v>165</v>
      </c>
      <c r="D62">
        <v>0</v>
      </c>
      <c r="E62">
        <v>600</v>
      </c>
    </row>
    <row r="63" spans="1:5" x14ac:dyDescent="0.2">
      <c r="A63">
        <v>3500</v>
      </c>
      <c r="C63" t="s">
        <v>68</v>
      </c>
      <c r="D63">
        <v>0</v>
      </c>
      <c r="E63" s="22">
        <v>71006.06</v>
      </c>
    </row>
    <row r="64" spans="1:5" x14ac:dyDescent="0.2">
      <c r="A64">
        <v>3600</v>
      </c>
      <c r="C64" t="s">
        <v>69</v>
      </c>
      <c r="D64">
        <v>0</v>
      </c>
      <c r="E64" s="22">
        <v>90497.78</v>
      </c>
    </row>
    <row r="66" spans="1:5" x14ac:dyDescent="0.2">
      <c r="B66" t="s">
        <v>70</v>
      </c>
      <c r="D66">
        <f t="shared" ref="D66:E66" si="2">SUM(D50:D65)</f>
        <v>0</v>
      </c>
      <c r="E66" s="22">
        <f t="shared" si="2"/>
        <v>2485868.71</v>
      </c>
    </row>
    <row r="68" spans="1:5" x14ac:dyDescent="0.2">
      <c r="B68" t="s">
        <v>71</v>
      </c>
    </row>
    <row r="70" spans="1:5" x14ac:dyDescent="0.2">
      <c r="A70">
        <v>3610</v>
      </c>
      <c r="C70" t="s">
        <v>73</v>
      </c>
      <c r="D70">
        <v>0</v>
      </c>
      <c r="E70" s="22">
        <v>2546</v>
      </c>
    </row>
    <row r="71" spans="1:5" x14ac:dyDescent="0.2">
      <c r="A71">
        <v>3620</v>
      </c>
      <c r="C71" t="s">
        <v>166</v>
      </c>
      <c r="D71">
        <v>0</v>
      </c>
      <c r="E71">
        <v>1</v>
      </c>
    </row>
    <row r="72" spans="1:5" x14ac:dyDescent="0.2">
      <c r="A72">
        <v>3630</v>
      </c>
      <c r="C72" t="s">
        <v>72</v>
      </c>
      <c r="D72">
        <v>0</v>
      </c>
      <c r="E72" s="22">
        <v>8152.71</v>
      </c>
    </row>
    <row r="73" spans="1:5" x14ac:dyDescent="0.2">
      <c r="A73">
        <v>3640</v>
      </c>
      <c r="C73" t="s">
        <v>74</v>
      </c>
      <c r="D73">
        <v>0</v>
      </c>
      <c r="E73">
        <v>142.5</v>
      </c>
    </row>
    <row r="74" spans="1:5" x14ac:dyDescent="0.2">
      <c r="A74">
        <v>3650</v>
      </c>
      <c r="C74" t="s">
        <v>75</v>
      </c>
      <c r="D74">
        <v>0</v>
      </c>
      <c r="E74" s="22">
        <v>3760</v>
      </c>
    </row>
    <row r="75" spans="1:5" x14ac:dyDescent="0.2">
      <c r="A75">
        <v>3660</v>
      </c>
      <c r="C75" t="s">
        <v>76</v>
      </c>
      <c r="D75">
        <v>0</v>
      </c>
      <c r="E75">
        <v>573.88</v>
      </c>
    </row>
    <row r="76" spans="1:5" x14ac:dyDescent="0.2">
      <c r="A76">
        <v>3680</v>
      </c>
      <c r="C76" t="s">
        <v>77</v>
      </c>
      <c r="D76">
        <v>979.32</v>
      </c>
      <c r="E76">
        <v>0</v>
      </c>
    </row>
    <row r="77" spans="1:5" x14ac:dyDescent="0.2">
      <c r="A77">
        <v>3700</v>
      </c>
      <c r="C77" t="s">
        <v>78</v>
      </c>
      <c r="D77">
        <v>0</v>
      </c>
      <c r="E77" s="22">
        <v>3300</v>
      </c>
    </row>
    <row r="78" spans="1:5" x14ac:dyDescent="0.2">
      <c r="A78">
        <v>3701</v>
      </c>
      <c r="C78" t="s">
        <v>79</v>
      </c>
      <c r="D78">
        <v>0</v>
      </c>
      <c r="E78" s="22">
        <v>6800</v>
      </c>
    </row>
    <row r="79" spans="1:5" x14ac:dyDescent="0.2">
      <c r="A79">
        <v>3720</v>
      </c>
      <c r="C79" t="s">
        <v>80</v>
      </c>
      <c r="D79">
        <v>0</v>
      </c>
      <c r="E79">
        <v>295</v>
      </c>
    </row>
    <row r="80" spans="1:5" x14ac:dyDescent="0.2">
      <c r="A80">
        <v>3740</v>
      </c>
      <c r="C80" t="s">
        <v>81</v>
      </c>
      <c r="D80">
        <v>0</v>
      </c>
      <c r="E80">
        <v>181</v>
      </c>
    </row>
    <row r="81" spans="1:5" x14ac:dyDescent="0.2">
      <c r="A81">
        <v>3760</v>
      </c>
      <c r="C81" t="s">
        <v>82</v>
      </c>
      <c r="D81">
        <v>0</v>
      </c>
      <c r="E81">
        <v>366</v>
      </c>
    </row>
    <row r="82" spans="1:5" x14ac:dyDescent="0.2">
      <c r="A82">
        <v>3770</v>
      </c>
      <c r="C82" t="s">
        <v>83</v>
      </c>
      <c r="D82">
        <v>0</v>
      </c>
      <c r="E82" s="22">
        <v>5000</v>
      </c>
    </row>
    <row r="83" spans="1:5" x14ac:dyDescent="0.2">
      <c r="A83">
        <v>3780</v>
      </c>
      <c r="C83" t="s">
        <v>167</v>
      </c>
      <c r="D83" s="22">
        <v>1281</v>
      </c>
      <c r="E83">
        <v>0</v>
      </c>
    </row>
    <row r="84" spans="1:5" x14ac:dyDescent="0.2">
      <c r="A84">
        <v>3790</v>
      </c>
      <c r="C84" t="s">
        <v>168</v>
      </c>
      <c r="D84">
        <v>0</v>
      </c>
      <c r="E84" s="22">
        <v>1297.55</v>
      </c>
    </row>
    <row r="85" spans="1:5" x14ac:dyDescent="0.2">
      <c r="A85">
        <v>3800</v>
      </c>
      <c r="C85" t="s">
        <v>84</v>
      </c>
      <c r="D85">
        <v>0</v>
      </c>
      <c r="E85" s="22">
        <v>34375.39</v>
      </c>
    </row>
    <row r="86" spans="1:5" x14ac:dyDescent="0.2">
      <c r="A86">
        <v>3820</v>
      </c>
      <c r="C86" t="s">
        <v>85</v>
      </c>
      <c r="D86">
        <v>0</v>
      </c>
      <c r="E86" s="22">
        <v>5360.63</v>
      </c>
    </row>
    <row r="87" spans="1:5" x14ac:dyDescent="0.2">
      <c r="A87">
        <v>3880</v>
      </c>
      <c r="C87" t="s">
        <v>174</v>
      </c>
      <c r="D87">
        <v>0</v>
      </c>
      <c r="E87">
        <v>0</v>
      </c>
    </row>
    <row r="88" spans="1:5" x14ac:dyDescent="0.2">
      <c r="A88">
        <v>3900</v>
      </c>
      <c r="C88" t="s">
        <v>175</v>
      </c>
      <c r="D88">
        <v>0</v>
      </c>
      <c r="E88">
        <v>0</v>
      </c>
    </row>
    <row r="89" spans="1:5" x14ac:dyDescent="0.2">
      <c r="A89">
        <v>3910</v>
      </c>
      <c r="C89" t="s">
        <v>169</v>
      </c>
      <c r="D89">
        <v>0</v>
      </c>
      <c r="E89" s="22">
        <v>4715</v>
      </c>
    </row>
    <row r="90" spans="1:5" x14ac:dyDescent="0.2">
      <c r="A90">
        <v>3920</v>
      </c>
      <c r="C90" t="s">
        <v>86</v>
      </c>
      <c r="D90">
        <v>0</v>
      </c>
      <c r="E90">
        <v>66.150000000000006</v>
      </c>
    </row>
    <row r="91" spans="1:5" x14ac:dyDescent="0.2">
      <c r="A91">
        <v>3940</v>
      </c>
      <c r="C91" t="s">
        <v>87</v>
      </c>
      <c r="D91">
        <v>0</v>
      </c>
      <c r="E91" s="22">
        <v>4679.67</v>
      </c>
    </row>
    <row r="92" spans="1:5" x14ac:dyDescent="0.2">
      <c r="A92">
        <v>3950</v>
      </c>
      <c r="C92" t="s">
        <v>88</v>
      </c>
      <c r="D92">
        <v>0</v>
      </c>
      <c r="E92">
        <v>0</v>
      </c>
    </row>
    <row r="93" spans="1:5" x14ac:dyDescent="0.2">
      <c r="A93">
        <v>3960</v>
      </c>
      <c r="C93" t="s">
        <v>89</v>
      </c>
      <c r="D93" s="22">
        <v>86979</v>
      </c>
      <c r="E93">
        <v>0</v>
      </c>
    </row>
    <row r="95" spans="1:5" x14ac:dyDescent="0.2">
      <c r="B95" t="s">
        <v>90</v>
      </c>
      <c r="D95" s="23">
        <f>SUM(D70:D94)</f>
        <v>89239.32</v>
      </c>
      <c r="E95" s="23">
        <f t="shared" ref="E95" si="3">SUM(E70:E94)</f>
        <v>81612.479999999996</v>
      </c>
    </row>
    <row r="97" spans="1:5" x14ac:dyDescent="0.2">
      <c r="B97" t="s">
        <v>91</v>
      </c>
    </row>
    <row r="98" spans="1:5" x14ac:dyDescent="0.2">
      <c r="D98">
        <v>0</v>
      </c>
      <c r="E98">
        <v>0</v>
      </c>
    </row>
    <row r="99" spans="1:5" x14ac:dyDescent="0.2">
      <c r="A99">
        <v>4020</v>
      </c>
      <c r="C99" t="s">
        <v>92</v>
      </c>
      <c r="D99">
        <v>0</v>
      </c>
      <c r="E99" s="22">
        <v>18616.259999999998</v>
      </c>
    </row>
    <row r="100" spans="1:5" x14ac:dyDescent="0.2">
      <c r="A100">
        <v>4040</v>
      </c>
      <c r="C100" t="s">
        <v>93</v>
      </c>
      <c r="D100">
        <v>0</v>
      </c>
      <c r="E100" s="22">
        <v>81287.48</v>
      </c>
    </row>
    <row r="101" spans="1:5" x14ac:dyDescent="0.2">
      <c r="A101">
        <v>4100</v>
      </c>
      <c r="C101" t="s">
        <v>94</v>
      </c>
      <c r="D101">
        <v>0</v>
      </c>
      <c r="E101" s="22">
        <v>40449.71</v>
      </c>
    </row>
    <row r="102" spans="1:5" x14ac:dyDescent="0.2">
      <c r="A102">
        <v>4300</v>
      </c>
      <c r="C102" t="s">
        <v>95</v>
      </c>
      <c r="D102">
        <v>0</v>
      </c>
      <c r="E102" s="22">
        <v>19000</v>
      </c>
    </row>
    <row r="103" spans="1:5" x14ac:dyDescent="0.2">
      <c r="A103">
        <v>4500</v>
      </c>
      <c r="C103" t="s">
        <v>96</v>
      </c>
      <c r="D103" s="22">
        <v>2111.09</v>
      </c>
      <c r="E103">
        <v>0</v>
      </c>
    </row>
    <row r="105" spans="1:5" x14ac:dyDescent="0.2">
      <c r="B105" t="s">
        <v>97</v>
      </c>
      <c r="D105" s="23">
        <f t="shared" ref="D105:E105" si="4">SUM(D98:D104)</f>
        <v>2111.09</v>
      </c>
      <c r="E105" s="23">
        <f t="shared" si="4"/>
        <v>159353.44999999998</v>
      </c>
    </row>
    <row r="107" spans="1:5" x14ac:dyDescent="0.2">
      <c r="B107" t="s">
        <v>0</v>
      </c>
    </row>
    <row r="109" spans="1:5" x14ac:dyDescent="0.2">
      <c r="A109">
        <v>5010</v>
      </c>
      <c r="C109" t="s">
        <v>98</v>
      </c>
      <c r="D109">
        <v>0</v>
      </c>
      <c r="E109" s="22">
        <v>133542.62</v>
      </c>
    </row>
    <row r="110" spans="1:5" x14ac:dyDescent="0.2">
      <c r="A110">
        <v>5020</v>
      </c>
      <c r="C110" t="s">
        <v>99</v>
      </c>
      <c r="D110">
        <v>0</v>
      </c>
      <c r="E110">
        <v>67.680000000000007</v>
      </c>
    </row>
    <row r="111" spans="1:5" x14ac:dyDescent="0.2">
      <c r="A111">
        <v>5040</v>
      </c>
      <c r="C111" t="s">
        <v>100</v>
      </c>
      <c r="D111">
        <v>0</v>
      </c>
      <c r="E111" s="22">
        <v>2187.83</v>
      </c>
    </row>
    <row r="112" spans="1:5" x14ac:dyDescent="0.2">
      <c r="A112">
        <v>5060</v>
      </c>
      <c r="C112" t="s">
        <v>101</v>
      </c>
      <c r="D112">
        <v>0</v>
      </c>
      <c r="E112">
        <v>195.96</v>
      </c>
    </row>
    <row r="113" spans="1:5" x14ac:dyDescent="0.2">
      <c r="A113">
        <v>5080</v>
      </c>
      <c r="C113" t="s">
        <v>102</v>
      </c>
      <c r="D113">
        <v>0</v>
      </c>
      <c r="E113" s="22">
        <v>1266.01</v>
      </c>
    </row>
    <row r="114" spans="1:5" x14ac:dyDescent="0.2">
      <c r="A114">
        <v>5100</v>
      </c>
      <c r="C114" t="s">
        <v>176</v>
      </c>
      <c r="D114">
        <v>0</v>
      </c>
      <c r="E114">
        <v>0</v>
      </c>
    </row>
    <row r="115" spans="1:5" x14ac:dyDescent="0.2">
      <c r="A115">
        <v>5200</v>
      </c>
      <c r="C115" t="s">
        <v>55</v>
      </c>
      <c r="D115">
        <v>0</v>
      </c>
      <c r="E115" s="22">
        <v>1202</v>
      </c>
    </row>
    <row r="116" spans="1:5" x14ac:dyDescent="0.2">
      <c r="A116">
        <v>5440</v>
      </c>
      <c r="C116" t="s">
        <v>103</v>
      </c>
      <c r="D116">
        <v>142.5</v>
      </c>
      <c r="E116">
        <v>0</v>
      </c>
    </row>
    <row r="117" spans="1:5" x14ac:dyDescent="0.2">
      <c r="A117">
        <v>5620</v>
      </c>
      <c r="C117" t="s">
        <v>177</v>
      </c>
      <c r="D117">
        <v>0</v>
      </c>
      <c r="E117">
        <v>0</v>
      </c>
    </row>
    <row r="118" spans="1:5" x14ac:dyDescent="0.2">
      <c r="A118">
        <v>5640</v>
      </c>
      <c r="C118" t="s">
        <v>104</v>
      </c>
      <c r="D118">
        <v>0</v>
      </c>
      <c r="E118" s="22">
        <v>1820.15</v>
      </c>
    </row>
    <row r="119" spans="1:5" x14ac:dyDescent="0.2">
      <c r="A119">
        <v>5660</v>
      </c>
      <c r="C119" t="s">
        <v>105</v>
      </c>
      <c r="D119">
        <v>0</v>
      </c>
      <c r="E119" s="22">
        <v>1450.75</v>
      </c>
    </row>
    <row r="120" spans="1:5" x14ac:dyDescent="0.2">
      <c r="A120">
        <v>5680</v>
      </c>
      <c r="C120" t="s">
        <v>106</v>
      </c>
      <c r="D120">
        <v>0</v>
      </c>
      <c r="E120">
        <v>58</v>
      </c>
    </row>
    <row r="121" spans="1:5" x14ac:dyDescent="0.2">
      <c r="A121">
        <v>5700</v>
      </c>
      <c r="C121" t="s">
        <v>107</v>
      </c>
      <c r="D121">
        <v>792</v>
      </c>
      <c r="E121">
        <v>0</v>
      </c>
    </row>
    <row r="122" spans="1:5" x14ac:dyDescent="0.2">
      <c r="A122">
        <v>5710</v>
      </c>
      <c r="C122" t="s">
        <v>108</v>
      </c>
      <c r="D122">
        <v>492</v>
      </c>
      <c r="E122">
        <v>0</v>
      </c>
    </row>
    <row r="123" spans="1:5" x14ac:dyDescent="0.2">
      <c r="A123">
        <v>5720</v>
      </c>
      <c r="C123" t="s">
        <v>109</v>
      </c>
      <c r="D123" s="22">
        <v>5563.98</v>
      </c>
      <c r="E123">
        <v>0</v>
      </c>
    </row>
    <row r="124" spans="1:5" x14ac:dyDescent="0.2">
      <c r="A124">
        <v>5740</v>
      </c>
      <c r="C124" t="s">
        <v>110</v>
      </c>
      <c r="D124" s="22">
        <v>1260</v>
      </c>
      <c r="E124">
        <v>0</v>
      </c>
    </row>
    <row r="125" spans="1:5" x14ac:dyDescent="0.2">
      <c r="A125">
        <v>5760</v>
      </c>
      <c r="C125" t="s">
        <v>111</v>
      </c>
      <c r="D125" s="22">
        <v>6403.76</v>
      </c>
      <c r="E125">
        <v>0</v>
      </c>
    </row>
    <row r="126" spans="1:5" x14ac:dyDescent="0.2">
      <c r="A126">
        <v>5820</v>
      </c>
      <c r="C126" t="s">
        <v>112</v>
      </c>
      <c r="D126">
        <v>0</v>
      </c>
      <c r="E126" s="22">
        <v>1221.3900000000001</v>
      </c>
    </row>
    <row r="127" spans="1:5" x14ac:dyDescent="0.2">
      <c r="A127">
        <v>5840</v>
      </c>
      <c r="C127" t="s">
        <v>113</v>
      </c>
      <c r="D127">
        <v>0</v>
      </c>
      <c r="E127">
        <v>0</v>
      </c>
    </row>
    <row r="128" spans="1:5" x14ac:dyDescent="0.2">
      <c r="A128">
        <v>5860</v>
      </c>
      <c r="C128" t="s">
        <v>114</v>
      </c>
      <c r="D128">
        <v>0</v>
      </c>
      <c r="E128" s="22">
        <v>13940.48</v>
      </c>
    </row>
    <row r="129" spans="1:5" x14ac:dyDescent="0.2">
      <c r="A129">
        <v>5880</v>
      </c>
      <c r="C129" t="s">
        <v>115</v>
      </c>
      <c r="D129">
        <v>0</v>
      </c>
      <c r="E129" s="22">
        <v>5186.53</v>
      </c>
    </row>
    <row r="130" spans="1:5" x14ac:dyDescent="0.2">
      <c r="A130">
        <v>5900</v>
      </c>
      <c r="C130" t="s">
        <v>116</v>
      </c>
      <c r="D130">
        <v>0</v>
      </c>
      <c r="E130" s="22">
        <v>21665.58</v>
      </c>
    </row>
    <row r="131" spans="1:5" x14ac:dyDescent="0.2">
      <c r="A131">
        <v>5920</v>
      </c>
      <c r="C131" t="s">
        <v>117</v>
      </c>
      <c r="D131">
        <v>0</v>
      </c>
      <c r="E131">
        <v>109.19</v>
      </c>
    </row>
    <row r="132" spans="1:5" x14ac:dyDescent="0.2">
      <c r="A132">
        <v>5940</v>
      </c>
      <c r="C132" t="s">
        <v>118</v>
      </c>
      <c r="D132">
        <v>0</v>
      </c>
      <c r="E132" s="22">
        <v>2656.19</v>
      </c>
    </row>
    <row r="133" spans="1:5" x14ac:dyDescent="0.2">
      <c r="A133">
        <v>5960</v>
      </c>
      <c r="C133" t="s">
        <v>119</v>
      </c>
      <c r="D133">
        <v>0</v>
      </c>
      <c r="E133" s="22">
        <v>30929</v>
      </c>
    </row>
    <row r="134" spans="1:5" x14ac:dyDescent="0.2">
      <c r="A134">
        <v>5980</v>
      </c>
      <c r="C134" t="s">
        <v>120</v>
      </c>
      <c r="D134">
        <v>0</v>
      </c>
      <c r="E134" s="22">
        <v>21880.95</v>
      </c>
    </row>
    <row r="136" spans="1:5" x14ac:dyDescent="0.2">
      <c r="B136" t="s">
        <v>121</v>
      </c>
      <c r="D136" s="23">
        <f t="shared" ref="D136:E136" si="5">SUM(D109:D135)</f>
        <v>14654.24</v>
      </c>
      <c r="E136" s="23">
        <f t="shared" si="5"/>
        <v>239380.31</v>
      </c>
    </row>
    <row r="138" spans="1:5" x14ac:dyDescent="0.2">
      <c r="A138" s="15"/>
      <c r="B138" t="s">
        <v>10</v>
      </c>
    </row>
    <row r="140" spans="1:5" x14ac:dyDescent="0.2">
      <c r="A140">
        <v>6010</v>
      </c>
      <c r="C140" t="s">
        <v>122</v>
      </c>
      <c r="D140" s="22">
        <v>105493.87</v>
      </c>
      <c r="E140">
        <v>0</v>
      </c>
    </row>
    <row r="141" spans="1:5" x14ac:dyDescent="0.2">
      <c r="A141">
        <v>6020</v>
      </c>
      <c r="C141" t="s">
        <v>123</v>
      </c>
      <c r="D141" s="22">
        <v>1107.8</v>
      </c>
      <c r="E141">
        <v>0</v>
      </c>
    </row>
    <row r="142" spans="1:5" x14ac:dyDescent="0.2">
      <c r="A142">
        <v>6030</v>
      </c>
      <c r="C142" t="s">
        <v>88</v>
      </c>
      <c r="D142">
        <v>0</v>
      </c>
      <c r="E142">
        <v>825.68</v>
      </c>
    </row>
    <row r="143" spans="1:5" x14ac:dyDescent="0.2">
      <c r="A143">
        <v>6040</v>
      </c>
      <c r="C143" t="s">
        <v>124</v>
      </c>
      <c r="D143" s="22">
        <v>1874.51</v>
      </c>
      <c r="E143">
        <v>0</v>
      </c>
    </row>
    <row r="144" spans="1:5" x14ac:dyDescent="0.2">
      <c r="A144">
        <v>6060</v>
      </c>
      <c r="C144" t="s">
        <v>178</v>
      </c>
      <c r="D144">
        <v>0</v>
      </c>
      <c r="E144">
        <v>0</v>
      </c>
    </row>
    <row r="145" spans="1:5" x14ac:dyDescent="0.2">
      <c r="A145">
        <v>6080</v>
      </c>
      <c r="C145" t="s">
        <v>125</v>
      </c>
      <c r="D145">
        <v>235.39</v>
      </c>
      <c r="E145">
        <v>0</v>
      </c>
    </row>
    <row r="146" spans="1:5" x14ac:dyDescent="0.2">
      <c r="A146">
        <v>6100</v>
      </c>
      <c r="C146" t="s">
        <v>126</v>
      </c>
      <c r="D146">
        <v>75.5</v>
      </c>
      <c r="E146">
        <v>0</v>
      </c>
    </row>
    <row r="147" spans="1:5" x14ac:dyDescent="0.2">
      <c r="A147">
        <v>6120</v>
      </c>
      <c r="C147" t="s">
        <v>127</v>
      </c>
      <c r="D147">
        <v>285.10000000000002</v>
      </c>
      <c r="E147">
        <v>0</v>
      </c>
    </row>
    <row r="148" spans="1:5" x14ac:dyDescent="0.2">
      <c r="A148">
        <v>6160</v>
      </c>
      <c r="C148" t="s">
        <v>128</v>
      </c>
      <c r="D148" s="22">
        <v>11426.38</v>
      </c>
      <c r="E148">
        <v>0</v>
      </c>
    </row>
    <row r="149" spans="1:5" x14ac:dyDescent="0.2">
      <c r="A149">
        <v>6180</v>
      </c>
      <c r="C149" t="s">
        <v>129</v>
      </c>
      <c r="D149">
        <v>600</v>
      </c>
      <c r="E149">
        <v>0</v>
      </c>
    </row>
    <row r="150" spans="1:5" x14ac:dyDescent="0.2">
      <c r="A150">
        <v>6200</v>
      </c>
      <c r="C150" t="s">
        <v>130</v>
      </c>
      <c r="D150">
        <v>871.62</v>
      </c>
      <c r="E150">
        <v>0</v>
      </c>
    </row>
    <row r="151" spans="1:5" x14ac:dyDescent="0.2">
      <c r="A151">
        <v>6240</v>
      </c>
      <c r="C151" t="s">
        <v>131</v>
      </c>
      <c r="D151">
        <v>223.37</v>
      </c>
      <c r="E151">
        <v>0</v>
      </c>
    </row>
    <row r="152" spans="1:5" x14ac:dyDescent="0.2">
      <c r="A152">
        <v>6260</v>
      </c>
      <c r="C152" t="s">
        <v>132</v>
      </c>
      <c r="D152" s="22">
        <v>1533.53</v>
      </c>
      <c r="E152">
        <v>0</v>
      </c>
    </row>
    <row r="153" spans="1:5" x14ac:dyDescent="0.2">
      <c r="A153">
        <v>6280</v>
      </c>
      <c r="C153" t="s">
        <v>133</v>
      </c>
      <c r="D153" s="22">
        <v>1261.08</v>
      </c>
      <c r="E153">
        <v>0</v>
      </c>
    </row>
    <row r="154" spans="1:5" x14ac:dyDescent="0.2">
      <c r="A154">
        <v>6300</v>
      </c>
      <c r="C154" t="s">
        <v>134</v>
      </c>
      <c r="D154" s="22">
        <v>3241.81</v>
      </c>
      <c r="E154">
        <v>0</v>
      </c>
    </row>
    <row r="155" spans="1:5" x14ac:dyDescent="0.2">
      <c r="A155">
        <v>6340</v>
      </c>
      <c r="C155" t="s">
        <v>135</v>
      </c>
      <c r="D155">
        <v>234</v>
      </c>
      <c r="E155">
        <v>0</v>
      </c>
    </row>
    <row r="156" spans="1:5" x14ac:dyDescent="0.2">
      <c r="A156">
        <v>6360</v>
      </c>
      <c r="C156" t="s">
        <v>136</v>
      </c>
      <c r="D156" s="22">
        <v>1146</v>
      </c>
      <c r="E156">
        <v>0</v>
      </c>
    </row>
    <row r="157" spans="1:5" x14ac:dyDescent="0.2">
      <c r="A157">
        <v>6380</v>
      </c>
      <c r="C157" t="s">
        <v>137</v>
      </c>
      <c r="D157" s="22">
        <v>1200</v>
      </c>
      <c r="E157">
        <v>0</v>
      </c>
    </row>
    <row r="158" spans="1:5" x14ac:dyDescent="0.2">
      <c r="A158">
        <v>6400</v>
      </c>
      <c r="C158" t="s">
        <v>138</v>
      </c>
      <c r="D158">
        <v>900</v>
      </c>
      <c r="E158">
        <v>0</v>
      </c>
    </row>
    <row r="159" spans="1:5" x14ac:dyDescent="0.2">
      <c r="A159">
        <v>6460</v>
      </c>
      <c r="C159" t="s">
        <v>179</v>
      </c>
      <c r="D159">
        <v>0</v>
      </c>
      <c r="E159">
        <v>0</v>
      </c>
    </row>
    <row r="160" spans="1:5" x14ac:dyDescent="0.2">
      <c r="A160">
        <v>6480</v>
      </c>
      <c r="C160" t="s">
        <v>139</v>
      </c>
      <c r="D160" s="22">
        <v>2196.42</v>
      </c>
      <c r="E160">
        <v>0</v>
      </c>
    </row>
    <row r="161" spans="1:5" x14ac:dyDescent="0.2">
      <c r="A161">
        <v>6500</v>
      </c>
      <c r="C161" t="s">
        <v>140</v>
      </c>
      <c r="D161" s="22">
        <v>4697.71</v>
      </c>
      <c r="E161">
        <v>0</v>
      </c>
    </row>
    <row r="162" spans="1:5" x14ac:dyDescent="0.2">
      <c r="A162">
        <v>6520</v>
      </c>
      <c r="C162" t="s">
        <v>141</v>
      </c>
      <c r="D162" s="22">
        <v>2268.1999999999998</v>
      </c>
      <c r="E162">
        <v>0</v>
      </c>
    </row>
    <row r="163" spans="1:5" x14ac:dyDescent="0.2">
      <c r="A163">
        <v>6540</v>
      </c>
      <c r="C163" t="s">
        <v>142</v>
      </c>
      <c r="D163" s="22">
        <v>1760.76</v>
      </c>
      <c r="E163">
        <v>0</v>
      </c>
    </row>
    <row r="164" spans="1:5" x14ac:dyDescent="0.2">
      <c r="A164">
        <v>6580</v>
      </c>
      <c r="C164" t="s">
        <v>143</v>
      </c>
      <c r="D164" s="22">
        <v>1357.25</v>
      </c>
      <c r="E164">
        <v>0</v>
      </c>
    </row>
    <row r="165" spans="1:5" x14ac:dyDescent="0.2">
      <c r="A165">
        <v>6620</v>
      </c>
      <c r="C165" t="s">
        <v>144</v>
      </c>
      <c r="D165">
        <v>563.76</v>
      </c>
      <c r="E165">
        <v>0</v>
      </c>
    </row>
    <row r="166" spans="1:5" x14ac:dyDescent="0.2">
      <c r="A166">
        <v>6660</v>
      </c>
      <c r="C166" t="s">
        <v>145</v>
      </c>
      <c r="D166">
        <v>0</v>
      </c>
      <c r="E166">
        <v>326</v>
      </c>
    </row>
    <row r="167" spans="1:5" x14ac:dyDescent="0.2">
      <c r="A167">
        <v>6740</v>
      </c>
      <c r="C167" t="s">
        <v>146</v>
      </c>
      <c r="D167" s="22">
        <v>10416.92</v>
      </c>
      <c r="E167">
        <v>0</v>
      </c>
    </row>
    <row r="168" spans="1:5" x14ac:dyDescent="0.2">
      <c r="A168">
        <v>6820</v>
      </c>
      <c r="C168" t="s">
        <v>17</v>
      </c>
      <c r="D168">
        <v>0</v>
      </c>
      <c r="E168">
        <v>0</v>
      </c>
    </row>
    <row r="169" spans="1:5" x14ac:dyDescent="0.2">
      <c r="A169">
        <v>6900</v>
      </c>
      <c r="C169" t="s">
        <v>147</v>
      </c>
      <c r="D169" s="22">
        <v>27417.66</v>
      </c>
      <c r="E169">
        <v>0</v>
      </c>
    </row>
    <row r="170" spans="1:5" x14ac:dyDescent="0.2">
      <c r="A170">
        <v>7000</v>
      </c>
      <c r="C170" t="s">
        <v>148</v>
      </c>
      <c r="D170" s="22">
        <v>10607.48</v>
      </c>
      <c r="E170">
        <v>0</v>
      </c>
    </row>
    <row r="171" spans="1:5" x14ac:dyDescent="0.2">
      <c r="A171">
        <v>7100</v>
      </c>
      <c r="C171" t="s">
        <v>149</v>
      </c>
      <c r="D171" s="22">
        <v>3660</v>
      </c>
      <c r="E171">
        <v>0</v>
      </c>
    </row>
    <row r="172" spans="1:5" x14ac:dyDescent="0.2">
      <c r="A172">
        <v>7200</v>
      </c>
      <c r="C172" t="s">
        <v>150</v>
      </c>
      <c r="D172" s="22">
        <v>4323.4399999999996</v>
      </c>
      <c r="E172">
        <v>0</v>
      </c>
    </row>
    <row r="173" spans="1:5" x14ac:dyDescent="0.2">
      <c r="A173">
        <v>7300</v>
      </c>
      <c r="C173" t="s">
        <v>18</v>
      </c>
      <c r="D173">
        <v>569.69000000000005</v>
      </c>
      <c r="E173">
        <v>0</v>
      </c>
    </row>
    <row r="174" spans="1:5" x14ac:dyDescent="0.2">
      <c r="A174">
        <v>7600</v>
      </c>
      <c r="C174" t="s">
        <v>73</v>
      </c>
      <c r="D174" s="22">
        <v>2546</v>
      </c>
      <c r="E174">
        <v>0</v>
      </c>
    </row>
    <row r="175" spans="1:5" x14ac:dyDescent="0.2">
      <c r="A175">
        <v>7610</v>
      </c>
      <c r="C175" t="s">
        <v>166</v>
      </c>
      <c r="D175">
        <v>1</v>
      </c>
      <c r="E175">
        <v>0</v>
      </c>
    </row>
    <row r="176" spans="1:5" x14ac:dyDescent="0.2">
      <c r="A176">
        <v>7700</v>
      </c>
      <c r="C176" t="s">
        <v>151</v>
      </c>
      <c r="D176" s="22">
        <v>26966.55</v>
      </c>
      <c r="E176">
        <v>0</v>
      </c>
    </row>
    <row r="177" spans="1:5" x14ac:dyDescent="0.2">
      <c r="A177">
        <v>7720</v>
      </c>
      <c r="C177" t="s">
        <v>152</v>
      </c>
      <c r="D177">
        <v>0</v>
      </c>
      <c r="E177" s="22">
        <v>3312.92</v>
      </c>
    </row>
    <row r="178" spans="1:5" x14ac:dyDescent="0.2">
      <c r="A178">
        <v>8420</v>
      </c>
      <c r="C178" t="s">
        <v>153</v>
      </c>
      <c r="D178">
        <v>238.96</v>
      </c>
      <c r="E178">
        <v>0</v>
      </c>
    </row>
    <row r="179" spans="1:5" x14ac:dyDescent="0.2">
      <c r="A179">
        <v>8500</v>
      </c>
      <c r="C179" t="s">
        <v>154</v>
      </c>
      <c r="D179">
        <v>0</v>
      </c>
      <c r="E179" s="22">
        <v>2111.09</v>
      </c>
    </row>
    <row r="181" spans="1:5" x14ac:dyDescent="0.2">
      <c r="A181" s="15"/>
      <c r="B181" t="s">
        <v>155</v>
      </c>
      <c r="D181" s="22">
        <f t="shared" ref="D181:E181" si="6">SUM(D140:D180)</f>
        <v>231301.76000000004</v>
      </c>
      <c r="E181" s="22">
        <f t="shared" si="6"/>
        <v>6575.6900000000005</v>
      </c>
    </row>
    <row r="183" spans="1:5" x14ac:dyDescent="0.2">
      <c r="A183" s="15"/>
      <c r="B183" t="s">
        <v>170</v>
      </c>
      <c r="D183" s="22">
        <f>SUM(D2:D181)/2</f>
        <v>4041301.33</v>
      </c>
      <c r="E183" s="22">
        <f>SUM(E2:E181)/2</f>
        <v>4041301.330000001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Result</vt:lpstr>
      <vt:lpstr>Trial Balance</vt:lpstr>
      <vt:lpstr>Income and Expenditure</vt:lpstr>
      <vt:lpstr>Alternative Trial Balance</vt:lpstr>
      <vt:lpstr>CODE</vt:lpstr>
      <vt:lpstr>CREDIT</vt:lpstr>
      <vt:lpstr>DEBIT</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Clive</dc:creator>
  <cp:lastModifiedBy>Jimmy Li</cp:lastModifiedBy>
  <dcterms:created xsi:type="dcterms:W3CDTF">2015-10-23T10:30:45Z</dcterms:created>
  <dcterms:modified xsi:type="dcterms:W3CDTF">2022-03-10T13:36:53Z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