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omments2.xml" ContentType="application/vnd.openxmlformats-officedocument.spreadsheetml.comments+xml"/>
  <Override PartName="/xl/tables/table3.xml" ContentType="application/vnd.openxmlformats-officedocument.spreadsheetml.table+xml"/>
  <Override PartName="/xl/comments3.xml" ContentType="application/vnd.openxmlformats-officedocument.spreadsheetml.comments+xml"/>
  <Override PartName="/xl/tables/table4.xml" ContentType="application/vnd.openxmlformats-officedocument.spreadsheetml.table+xml"/>
  <Override PartName="/xl/comments4.xml" ContentType="application/vnd.openxmlformats-officedocument.spreadsheetml.comments+xml"/>
  <Override PartName="/xl/drawings/drawing1.xml" ContentType="application/vnd.openxmlformats-officedocument.drawing+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comments5.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drawings/drawing2.xml" ContentType="application/vnd.openxmlformats-officedocument.drawing+xml"/>
  <Override PartName="/xl/tables/table9.xml" ContentType="application/vnd.openxmlformats-officedocument.spreadsheetml.table+xml"/>
  <Override PartName="/xl/tables/table10.xml" ContentType="application/vnd.openxmlformats-officedocument.spreadsheetml.table+xml"/>
  <Override PartName="/xl/charts/chart9.xml" ContentType="application/vnd.openxmlformats-officedocument.drawingml.chart+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7830"/>
  <workbookPr codeName="ThisWorkbook" defaultThemeVersion="124226"/>
  <mc:AlternateContent xmlns:mc="http://schemas.openxmlformats.org/markup-compatibility/2006">
    <mc:Choice Requires="x15">
      <x15ac:absPath xmlns:x15ac="http://schemas.microsoft.com/office/spreadsheetml/2010/11/ac" url="C:\Users\amitk\Documents\apple\tweets for smartphones\Sentiment analysis\"/>
    </mc:Choice>
  </mc:AlternateContent>
  <bookViews>
    <workbookView xWindow="0" yWindow="0" windowWidth="11640" windowHeight="7050" firstSheet="8" activeTab="8"/>
  </bookViews>
  <sheets>
    <sheet name="Edges" sheetId="1" r:id="rId1"/>
    <sheet name="Vertices" sheetId="3" r:id="rId2"/>
    <sheet name="Do Not Delete" sheetId="4" state="hidden" r:id="rId3"/>
    <sheet name="Groups" sheetId="5" r:id="rId4"/>
    <sheet name="Group Vertices" sheetId="6" r:id="rId5"/>
    <sheet name="Overall Metrics" sheetId="7" r:id="rId6"/>
    <sheet name="Misc" sheetId="2" state="hidden" r:id="rId7"/>
    <sheet name="Twitter Search Ntwrk Top Items" sheetId="8" r:id="rId8"/>
    <sheet name="Words" sheetId="9" r:id="rId9"/>
    <sheet name="Word Pairs" sheetId="10" r:id="rId10"/>
  </sheets>
  <definedNames>
    <definedName name="BinDivisor">'Overall Metrics'!$X$2</definedName>
    <definedName name="DynamicFilterColumnName">'Overall Metrics'!#REF!</definedName>
    <definedName name="DynamicFilterForceCalculationRange">HistogramBins[[Dynamic Filter Bin]:[Dynamic Filter Frequency]]</definedName>
    <definedName name="DynamicFilterSourceColumnRange">'Overall Metrics'!$X$4</definedName>
    <definedName name="DynamicFilterTableName">'Overall Metrics'!#REF!</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NoMetricMessage">'Overall Metrics'!$X$3</definedName>
    <definedName name="NotAvailable">'Overall Metrics'!$X$2</definedName>
    <definedName name="ValidBooleansDefaultFalse">Misc!$G$2:$G$5</definedName>
    <definedName name="ValidEdgeStyles">Misc!$B$2:$B$11</definedName>
    <definedName name="ValidEdgeVisibilities">Misc!$A$2:$A$7</definedName>
    <definedName name="ValidGroupShapes">Misc!$E$2:$E$19</definedName>
    <definedName name="ValidGroupVisibilities">Misc!$F$2:$F$7</definedName>
    <definedName name="ValidVertexLabelPositions">Misc!$H$2:$H$21</definedName>
    <definedName name="ValidVertexShapes">Misc!$D$2:$D$23</definedName>
    <definedName name="ValidVertexVisibilities">Misc!$C$2:$C$9</definedName>
  </definedNames>
  <calcPr calcId="162913"/>
</workbook>
</file>

<file path=xl/calcChain.xml><?xml version="1.0" encoding="utf-8"?>
<calcChain xmlns="http://schemas.openxmlformats.org/spreadsheetml/2006/main">
  <c r="E34" i="7" l="1"/>
  <c r="G34" i="7"/>
  <c r="I34" i="7"/>
  <c r="K34" i="7"/>
  <c r="M34" i="7"/>
  <c r="O34" i="7"/>
  <c r="Q34" i="7"/>
  <c r="S34" i="7"/>
  <c r="U34" i="7"/>
  <c r="E35" i="7"/>
  <c r="G35" i="7"/>
  <c r="I35" i="7"/>
  <c r="K35" i="7"/>
  <c r="M35" i="7"/>
  <c r="O35" i="7"/>
  <c r="Q35" i="7"/>
  <c r="S35" i="7"/>
  <c r="U35" i="7"/>
  <c r="E36" i="7"/>
  <c r="G36" i="7"/>
  <c r="I36" i="7"/>
  <c r="K36" i="7"/>
  <c r="M36" i="7"/>
  <c r="O36" i="7"/>
  <c r="Q36" i="7"/>
  <c r="S36" i="7"/>
  <c r="U36" i="7"/>
  <c r="E37" i="7"/>
  <c r="G37" i="7"/>
  <c r="I37" i="7"/>
  <c r="K37" i="7"/>
  <c r="M37" i="7"/>
  <c r="O37" i="7"/>
  <c r="Q37" i="7"/>
  <c r="S37" i="7"/>
  <c r="U37" i="7"/>
  <c r="E29" i="7" l="1"/>
  <c r="G29" i="7"/>
  <c r="I29" i="7"/>
  <c r="K29" i="7"/>
  <c r="M29" i="7"/>
  <c r="O29" i="7"/>
  <c r="Q29" i="7"/>
  <c r="S29" i="7"/>
  <c r="U29" i="7"/>
  <c r="E30" i="7"/>
  <c r="G30" i="7"/>
  <c r="I30" i="7"/>
  <c r="K30" i="7"/>
  <c r="M30" i="7"/>
  <c r="O30" i="7"/>
  <c r="Q30" i="7"/>
  <c r="S30" i="7"/>
  <c r="U30" i="7"/>
  <c r="E31" i="7"/>
  <c r="G31" i="7"/>
  <c r="I31" i="7"/>
  <c r="K31" i="7"/>
  <c r="M31" i="7"/>
  <c r="O31" i="7"/>
  <c r="Q31" i="7"/>
  <c r="S31" i="7"/>
  <c r="U31" i="7"/>
  <c r="E32" i="7"/>
  <c r="G32" i="7"/>
  <c r="I32" i="7"/>
  <c r="K32" i="7"/>
  <c r="M32" i="7"/>
  <c r="O32" i="7"/>
  <c r="Q32" i="7"/>
  <c r="S32" i="7"/>
  <c r="U32" i="7"/>
  <c r="E33" i="7"/>
  <c r="G33" i="7"/>
  <c r="I33" i="7"/>
  <c r="K33" i="7"/>
  <c r="M33" i="7"/>
  <c r="O33" i="7"/>
  <c r="Q33" i="7"/>
  <c r="S33" i="7"/>
  <c r="U33" i="7"/>
  <c r="B140" i="7" l="1"/>
  <c r="B139" i="7"/>
  <c r="B142" i="7"/>
  <c r="B141" i="7"/>
  <c r="P57" i="7"/>
  <c r="Q57" i="7" s="1"/>
  <c r="P2" i="7"/>
  <c r="B154" i="7"/>
  <c r="B153" i="7"/>
  <c r="B156" i="7"/>
  <c r="B155" i="7"/>
  <c r="R57" i="7"/>
  <c r="S57" i="7" s="1"/>
  <c r="R2" i="7"/>
  <c r="B126" i="7"/>
  <c r="B125" i="7"/>
  <c r="B128" i="7"/>
  <c r="B127" i="7"/>
  <c r="N57" i="7"/>
  <c r="O57" i="7" s="1"/>
  <c r="N2" i="7"/>
  <c r="B112" i="7"/>
  <c r="B111" i="7"/>
  <c r="B98" i="7"/>
  <c r="B97" i="7"/>
  <c r="B114" i="7"/>
  <c r="B113" i="7"/>
  <c r="L57" i="7"/>
  <c r="M57" i="7" s="1"/>
  <c r="L2" i="7"/>
  <c r="B84" i="7"/>
  <c r="B83" i="7"/>
  <c r="B70" i="7"/>
  <c r="B69" i="7"/>
  <c r="B100" i="7"/>
  <c r="B99" i="7"/>
  <c r="J57" i="7"/>
  <c r="K57" i="7" s="1"/>
  <c r="J2" i="7"/>
  <c r="B86" i="7"/>
  <c r="B85" i="7"/>
  <c r="H57" i="7"/>
  <c r="I57" i="7" s="1"/>
  <c r="H2" i="7"/>
  <c r="B72" i="7"/>
  <c r="B71" i="7"/>
  <c r="F57" i="7"/>
  <c r="G57" i="7" s="1"/>
  <c r="F2" i="7"/>
  <c r="B56" i="7"/>
  <c r="B55" i="7"/>
  <c r="B58" i="7"/>
  <c r="B57" i="7"/>
  <c r="T57" i="7"/>
  <c r="T2" i="7"/>
  <c r="X2" i="7" l="1"/>
  <c r="P3" i="7" s="1"/>
  <c r="P4" i="7" s="1"/>
  <c r="P5" i="7" s="1"/>
  <c r="P6" i="7" s="1"/>
  <c r="P7" i="7" s="1"/>
  <c r="P8" i="7" s="1"/>
  <c r="P9" i="7" s="1"/>
  <c r="P10" i="7" s="1"/>
  <c r="P11" i="7" s="1"/>
  <c r="P12" i="7" s="1"/>
  <c r="P13" i="7" s="1"/>
  <c r="P14" i="7" s="1"/>
  <c r="P15" i="7" s="1"/>
  <c r="P16" i="7" s="1"/>
  <c r="P17" i="7" s="1"/>
  <c r="P18" i="7" s="1"/>
  <c r="P19" i="7" s="1"/>
  <c r="P20" i="7" s="1"/>
  <c r="P21" i="7" s="1"/>
  <c r="P22" i="7" s="1"/>
  <c r="P23" i="7" s="1"/>
  <c r="P24" i="7" s="1"/>
  <c r="P25" i="7" s="1"/>
  <c r="P26" i="7" s="1"/>
  <c r="P28" i="7" s="1"/>
  <c r="D57" i="7"/>
  <c r="E57" i="7" s="1"/>
  <c r="D2" i="7"/>
  <c r="U57" i="7"/>
  <c r="P40" i="7" l="1"/>
  <c r="Q39" i="7" s="1"/>
  <c r="Q27" i="7"/>
  <c r="Q3" i="7"/>
  <c r="Q2" i="7"/>
  <c r="R3" i="7"/>
  <c r="R4" i="7" s="1"/>
  <c r="S3" i="7" s="1"/>
  <c r="T3" i="7"/>
  <c r="L3" i="7"/>
  <c r="M2" i="7" s="1"/>
  <c r="N3" i="7"/>
  <c r="H3" i="7"/>
  <c r="J3" i="7"/>
  <c r="D3" i="7"/>
  <c r="D4" i="7" s="1"/>
  <c r="E3" i="7" s="1"/>
  <c r="F3" i="7"/>
  <c r="U2" i="7"/>
  <c r="P41" i="7" l="1"/>
  <c r="P42" i="7" s="1"/>
  <c r="P43" i="7" s="1"/>
  <c r="P44" i="7" s="1"/>
  <c r="P45" i="7" s="1"/>
  <c r="P46" i="7" s="1"/>
  <c r="P47" i="7" s="1"/>
  <c r="P48" i="7" s="1"/>
  <c r="P49" i="7" s="1"/>
  <c r="P50" i="7" s="1"/>
  <c r="P51" i="7" s="1"/>
  <c r="P52" i="7" s="1"/>
  <c r="P53" i="7" s="1"/>
  <c r="P54" i="7" s="1"/>
  <c r="P55" i="7" s="1"/>
  <c r="P56" i="7" s="1"/>
  <c r="Q38" i="7"/>
  <c r="Q5" i="7"/>
  <c r="Q4" i="7"/>
  <c r="S2" i="7"/>
  <c r="T4" i="7"/>
  <c r="R5" i="7"/>
  <c r="S4" i="7" s="1"/>
  <c r="N4" i="7"/>
  <c r="O2" i="7"/>
  <c r="L4" i="7"/>
  <c r="L5" i="7" s="1"/>
  <c r="L6" i="7" s="1"/>
  <c r="L7" i="7" s="1"/>
  <c r="L8" i="7" s="1"/>
  <c r="L9" i="7" s="1"/>
  <c r="L10" i="7" s="1"/>
  <c r="L11" i="7" s="1"/>
  <c r="L12" i="7" s="1"/>
  <c r="L13" i="7" s="1"/>
  <c r="L14" i="7" s="1"/>
  <c r="L15" i="7" s="1"/>
  <c r="L16" i="7" s="1"/>
  <c r="L17" i="7" s="1"/>
  <c r="L18" i="7" s="1"/>
  <c r="L19" i="7" s="1"/>
  <c r="L20" i="7" s="1"/>
  <c r="L21" i="7" s="1"/>
  <c r="L22" i="7" s="1"/>
  <c r="L23" i="7" s="1"/>
  <c r="L24" i="7" s="1"/>
  <c r="L25" i="7" s="1"/>
  <c r="L26" i="7" s="1"/>
  <c r="L28" i="7" s="1"/>
  <c r="I2" i="7"/>
  <c r="J4" i="7"/>
  <c r="K2" i="7"/>
  <c r="H4" i="7"/>
  <c r="H5" i="7" s="1"/>
  <c r="E2" i="7"/>
  <c r="F4" i="7"/>
  <c r="G2" i="7"/>
  <c r="D5" i="7"/>
  <c r="E4" i="7" s="1"/>
  <c r="U3" i="7"/>
  <c r="L40" i="7" l="1"/>
  <c r="M39" i="7" s="1"/>
  <c r="M27" i="7"/>
  <c r="Q6" i="7"/>
  <c r="T5" i="7"/>
  <c r="M3" i="7"/>
  <c r="R6" i="7"/>
  <c r="S5" i="7" s="1"/>
  <c r="I3" i="7"/>
  <c r="N5" i="7"/>
  <c r="O3" i="7"/>
  <c r="M4" i="7"/>
  <c r="M5" i="7"/>
  <c r="M6" i="7"/>
  <c r="J5" i="7"/>
  <c r="K3" i="7"/>
  <c r="H6" i="7"/>
  <c r="I5" i="7" s="1"/>
  <c r="I4" i="7"/>
  <c r="F5" i="7"/>
  <c r="G3" i="7"/>
  <c r="D6" i="7"/>
  <c r="E5" i="7" s="1"/>
  <c r="U4" i="7"/>
  <c r="L41" i="7" l="1"/>
  <c r="L42" i="7" s="1"/>
  <c r="L43" i="7" s="1"/>
  <c r="L44" i="7" s="1"/>
  <c r="L45" i="7" s="1"/>
  <c r="L46" i="7" s="1"/>
  <c r="L47" i="7" s="1"/>
  <c r="L48" i="7" s="1"/>
  <c r="L49" i="7" s="1"/>
  <c r="L50" i="7" s="1"/>
  <c r="L51" i="7" s="1"/>
  <c r="L52" i="7" s="1"/>
  <c r="L53" i="7" s="1"/>
  <c r="L54" i="7" s="1"/>
  <c r="L55" i="7" s="1"/>
  <c r="L56" i="7" s="1"/>
  <c r="M38" i="7"/>
  <c r="Q7" i="7"/>
  <c r="T6" i="7"/>
  <c r="R7" i="7"/>
  <c r="S6" i="7" s="1"/>
  <c r="N6" i="7"/>
  <c r="O4" i="7"/>
  <c r="M7" i="7"/>
  <c r="J6" i="7"/>
  <c r="K4" i="7"/>
  <c r="H7" i="7"/>
  <c r="I6" i="7" s="1"/>
  <c r="F6" i="7"/>
  <c r="G4" i="7"/>
  <c r="D7" i="7"/>
  <c r="E6" i="7" s="1"/>
  <c r="U5" i="7"/>
  <c r="T7" i="7" l="1"/>
  <c r="R8" i="7"/>
  <c r="N7" i="7"/>
  <c r="O5" i="7"/>
  <c r="M8" i="7"/>
  <c r="J7" i="7"/>
  <c r="K6" i="7" s="1"/>
  <c r="K5" i="7"/>
  <c r="H8" i="7"/>
  <c r="F7" i="7"/>
  <c r="G6" i="7" s="1"/>
  <c r="G5" i="7"/>
  <c r="D8" i="7"/>
  <c r="E7" i="7" s="1"/>
  <c r="U6" i="7"/>
  <c r="Q9" i="7" l="1"/>
  <c r="Q8" i="7"/>
  <c r="T8" i="7"/>
  <c r="R9" i="7"/>
  <c r="S7" i="7"/>
  <c r="N8" i="7"/>
  <c r="O6" i="7"/>
  <c r="M9" i="7"/>
  <c r="J8" i="7"/>
  <c r="K7" i="7" s="1"/>
  <c r="H9" i="7"/>
  <c r="I8" i="7" s="1"/>
  <c r="I7" i="7"/>
  <c r="F8" i="7"/>
  <c r="D9" i="7"/>
  <c r="E8" i="7" s="1"/>
  <c r="U7" i="7"/>
  <c r="Q10" i="7" l="1"/>
  <c r="T9" i="7"/>
  <c r="R10" i="7"/>
  <c r="S9" i="7" s="1"/>
  <c r="S8" i="7"/>
  <c r="N9" i="7"/>
  <c r="O8" i="7" s="1"/>
  <c r="O7" i="7"/>
  <c r="M10" i="7"/>
  <c r="J9" i="7"/>
  <c r="K8" i="7" s="1"/>
  <c r="H10" i="7"/>
  <c r="I9" i="7" s="1"/>
  <c r="F9" i="7"/>
  <c r="G8" i="7" s="1"/>
  <c r="G7" i="7"/>
  <c r="D10" i="7"/>
  <c r="E9" i="7" s="1"/>
  <c r="U8" i="7"/>
  <c r="Q11" i="7" l="1"/>
  <c r="T10" i="7"/>
  <c r="R11" i="7"/>
  <c r="S10" i="7" s="1"/>
  <c r="N10" i="7"/>
  <c r="O9" i="7" s="1"/>
  <c r="M11" i="7"/>
  <c r="J10" i="7"/>
  <c r="K9" i="7" s="1"/>
  <c r="H11" i="7"/>
  <c r="I10" i="7" s="1"/>
  <c r="F10" i="7"/>
  <c r="G9" i="7" s="1"/>
  <c r="D11" i="7"/>
  <c r="E10" i="7" s="1"/>
  <c r="U9" i="7"/>
  <c r="Q12" i="7" l="1"/>
  <c r="T11" i="7"/>
  <c r="R12" i="7"/>
  <c r="S11" i="7" s="1"/>
  <c r="N11" i="7"/>
  <c r="O10" i="7" s="1"/>
  <c r="M12" i="7"/>
  <c r="J11" i="7"/>
  <c r="K10" i="7" s="1"/>
  <c r="H12" i="7"/>
  <c r="I11" i="7" s="1"/>
  <c r="F11" i="7"/>
  <c r="G10" i="7" s="1"/>
  <c r="D12" i="7"/>
  <c r="E11" i="7" s="1"/>
  <c r="U10" i="7"/>
  <c r="Q13" i="7" l="1"/>
  <c r="T12" i="7"/>
  <c r="R13" i="7"/>
  <c r="S12" i="7" s="1"/>
  <c r="N12" i="7"/>
  <c r="O11" i="7" s="1"/>
  <c r="M13" i="7"/>
  <c r="J12" i="7"/>
  <c r="K11" i="7" s="1"/>
  <c r="H13" i="7"/>
  <c r="I12" i="7" s="1"/>
  <c r="F12" i="7"/>
  <c r="G11" i="7" s="1"/>
  <c r="D13" i="7"/>
  <c r="E12" i="7" s="1"/>
  <c r="U11" i="7"/>
  <c r="Q14" i="7" l="1"/>
  <c r="T13" i="7"/>
  <c r="R14" i="7"/>
  <c r="S13" i="7" s="1"/>
  <c r="N13" i="7"/>
  <c r="O12" i="7" s="1"/>
  <c r="M14" i="7"/>
  <c r="J13" i="7"/>
  <c r="K12" i="7" s="1"/>
  <c r="H14" i="7"/>
  <c r="I13" i="7" s="1"/>
  <c r="F13" i="7"/>
  <c r="G12" i="7" s="1"/>
  <c r="D14" i="7"/>
  <c r="E13" i="7" s="1"/>
  <c r="U12" i="7"/>
  <c r="Q15" i="7" l="1"/>
  <c r="T14" i="7"/>
  <c r="R15" i="7"/>
  <c r="N14" i="7"/>
  <c r="O13" i="7" s="1"/>
  <c r="M15" i="7"/>
  <c r="J14" i="7"/>
  <c r="K13" i="7" s="1"/>
  <c r="H15" i="7"/>
  <c r="I14" i="7" s="1"/>
  <c r="F14" i="7"/>
  <c r="G13" i="7" s="1"/>
  <c r="D15" i="7"/>
  <c r="E14" i="7" s="1"/>
  <c r="U13" i="7"/>
  <c r="Q16" i="7" l="1"/>
  <c r="T15" i="7"/>
  <c r="R16" i="7"/>
  <c r="S15" i="7" s="1"/>
  <c r="S14" i="7"/>
  <c r="N15" i="7"/>
  <c r="O14" i="7" s="1"/>
  <c r="M16" i="7"/>
  <c r="J15" i="7"/>
  <c r="K14" i="7" s="1"/>
  <c r="H16" i="7"/>
  <c r="I15" i="7" s="1"/>
  <c r="F15" i="7"/>
  <c r="G14" i="7" s="1"/>
  <c r="D16" i="7"/>
  <c r="E15" i="7" s="1"/>
  <c r="U14" i="7"/>
  <c r="Q17" i="7" l="1"/>
  <c r="T16" i="7"/>
  <c r="R17" i="7"/>
  <c r="N16" i="7"/>
  <c r="O15" i="7" s="1"/>
  <c r="M17" i="7"/>
  <c r="J16" i="7"/>
  <c r="K15" i="7" s="1"/>
  <c r="H17" i="7"/>
  <c r="I16" i="7" s="1"/>
  <c r="F16" i="7"/>
  <c r="G15" i="7" s="1"/>
  <c r="D17" i="7"/>
  <c r="E16" i="7" s="1"/>
  <c r="U15" i="7"/>
  <c r="Q18" i="7" l="1"/>
  <c r="T17" i="7"/>
  <c r="R18" i="7"/>
  <c r="S16" i="7"/>
  <c r="N17" i="7"/>
  <c r="O16" i="7" s="1"/>
  <c r="M18" i="7"/>
  <c r="J17" i="7"/>
  <c r="K16" i="7" s="1"/>
  <c r="H18" i="7"/>
  <c r="I17" i="7" s="1"/>
  <c r="F17" i="7"/>
  <c r="G16" i="7" s="1"/>
  <c r="D18" i="7"/>
  <c r="E17" i="7" s="1"/>
  <c r="U16" i="7"/>
  <c r="Q19" i="7" l="1"/>
  <c r="T18" i="7"/>
  <c r="R19" i="7"/>
  <c r="S18" i="7" s="1"/>
  <c r="S17" i="7"/>
  <c r="N18" i="7"/>
  <c r="O17" i="7" s="1"/>
  <c r="M19" i="7"/>
  <c r="J18" i="7"/>
  <c r="K17" i="7" s="1"/>
  <c r="H19" i="7"/>
  <c r="I18" i="7" s="1"/>
  <c r="F18" i="7"/>
  <c r="G17" i="7" s="1"/>
  <c r="D19" i="7"/>
  <c r="E18" i="7" s="1"/>
  <c r="U17" i="7"/>
  <c r="Q20" i="7" l="1"/>
  <c r="T19" i="7"/>
  <c r="R20" i="7"/>
  <c r="S19" i="7" s="1"/>
  <c r="N19" i="7"/>
  <c r="O18" i="7" s="1"/>
  <c r="M20" i="7"/>
  <c r="J19" i="7"/>
  <c r="K18" i="7" s="1"/>
  <c r="H20" i="7"/>
  <c r="I19" i="7" s="1"/>
  <c r="F19" i="7"/>
  <c r="G18" i="7" s="1"/>
  <c r="D20" i="7"/>
  <c r="E19" i="7" s="1"/>
  <c r="U18" i="7"/>
  <c r="Q21" i="7" l="1"/>
  <c r="T20" i="7"/>
  <c r="R21" i="7"/>
  <c r="S20" i="7" s="1"/>
  <c r="N20" i="7"/>
  <c r="O19" i="7" s="1"/>
  <c r="M21" i="7"/>
  <c r="J20" i="7"/>
  <c r="K19" i="7" s="1"/>
  <c r="H21" i="7"/>
  <c r="I20" i="7" s="1"/>
  <c r="F20" i="7"/>
  <c r="G19" i="7" s="1"/>
  <c r="D21" i="7"/>
  <c r="E20" i="7" s="1"/>
  <c r="U19" i="7"/>
  <c r="T21" i="7" l="1"/>
  <c r="R22" i="7"/>
  <c r="S21" i="7" s="1"/>
  <c r="N21" i="7"/>
  <c r="O20" i="7" s="1"/>
  <c r="M22" i="7"/>
  <c r="J21" i="7"/>
  <c r="K20" i="7" s="1"/>
  <c r="H22" i="7"/>
  <c r="I21" i="7" s="1"/>
  <c r="F21" i="7"/>
  <c r="G20" i="7" s="1"/>
  <c r="D22" i="7"/>
  <c r="E21" i="7" s="1"/>
  <c r="U20" i="7"/>
  <c r="Q22" i="7" l="1"/>
  <c r="T22" i="7"/>
  <c r="R23" i="7"/>
  <c r="S22" i="7" s="1"/>
  <c r="N22" i="7"/>
  <c r="O21" i="7" s="1"/>
  <c r="M23" i="7"/>
  <c r="J22" i="7"/>
  <c r="K21" i="7" s="1"/>
  <c r="H23" i="7"/>
  <c r="I22" i="7" s="1"/>
  <c r="F22" i="7"/>
  <c r="G21" i="7" s="1"/>
  <c r="D23" i="7"/>
  <c r="E22" i="7" s="1"/>
  <c r="U21" i="7"/>
  <c r="Q23" i="7" l="1"/>
  <c r="T23" i="7"/>
  <c r="R24" i="7"/>
  <c r="S23" i="7" s="1"/>
  <c r="N23" i="7"/>
  <c r="O22" i="7" s="1"/>
  <c r="M24" i="7"/>
  <c r="J23" i="7"/>
  <c r="K22" i="7" s="1"/>
  <c r="H24" i="7"/>
  <c r="I23" i="7" s="1"/>
  <c r="F23" i="7"/>
  <c r="G22" i="7" s="1"/>
  <c r="D24" i="7"/>
  <c r="E23" i="7" s="1"/>
  <c r="U22" i="7"/>
  <c r="Q24" i="7" l="1"/>
  <c r="T24" i="7"/>
  <c r="R25" i="7"/>
  <c r="S24" i="7" s="1"/>
  <c r="N24" i="7"/>
  <c r="O23" i="7" s="1"/>
  <c r="M25" i="7"/>
  <c r="J24" i="7"/>
  <c r="K23" i="7" s="1"/>
  <c r="H25" i="7"/>
  <c r="I24" i="7" s="1"/>
  <c r="F24" i="7"/>
  <c r="G23" i="7" s="1"/>
  <c r="D25" i="7"/>
  <c r="E24" i="7" s="1"/>
  <c r="U23" i="7"/>
  <c r="Q25" i="7" l="1"/>
  <c r="T25" i="7"/>
  <c r="R26" i="7"/>
  <c r="S25" i="7" s="1"/>
  <c r="N25" i="7"/>
  <c r="O24" i="7" s="1"/>
  <c r="M26" i="7"/>
  <c r="J25" i="7"/>
  <c r="K24" i="7" s="1"/>
  <c r="H26" i="7"/>
  <c r="I25" i="7" s="1"/>
  <c r="F25" i="7"/>
  <c r="G24" i="7" s="1"/>
  <c r="D26" i="7"/>
  <c r="E25" i="7" s="1"/>
  <c r="U24" i="7"/>
  <c r="Q26" i="7" l="1"/>
  <c r="T26" i="7"/>
  <c r="R28" i="7"/>
  <c r="N26" i="7"/>
  <c r="O25" i="7" s="1"/>
  <c r="M28" i="7"/>
  <c r="J26" i="7"/>
  <c r="K25" i="7" s="1"/>
  <c r="H28" i="7"/>
  <c r="F26" i="7"/>
  <c r="G25" i="7" s="1"/>
  <c r="D28" i="7"/>
  <c r="U25" i="7"/>
  <c r="I26" i="7" l="1"/>
  <c r="I27" i="7"/>
  <c r="S26" i="7"/>
  <c r="S27" i="7"/>
  <c r="E26" i="7"/>
  <c r="E27" i="7"/>
  <c r="Q28" i="7"/>
  <c r="T28" i="7"/>
  <c r="U27" i="7" s="1"/>
  <c r="R40" i="7"/>
  <c r="S39" i="7" s="1"/>
  <c r="N28" i="7"/>
  <c r="M40" i="7"/>
  <c r="J28" i="7"/>
  <c r="H40" i="7"/>
  <c r="I39" i="7" s="1"/>
  <c r="F28" i="7"/>
  <c r="D40" i="7"/>
  <c r="E39" i="7" s="1"/>
  <c r="I28" i="7" l="1"/>
  <c r="I38" i="7"/>
  <c r="E28" i="7"/>
  <c r="E38" i="7"/>
  <c r="S28" i="7"/>
  <c r="S38" i="7"/>
  <c r="K26" i="7"/>
  <c r="K27" i="7"/>
  <c r="G26" i="7"/>
  <c r="G27" i="7"/>
  <c r="O26" i="7"/>
  <c r="O27" i="7"/>
  <c r="Q40" i="7"/>
  <c r="T40" i="7"/>
  <c r="R41" i="7"/>
  <c r="S40" i="7" s="1"/>
  <c r="N40" i="7"/>
  <c r="O39" i="7" s="1"/>
  <c r="M41" i="7"/>
  <c r="J40" i="7"/>
  <c r="K39" i="7" s="1"/>
  <c r="H41" i="7"/>
  <c r="I40" i="7" s="1"/>
  <c r="F40" i="7"/>
  <c r="G39" i="7" s="1"/>
  <c r="D41" i="7"/>
  <c r="E40" i="7" s="1"/>
  <c r="U26" i="7"/>
  <c r="U38" i="7" l="1"/>
  <c r="U39" i="7"/>
  <c r="K28" i="7"/>
  <c r="K38" i="7"/>
  <c r="G28" i="7"/>
  <c r="G38" i="7"/>
  <c r="O28" i="7"/>
  <c r="O38" i="7"/>
  <c r="Q41" i="7"/>
  <c r="T41" i="7"/>
  <c r="R42" i="7"/>
  <c r="N41" i="7"/>
  <c r="O40" i="7" s="1"/>
  <c r="M42" i="7"/>
  <c r="J41" i="7"/>
  <c r="K40" i="7" s="1"/>
  <c r="H42" i="7"/>
  <c r="I41" i="7" s="1"/>
  <c r="F41" i="7"/>
  <c r="G40" i="7" s="1"/>
  <c r="D42" i="7"/>
  <c r="E41" i="7" s="1"/>
  <c r="U28" i="7"/>
  <c r="U40" i="7"/>
  <c r="Q42" i="7" l="1"/>
  <c r="T42" i="7"/>
  <c r="R43" i="7"/>
  <c r="S42" i="7" s="1"/>
  <c r="S41" i="7"/>
  <c r="N42" i="7"/>
  <c r="O41" i="7" s="1"/>
  <c r="M43" i="7"/>
  <c r="J42" i="7"/>
  <c r="K41" i="7" s="1"/>
  <c r="H43" i="7"/>
  <c r="I42" i="7" s="1"/>
  <c r="F42" i="7"/>
  <c r="G41" i="7" s="1"/>
  <c r="D43" i="7"/>
  <c r="E42" i="7" s="1"/>
  <c r="U41" i="7"/>
  <c r="Q43" i="7" l="1"/>
  <c r="T43" i="7"/>
  <c r="R44" i="7"/>
  <c r="S43" i="7" s="1"/>
  <c r="N43" i="7"/>
  <c r="O42" i="7" s="1"/>
  <c r="M44" i="7"/>
  <c r="J43" i="7"/>
  <c r="K42" i="7" s="1"/>
  <c r="H44" i="7"/>
  <c r="I43" i="7" s="1"/>
  <c r="F43" i="7"/>
  <c r="G42" i="7" s="1"/>
  <c r="D44" i="7"/>
  <c r="E43" i="7" s="1"/>
  <c r="U42" i="7"/>
  <c r="Q44" i="7" l="1"/>
  <c r="T44" i="7"/>
  <c r="R45" i="7"/>
  <c r="N44" i="7"/>
  <c r="O43" i="7" s="1"/>
  <c r="M45" i="7"/>
  <c r="J44" i="7"/>
  <c r="K43" i="7" s="1"/>
  <c r="H45" i="7"/>
  <c r="I44" i="7" s="1"/>
  <c r="F44" i="7"/>
  <c r="G43" i="7" s="1"/>
  <c r="D45" i="7"/>
  <c r="E44" i="7" s="1"/>
  <c r="U43" i="7"/>
  <c r="Q45" i="7" l="1"/>
  <c r="T45" i="7"/>
  <c r="R46" i="7"/>
  <c r="S45" i="7" s="1"/>
  <c r="S44" i="7"/>
  <c r="N45" i="7"/>
  <c r="O44" i="7" s="1"/>
  <c r="M46" i="7"/>
  <c r="J45" i="7"/>
  <c r="K44" i="7" s="1"/>
  <c r="H46" i="7"/>
  <c r="I45" i="7" s="1"/>
  <c r="F45" i="7"/>
  <c r="G44" i="7" s="1"/>
  <c r="D46" i="7"/>
  <c r="E45" i="7" s="1"/>
  <c r="U44" i="7"/>
  <c r="Q46" i="7" l="1"/>
  <c r="T46" i="7"/>
  <c r="R47" i="7"/>
  <c r="S46" i="7" s="1"/>
  <c r="N46" i="7"/>
  <c r="O45" i="7" s="1"/>
  <c r="M47" i="7"/>
  <c r="J46" i="7"/>
  <c r="K45" i="7" s="1"/>
  <c r="H47" i="7"/>
  <c r="I46" i="7" s="1"/>
  <c r="F46" i="7"/>
  <c r="G45" i="7" s="1"/>
  <c r="D47" i="7"/>
  <c r="E46" i="7" s="1"/>
  <c r="U45" i="7"/>
  <c r="Q47" i="7" l="1"/>
  <c r="T47" i="7"/>
  <c r="R48" i="7"/>
  <c r="S47" i="7" s="1"/>
  <c r="N47" i="7"/>
  <c r="O46" i="7" s="1"/>
  <c r="M48" i="7"/>
  <c r="J47" i="7"/>
  <c r="K46" i="7" s="1"/>
  <c r="H48" i="7"/>
  <c r="I47" i="7" s="1"/>
  <c r="F47" i="7"/>
  <c r="G46" i="7" s="1"/>
  <c r="D48" i="7"/>
  <c r="E47" i="7" s="1"/>
  <c r="U46" i="7"/>
  <c r="Q48" i="7" l="1"/>
  <c r="T48" i="7"/>
  <c r="R49" i="7"/>
  <c r="S48" i="7" s="1"/>
  <c r="N48" i="7"/>
  <c r="O47" i="7" s="1"/>
  <c r="M49" i="7"/>
  <c r="J48" i="7"/>
  <c r="K47" i="7" s="1"/>
  <c r="H49" i="7"/>
  <c r="I48" i="7" s="1"/>
  <c r="F48" i="7"/>
  <c r="G47" i="7" s="1"/>
  <c r="D49" i="7"/>
  <c r="E48" i="7" s="1"/>
  <c r="U47" i="7"/>
  <c r="Q49" i="7" l="1"/>
  <c r="T49" i="7"/>
  <c r="R50" i="7"/>
  <c r="S49" i="7" s="1"/>
  <c r="N49" i="7"/>
  <c r="O48" i="7" s="1"/>
  <c r="M50" i="7"/>
  <c r="J49" i="7"/>
  <c r="K48" i="7" s="1"/>
  <c r="H50" i="7"/>
  <c r="I49" i="7" s="1"/>
  <c r="F49" i="7"/>
  <c r="G48" i="7" s="1"/>
  <c r="D50" i="7"/>
  <c r="E49" i="7" s="1"/>
  <c r="U48" i="7"/>
  <c r="Q50" i="7" l="1"/>
  <c r="T50" i="7"/>
  <c r="R51" i="7"/>
  <c r="S50" i="7" s="1"/>
  <c r="N50" i="7"/>
  <c r="O49" i="7" s="1"/>
  <c r="M51" i="7"/>
  <c r="J50" i="7"/>
  <c r="K49" i="7" s="1"/>
  <c r="H51" i="7"/>
  <c r="I50" i="7" s="1"/>
  <c r="F50" i="7"/>
  <c r="G49" i="7" s="1"/>
  <c r="D51" i="7"/>
  <c r="E50" i="7" s="1"/>
  <c r="U49" i="7"/>
  <c r="Q51" i="7" l="1"/>
  <c r="T51" i="7"/>
  <c r="R52" i="7"/>
  <c r="S51" i="7" s="1"/>
  <c r="N51" i="7"/>
  <c r="O50" i="7" s="1"/>
  <c r="M52" i="7"/>
  <c r="J51" i="7"/>
  <c r="K50" i="7" s="1"/>
  <c r="H52" i="7"/>
  <c r="I51" i="7" s="1"/>
  <c r="F51" i="7"/>
  <c r="G50" i="7" s="1"/>
  <c r="D52" i="7"/>
  <c r="E51" i="7" s="1"/>
  <c r="U50" i="7"/>
  <c r="Q52" i="7" l="1"/>
  <c r="T52" i="7"/>
  <c r="R53" i="7"/>
  <c r="S52" i="7" s="1"/>
  <c r="N52" i="7"/>
  <c r="O51" i="7" s="1"/>
  <c r="M53" i="7"/>
  <c r="J52" i="7"/>
  <c r="K51" i="7" s="1"/>
  <c r="H53" i="7"/>
  <c r="I52" i="7" s="1"/>
  <c r="F52" i="7"/>
  <c r="G51" i="7" s="1"/>
  <c r="D53" i="7"/>
  <c r="E52" i="7" s="1"/>
  <c r="U51" i="7"/>
  <c r="Q53" i="7" l="1"/>
  <c r="T53" i="7"/>
  <c r="R54" i="7"/>
  <c r="S53" i="7" s="1"/>
  <c r="N53" i="7"/>
  <c r="O52" i="7" s="1"/>
  <c r="M54" i="7"/>
  <c r="J53" i="7"/>
  <c r="K52" i="7" s="1"/>
  <c r="H54" i="7"/>
  <c r="I53" i="7" s="1"/>
  <c r="F53" i="7"/>
  <c r="G52" i="7" s="1"/>
  <c r="D54" i="7"/>
  <c r="E53" i="7" s="1"/>
  <c r="U52" i="7"/>
  <c r="Q56" i="7" l="1"/>
  <c r="Q54" i="7"/>
  <c r="T54" i="7"/>
  <c r="R55" i="7"/>
  <c r="S54" i="7" s="1"/>
  <c r="N54" i="7"/>
  <c r="O53" i="7" s="1"/>
  <c r="M55" i="7"/>
  <c r="M56" i="7"/>
  <c r="J54" i="7"/>
  <c r="K53" i="7" s="1"/>
  <c r="H55" i="7"/>
  <c r="I54" i="7" s="1"/>
  <c r="F54" i="7"/>
  <c r="G53" i="7" s="1"/>
  <c r="D55" i="7"/>
  <c r="E54" i="7" s="1"/>
  <c r="U53" i="7"/>
  <c r="Q55" i="7" l="1"/>
  <c r="T55" i="7"/>
  <c r="R56" i="7"/>
  <c r="S56" i="7" s="1"/>
  <c r="N55" i="7"/>
  <c r="O54" i="7" s="1"/>
  <c r="J55" i="7"/>
  <c r="K54" i="7" s="1"/>
  <c r="H56" i="7"/>
  <c r="I56" i="7" s="1"/>
  <c r="F55" i="7"/>
  <c r="G54" i="7" s="1"/>
  <c r="D56" i="7"/>
  <c r="E56" i="7" s="1"/>
  <c r="U54" i="7"/>
  <c r="S55" i="7" l="1"/>
  <c r="T56" i="7"/>
  <c r="N56" i="7"/>
  <c r="O56" i="7" s="1"/>
  <c r="J56" i="7"/>
  <c r="K56" i="7" s="1"/>
  <c r="I55" i="7"/>
  <c r="F56" i="7"/>
  <c r="G56" i="7" s="1"/>
  <c r="E55" i="7"/>
  <c r="U56" i="7"/>
  <c r="O55" i="7" l="1"/>
  <c r="K55" i="7"/>
  <c r="G55" i="7"/>
  <c r="U55" i="7"/>
</calcChain>
</file>

<file path=xl/comments1.xml><?xml version="1.0" encoding="utf-8"?>
<comments xmlns="http://schemas.openxmlformats.org/spreadsheetml/2006/main">
  <authors>
    <author>TonyAdmin</author>
    <author>Tony</author>
    <author>Tony C.</author>
  </authors>
  <commentList>
    <comment ref="A2" authorId="0" shapeId="0">
      <text>
        <r>
          <rPr>
            <b/>
            <sz val="8"/>
            <color indexed="81"/>
            <rFont val="Tahoma"/>
            <family val="2"/>
          </rPr>
          <t xml:space="preserve">Vertex 1 Name
</t>
        </r>
        <r>
          <rPr>
            <sz val="8"/>
            <color indexed="81"/>
            <rFont val="Tahoma"/>
            <family val="2"/>
          </rPr>
          <t xml:space="preserve">
Enter the name of the edge's first vertex.
</t>
        </r>
        <r>
          <rPr>
            <u/>
            <sz val="8"/>
            <color indexed="81"/>
            <rFont val="Tahoma"/>
            <family val="2"/>
          </rPr>
          <t>Worksheet Overview</t>
        </r>
        <r>
          <rPr>
            <sz val="8"/>
            <color indexed="81"/>
            <rFont val="Tahoma"/>
            <family val="2"/>
          </rPr>
          <t xml:space="preserve">
To create a NodeXL graph in Excel 2007, enter the graph's edges on this worksheet, one row per edge.  The first two columns are required; the other columns can be used to customize the edge's appearance.
To customize the appearance of an individual vertex or add an isolated vertex not connected to an edge, click the "Vertices" tab near Excel's lower-left corner.
After you have entered the edges, click the "Show Graph" button in the NodeXL tab in Excel's Ribbon.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Columns</t>
        </r>
        <r>
          <rPr>
            <sz val="8"/>
            <color indexed="81"/>
            <rFont val="Tahoma"/>
            <family val="2"/>
          </rPr>
          <t xml:space="preserve">
The Vertex 1 and Vertex 2 columns are frozen, meaning that they remain visible even if you scroll the worksheet to the right.  To unfreeze them, use View, Freeze Panes, Unfreeze Panes in the Excel Ribbon.
</t>
        </r>
      </text>
    </comment>
    <comment ref="B2" authorId="0" shapeId="0">
      <text>
        <r>
          <rPr>
            <b/>
            <sz val="8"/>
            <color indexed="81"/>
            <rFont val="Tahoma"/>
            <family val="2"/>
          </rPr>
          <t xml:space="preserve">Vertex 2 Name
</t>
        </r>
        <r>
          <rPr>
            <sz val="8"/>
            <color indexed="81"/>
            <rFont val="Tahoma"/>
            <family val="2"/>
          </rPr>
          <t xml:space="preserve">
Enter the name of the edge's second vertex.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Columns</t>
        </r>
        <r>
          <rPr>
            <sz val="8"/>
            <color indexed="81"/>
            <rFont val="Tahoma"/>
            <family val="2"/>
          </rPr>
          <t xml:space="preserve">
The Vertex 1 and Vertex 2 columns are frozen, meaning that they remain visible even if you scroll the worksheet to the right.  To unfreeze them, use View, Freeze Panes, Unfreeze Panes in the Excel Ribbon.</t>
        </r>
      </text>
    </comment>
    <comment ref="C2" authorId="0" shapeId="0">
      <text>
        <r>
          <rPr>
            <b/>
            <sz val="8"/>
            <color indexed="81"/>
            <rFont val="Tahoma"/>
            <family val="2"/>
          </rPr>
          <t xml:space="preserve">Edge Color
</t>
        </r>
        <r>
          <rPr>
            <sz val="8"/>
            <color indexed="81"/>
            <rFont val="Tahoma"/>
            <family val="2"/>
          </rPr>
          <t xml:space="preserve">
To select an optional edge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D2" authorId="0" shapeId="0">
      <text>
        <r>
          <rPr>
            <b/>
            <sz val="8"/>
            <color indexed="81"/>
            <rFont val="Tahoma"/>
            <family val="2"/>
          </rPr>
          <t xml:space="preserve">Edge Width
</t>
        </r>
        <r>
          <rPr>
            <sz val="8"/>
            <color indexed="81"/>
            <rFont val="Tahoma"/>
            <family val="2"/>
          </rPr>
          <t xml:space="preserve">
Enter an optional edge width between 1 and 10.</t>
        </r>
      </text>
    </comment>
    <comment ref="E2" authorId="1" shapeId="0">
      <text>
        <r>
          <rPr>
            <b/>
            <sz val="8"/>
            <color indexed="81"/>
            <rFont val="Tahoma"/>
            <family val="2"/>
          </rPr>
          <t>Edge Style</t>
        </r>
        <r>
          <rPr>
            <b/>
            <sz val="9"/>
            <color indexed="81"/>
            <rFont val="Tahoma"/>
            <charset val="1"/>
          </rPr>
          <t xml:space="preserve">
</t>
        </r>
        <r>
          <rPr>
            <sz val="8"/>
            <color indexed="81"/>
            <rFont val="Tahoma"/>
            <family val="2"/>
          </rPr>
          <t xml:space="preserve">Select an optional edge style.
</t>
        </r>
        <r>
          <rPr>
            <u/>
            <sz val="8"/>
            <color indexed="81"/>
            <rFont val="Tahoma"/>
            <family val="2"/>
          </rPr>
          <t>Formulas</t>
        </r>
        <r>
          <rPr>
            <sz val="8"/>
            <color indexed="81"/>
            <rFont val="Tahoma"/>
            <family val="2"/>
          </rPr>
          <t xml:space="preserve">
If you are using Excel formulas to compute the styles, you may find it helpful to use the numerical options instead of text:
1 = Solid
2 = Dash
3 = Dot
4 = Dash Dot
5 = Dash Dot Dot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r>
          <rPr>
            <b/>
            <sz val="8"/>
            <color indexed="81"/>
            <rFont val="Tahoma"/>
            <family val="2"/>
          </rPr>
          <t xml:space="preserve">
</t>
        </r>
        <r>
          <rPr>
            <sz val="8"/>
            <color indexed="81"/>
            <rFont val="Tahoma"/>
            <family val="2"/>
          </rPr>
          <t xml:space="preserve">
</t>
        </r>
      </text>
    </comment>
    <comment ref="F2" authorId="0" shapeId="0">
      <text>
        <r>
          <rPr>
            <b/>
            <sz val="8"/>
            <color indexed="81"/>
            <rFont val="Tahoma"/>
            <family val="2"/>
          </rPr>
          <t xml:space="preserve">Edge Opacity
</t>
        </r>
        <r>
          <rPr>
            <sz val="8"/>
            <color indexed="81"/>
            <rFont val="Tahoma"/>
            <family val="2"/>
          </rPr>
          <t xml:space="preserve">
Enter an optional edge opacity between 0 (transparent) and 100 (opaque).</t>
        </r>
      </text>
    </comment>
    <comment ref="G2" authorId="0" shapeId="0">
      <text>
        <r>
          <rPr>
            <b/>
            <sz val="8"/>
            <color indexed="81"/>
            <rFont val="Tahoma"/>
            <family val="2"/>
          </rPr>
          <t xml:space="preserve">Edge Visibility
</t>
        </r>
        <r>
          <rPr>
            <sz val="8"/>
            <color indexed="81"/>
            <rFont val="Tahoma"/>
            <family val="2"/>
          </rPr>
          <t xml:space="preserve">
Select an optional edge visibility.
</t>
        </r>
        <r>
          <rPr>
            <b/>
            <sz val="8"/>
            <color indexed="81"/>
            <rFont val="Tahoma"/>
            <family val="2"/>
          </rPr>
          <t>Show</t>
        </r>
        <r>
          <rPr>
            <sz val="8"/>
            <color indexed="81"/>
            <rFont val="Tahoma"/>
            <family val="2"/>
          </rPr>
          <t xml:space="preserve">
Show the edge when the graph is refreshed.  This is the default.
</t>
        </r>
        <r>
          <rPr>
            <b/>
            <sz val="8"/>
            <color indexed="81"/>
            <rFont val="Tahoma"/>
            <family val="2"/>
          </rPr>
          <t>Skip</t>
        </r>
        <r>
          <rPr>
            <sz val="8"/>
            <color indexed="81"/>
            <rFont val="Tahoma"/>
            <family val="2"/>
          </rPr>
          <t xml:space="preserve">
Skip the edge row.
</t>
        </r>
        <r>
          <rPr>
            <b/>
            <sz val="8"/>
            <color indexed="81"/>
            <rFont val="Tahoma"/>
            <family val="2"/>
          </rPr>
          <t>Hide</t>
        </r>
        <r>
          <rPr>
            <sz val="8"/>
            <color indexed="81"/>
            <rFont val="Tahoma"/>
            <family val="2"/>
          </rPr>
          <t xml:space="preserve">
Use the edge when laying out the graph but then hide it.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0 = Skip
2 = Hide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H2" authorId="2" shapeId="0">
      <text>
        <r>
          <rPr>
            <b/>
            <sz val="8"/>
            <color indexed="81"/>
            <rFont val="Tahoma"/>
            <family val="2"/>
          </rPr>
          <t xml:space="preserve">Edge Label
</t>
        </r>
        <r>
          <rPr>
            <sz val="8"/>
            <color indexed="81"/>
            <rFont val="Tahoma"/>
            <family val="2"/>
          </rPr>
          <t xml:space="preserve">Enter an optional edge label.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text>
    </comment>
    <comment ref="I2" authorId="1" shapeId="0">
      <text>
        <r>
          <rPr>
            <b/>
            <sz val="8"/>
            <color indexed="81"/>
            <rFont val="Tahoma"/>
            <family val="2"/>
          </rPr>
          <t xml:space="preserve">Edge Label Text Color
</t>
        </r>
        <r>
          <rPr>
            <sz val="8"/>
            <color indexed="81"/>
            <rFont val="Tahoma"/>
            <family val="2"/>
          </rPr>
          <t xml:space="preserve">
To select an optional label text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J2" authorId="1" shapeId="0">
      <text>
        <r>
          <rPr>
            <b/>
            <sz val="8"/>
            <color indexed="81"/>
            <rFont val="Tahoma"/>
            <family val="2"/>
          </rPr>
          <t xml:space="preserve">Edge Label Font Size
</t>
        </r>
        <r>
          <rPr>
            <sz val="8"/>
            <color indexed="81"/>
            <rFont val="Tahoma"/>
            <family val="2"/>
          </rPr>
          <t>Enter an optional label font size between 8 and 72.</t>
        </r>
        <r>
          <rPr>
            <b/>
            <sz val="8"/>
            <color indexed="81"/>
            <rFont val="Tahoma"/>
            <family val="2"/>
          </rPr>
          <t xml:space="preserve">
</t>
        </r>
      </text>
    </comment>
    <comment ref="K2" authorId="1" shapeId="0">
      <text>
        <r>
          <rPr>
            <b/>
            <sz val="8"/>
            <color indexed="81"/>
            <rFont val="Tahoma"/>
            <family val="2"/>
          </rPr>
          <t xml:space="preserve">Edge Reciprocated?
</t>
        </r>
        <r>
          <rPr>
            <sz val="8"/>
            <color indexed="81"/>
            <rFont val="Tahoma"/>
            <family val="2"/>
          </rPr>
          <t xml:space="preserve">
You can tell NodeXL to calculate this and other graph metrics by going to NodeXL, Analysis, Graph Metrics in the Ribbon.</t>
        </r>
        <r>
          <rPr>
            <sz val="9"/>
            <color indexed="81"/>
            <rFont val="Tahoma"/>
            <charset val="1"/>
          </rPr>
          <t xml:space="preserve">
</t>
        </r>
      </text>
    </comment>
    <comment ref="L2" authorId="0" shapeId="0">
      <text>
        <r>
          <rPr>
            <b/>
            <sz val="8"/>
            <color indexed="81"/>
            <rFont val="Tahoma"/>
            <family val="2"/>
          </rPr>
          <t xml:space="preserve">Edge ID
</t>
        </r>
        <r>
          <rPr>
            <sz val="8"/>
            <color indexed="81"/>
            <rFont val="Tahoma"/>
            <family val="2"/>
          </rPr>
          <t>This is a unique ID that gets filled in automatically.  Do not edit this column.</t>
        </r>
      </text>
    </comment>
    <comment ref="N2" authorId="0" shapeId="0">
      <text>
        <r>
          <rPr>
            <b/>
            <sz val="8"/>
            <color indexed="81"/>
            <rFont val="Tahoma"/>
            <family val="2"/>
          </rPr>
          <t xml:space="preserve">How to Add Your Own Columns
</t>
        </r>
        <r>
          <rPr>
            <sz val="8"/>
            <color indexed="81"/>
            <rFont val="Tahoma"/>
            <family val="2"/>
          </rPr>
          <t>If you want NodeXL to use any columns you add, you must add them to this table.  The table is distinguished from the rest of the worksheet by the table column headers in row 2, so you can tell where the table ends and the rest of the worksheet begins.
You can add a column to the right end of the table by simply typing a column name into the first empty cell in row 2.  Excel will automatically extend the table to the right to include the new column.
You can also insert a column anywhere within the table, but that will interfere with NodeXL's ability to show and hide groups of related columns and is not recommended.</t>
        </r>
        <r>
          <rPr>
            <b/>
            <sz val="8"/>
            <color indexed="81"/>
            <rFont val="Tahoma"/>
            <family val="2"/>
          </rPr>
          <t xml:space="preserve">
</t>
        </r>
        <r>
          <rPr>
            <sz val="8"/>
            <color indexed="81"/>
            <rFont val="Tahoma"/>
            <family val="2"/>
          </rPr>
          <t xml:space="preserve">
</t>
        </r>
      </text>
    </comment>
  </commentList>
</comments>
</file>

<file path=xl/comments2.xml><?xml version="1.0" encoding="utf-8"?>
<comments xmlns="http://schemas.openxmlformats.org/spreadsheetml/2006/main">
  <authors>
    <author>TonyAdmin</author>
    <author>Tony C.</author>
    <author>Tony</author>
  </authors>
  <commentList>
    <comment ref="A2" authorId="0" shapeId="0">
      <text>
        <r>
          <rPr>
            <b/>
            <sz val="8"/>
            <color indexed="81"/>
            <rFont val="Tahoma"/>
            <family val="2"/>
          </rPr>
          <t xml:space="preserve">Vertex Name
</t>
        </r>
        <r>
          <rPr>
            <sz val="8"/>
            <color indexed="81"/>
            <rFont val="Tahoma"/>
            <family val="2"/>
          </rPr>
          <t xml:space="preserve">
Enter the name of the vertex.
</t>
        </r>
        <r>
          <rPr>
            <u/>
            <sz val="8"/>
            <color indexed="81"/>
            <rFont val="Tahoma"/>
            <family val="2"/>
          </rPr>
          <t>Worksheet Overview</t>
        </r>
        <r>
          <rPr>
            <sz val="8"/>
            <color indexed="81"/>
            <rFont val="Tahoma"/>
            <family val="2"/>
          </rPr>
          <t xml:space="preserve">
Use this worksheet to customize the appearance of the graph's vertices and to add isolated vertices that are not connected to edges.  You do not have to enter anything on this worksheet if you don't need either of these features.
</t>
        </r>
        <r>
          <rPr>
            <u/>
            <sz val="8"/>
            <color indexed="81"/>
            <rFont val="Tahoma"/>
            <family val="2"/>
          </rPr>
          <t>Isolated Vertices</t>
        </r>
        <r>
          <rPr>
            <sz val="8"/>
            <color indexed="81"/>
            <rFont val="Tahoma"/>
            <family val="2"/>
          </rPr>
          <t xml:space="preserve">
To add an isolated vertex that is not connected to any edges, enter it on this worksheet and set its Visibility cell to "Show."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t>
        </r>
        <r>
          <rPr>
            <sz val="8"/>
            <color indexed="81"/>
            <rFont val="Tahoma"/>
            <family val="2"/>
          </rPr>
          <t xml:space="preserve">
The Vertex column is frozen, meaning that it remains visible even if you scroll the worksheet to the right.  To unfreeze it,  use View, Freeze Panes, Unfreeze Panes in the Excel Ribbon.</t>
        </r>
      </text>
    </comment>
    <comment ref="B2" authorId="0" shapeId="0">
      <text>
        <r>
          <rPr>
            <b/>
            <sz val="8"/>
            <color indexed="81"/>
            <rFont val="Tahoma"/>
            <family val="2"/>
          </rPr>
          <t xml:space="preserve">Vertex Color
</t>
        </r>
        <r>
          <rPr>
            <sz val="8"/>
            <color indexed="81"/>
            <rFont val="Tahoma"/>
            <family val="2"/>
          </rPr>
          <t xml:space="preserve">
To select an optional vertex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
</t>
        </r>
      </text>
    </comment>
    <comment ref="C2" authorId="0" shapeId="0">
      <text>
        <r>
          <rPr>
            <b/>
            <sz val="8"/>
            <color indexed="81"/>
            <rFont val="Tahoma"/>
            <family val="2"/>
          </rPr>
          <t xml:space="preserve">Vertex Shape
</t>
        </r>
        <r>
          <rPr>
            <sz val="8"/>
            <color indexed="81"/>
            <rFont val="Tahoma"/>
            <family val="2"/>
          </rPr>
          <t xml:space="preserve">
Select an optional vertex shape.
</t>
        </r>
        <r>
          <rPr>
            <u/>
            <sz val="8"/>
            <color indexed="81"/>
            <rFont val="Tahoma"/>
            <family val="2"/>
          </rPr>
          <t>Formulas</t>
        </r>
        <r>
          <rPr>
            <sz val="8"/>
            <color indexed="81"/>
            <rFont val="Tahoma"/>
            <family val="2"/>
          </rPr>
          <t xml:space="preserve">
If you are using Excel formulas to compute the shapes, you may find it helpful to use the numerical options instead of text:
1 = Circle
2 = Disk
3 = Sphere
4 = Square
5 = Solid Square
6 = Diamond
7 = Solid Diamond
8 = Triangle
9 = Solid Triangle
10 = Label
11 = Image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D2" authorId="0" shapeId="0">
      <text>
        <r>
          <rPr>
            <b/>
            <sz val="8"/>
            <color indexed="81"/>
            <rFont val="Tahoma"/>
            <family val="2"/>
          </rPr>
          <t xml:space="preserve">Vertex Size
</t>
        </r>
        <r>
          <rPr>
            <sz val="8"/>
            <color indexed="81"/>
            <rFont val="Tahoma"/>
            <family val="2"/>
          </rPr>
          <t xml:space="preserve">
Enter an optional vertex size between 1 and 1,000.</t>
        </r>
      </text>
    </comment>
    <comment ref="E2" authorId="0" shapeId="0">
      <text>
        <r>
          <rPr>
            <b/>
            <sz val="8"/>
            <color indexed="81"/>
            <rFont val="Tahoma"/>
            <family val="2"/>
          </rPr>
          <t xml:space="preserve">Vertex Opacity
</t>
        </r>
        <r>
          <rPr>
            <sz val="8"/>
            <color indexed="81"/>
            <rFont val="Tahoma"/>
            <family val="2"/>
          </rPr>
          <t xml:space="preserve">
Enter an optional vertex opacity between 0 (transparent) and 100 (opaque).</t>
        </r>
      </text>
    </comment>
    <comment ref="F2" authorId="0" shapeId="0">
      <text>
        <r>
          <rPr>
            <b/>
            <sz val="8"/>
            <color indexed="81"/>
            <rFont val="Tahoma"/>
            <family val="2"/>
          </rPr>
          <t>Vertex Image File</t>
        </r>
        <r>
          <rPr>
            <sz val="8"/>
            <color indexed="81"/>
            <rFont val="Tahoma"/>
            <family val="2"/>
          </rPr>
          <t xml:space="preserve">
To show a vertex as an image, set the Shape to Image and enter one of the following into the Image File column:
* The full path to an image file on your computer or local network.  Example: "C:\MyImages\Image.jpg".
* If the workbook has been saved, a path that is relative to the saved workbook file.  Example: "Images\Image.jpg"
* An URL to an image on the Internet.  Example: "http://www.somesite.com/Image.jpg".</t>
        </r>
      </text>
    </comment>
    <comment ref="G2" authorId="0" shapeId="0">
      <text>
        <r>
          <rPr>
            <b/>
            <sz val="8"/>
            <color indexed="81"/>
            <rFont val="Tahoma"/>
            <family val="2"/>
          </rPr>
          <t xml:space="preserve">Vertex Visibility
</t>
        </r>
        <r>
          <rPr>
            <sz val="8"/>
            <color indexed="81"/>
            <rFont val="Tahoma"/>
            <family val="2"/>
          </rPr>
          <t xml:space="preserve">
Select an optional vertex visibility
</t>
        </r>
        <r>
          <rPr>
            <b/>
            <sz val="8"/>
            <color indexed="81"/>
            <rFont val="Tahoma"/>
            <family val="2"/>
          </rPr>
          <t>Show if in an Edge</t>
        </r>
        <r>
          <rPr>
            <sz val="8"/>
            <color indexed="81"/>
            <rFont val="Tahoma"/>
            <family val="2"/>
          </rPr>
          <t xml:space="preserve">
Show the vertex when the graph is refreshed if it is part of an edge.  Otherwise, ignore the vertex row.  This is the default.
</t>
        </r>
        <r>
          <rPr>
            <b/>
            <sz val="8"/>
            <color indexed="81"/>
            <rFont val="Tahoma"/>
            <family val="2"/>
          </rPr>
          <t>Skip</t>
        </r>
        <r>
          <rPr>
            <sz val="8"/>
            <color indexed="81"/>
            <rFont val="Tahoma"/>
            <family val="2"/>
          </rPr>
          <t xml:space="preserve">
Skip the vertex row and any edge rows that use the vertex.
</t>
        </r>
        <r>
          <rPr>
            <b/>
            <sz val="8"/>
            <color indexed="81"/>
            <rFont val="Tahoma"/>
            <family val="2"/>
          </rPr>
          <t>Hide</t>
        </r>
        <r>
          <rPr>
            <sz val="8"/>
            <color indexed="81"/>
            <rFont val="Tahoma"/>
            <family val="2"/>
          </rPr>
          <t xml:space="preserve">
If the vertex is part of an edge, use it when laying out the graph but then hide it.  Otherwise, ignore the vertex row.
</t>
        </r>
        <r>
          <rPr>
            <b/>
            <sz val="8"/>
            <color indexed="81"/>
            <rFont val="Tahoma"/>
            <family val="2"/>
          </rPr>
          <t>Show</t>
        </r>
        <r>
          <rPr>
            <sz val="8"/>
            <color indexed="81"/>
            <rFont val="Tahoma"/>
            <family val="2"/>
          </rPr>
          <t xml:space="preserve">
Show the vertex regardless of whether it is part of an edge.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if in an Edge
0 = Skip
2 = Hide
4 = Show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H2" authorId="0" shapeId="0">
      <text>
        <r>
          <rPr>
            <b/>
            <sz val="8"/>
            <color indexed="81"/>
            <rFont val="Tahoma"/>
            <family val="2"/>
          </rPr>
          <t xml:space="preserve">Vertex Label
</t>
        </r>
        <r>
          <rPr>
            <sz val="8"/>
            <color indexed="81"/>
            <rFont val="Tahoma"/>
            <family val="2"/>
          </rPr>
          <t xml:space="preserve">
To show a vertex as a box containing text, set the Shape to Label and enter the text into the Label column.  To annotate another shape with text, set the Shape to something else and enter the annotation text into the Label column.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text>
    </comment>
    <comment ref="I2" authorId="0" shapeId="0">
      <text>
        <r>
          <rPr>
            <b/>
            <sz val="8"/>
            <color indexed="81"/>
            <rFont val="Tahoma"/>
            <family val="2"/>
          </rPr>
          <t xml:space="preserve">Vertex Label Fill Color
</t>
        </r>
        <r>
          <rPr>
            <sz val="8"/>
            <color indexed="81"/>
            <rFont val="Tahoma"/>
            <family val="2"/>
          </rPr>
          <t>To select an optional fill color for the Label shape,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J2" authorId="1" shapeId="0">
      <text>
        <r>
          <rPr>
            <b/>
            <sz val="8"/>
            <color indexed="81"/>
            <rFont val="Tahoma"/>
            <family val="2"/>
          </rPr>
          <t xml:space="preserve">Vertex Label Position
</t>
        </r>
        <r>
          <rPr>
            <sz val="8"/>
            <color indexed="81"/>
            <rFont val="Tahoma"/>
            <family val="2"/>
          </rPr>
          <t xml:space="preserve">Select an optional vertex label position.  This is used only when the label annotates the vertex, not when the vertex Shape is Label.  Hover the mouse over the Label column header for more details.
</t>
        </r>
        <r>
          <rPr>
            <u/>
            <sz val="8"/>
            <color indexed="81"/>
            <rFont val="Tahoma"/>
            <family val="2"/>
          </rPr>
          <t>Formulas</t>
        </r>
        <r>
          <rPr>
            <sz val="8"/>
            <color indexed="81"/>
            <rFont val="Tahoma"/>
            <family val="2"/>
          </rPr>
          <t xml:space="preserve">
If you are using Excel formulas to compute the positions, you may find it helpful to use the numerical options instead of text:
0 = Nowhere
1 = Top Left
2 = Top Center
3 = Top Right
4 = Middle Left
5 = Middle Center
6 = Middle Right
7 = Bottom Left
8 = Bottom Center
9 = Bottom Right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text>
    </comment>
    <comment ref="K2" authorId="0" shapeId="0">
      <text>
        <r>
          <rPr>
            <b/>
            <sz val="8"/>
            <color indexed="81"/>
            <rFont val="Tahoma"/>
            <family val="2"/>
          </rPr>
          <t xml:space="preserve">Vertex Tooltip
</t>
        </r>
        <r>
          <rPr>
            <sz val="8"/>
            <color indexed="81"/>
            <rFont val="Tahoma"/>
            <family val="2"/>
          </rPr>
          <t xml:space="preserve">
Enter optional text that will pop up when the mouse is hovered over the vertex in the graph pane.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text>
    </comment>
    <comment ref="L2" authorId="0" shapeId="0">
      <text>
        <r>
          <rPr>
            <b/>
            <sz val="8"/>
            <color indexed="81"/>
            <rFont val="Tahoma"/>
            <family val="2"/>
          </rPr>
          <t xml:space="preserve">Vertex Layout Order
</t>
        </r>
        <r>
          <rPr>
            <sz val="8"/>
            <color indexed="81"/>
            <rFont val="Tahoma"/>
            <family val="2"/>
          </rPr>
          <t xml:space="preserve">Enter an optional number to control the order in which the vertices are laid out in the graph when a geometric layout algorithm (Circle, Spiral and so on) is used.  This also controls the vertex stacking order when vertices overlap.  Vertices with larger numbers are stacked on top of vertices with smaller numbers.
</t>
        </r>
      </text>
    </comment>
    <comment ref="M2" authorId="0" shapeId="0">
      <text>
        <r>
          <rPr>
            <b/>
            <sz val="8"/>
            <color indexed="81"/>
            <rFont val="Tahoma"/>
            <family val="2"/>
          </rPr>
          <t xml:space="preserve">Vertex Location
</t>
        </r>
        <r>
          <rPr>
            <sz val="8"/>
            <color indexed="81"/>
            <rFont val="Tahoma"/>
            <family val="2"/>
          </rPr>
          <t xml:space="preserve">
Enter an optional vertex location.
X and Y values should be between 0 and 9,999.  If you enter X and Y values, you should set NodeXL, Graph, Layout to "None" to prevent NodeXL from overwriting your values when you show the graph.</t>
        </r>
      </text>
    </comment>
    <comment ref="N2" authorId="0" shapeId="0">
      <text>
        <r>
          <rPr>
            <b/>
            <sz val="8"/>
            <color indexed="81"/>
            <rFont val="Tahoma"/>
            <family val="2"/>
          </rPr>
          <t xml:space="preserve">Vertex Location
</t>
        </r>
        <r>
          <rPr>
            <sz val="8"/>
            <color indexed="81"/>
            <rFont val="Tahoma"/>
            <family val="2"/>
          </rPr>
          <t xml:space="preserve">
Enter an optional vertex location.
X and Y values should be between 0 and 9,999.  If you enter X and Y values, you should set NodeXL, Graph, Layout to "None" to prevent NodeXL from overwriting your values when you show the graph.</t>
        </r>
      </text>
    </comment>
    <comment ref="O2" authorId="0" shapeId="0">
      <text>
        <r>
          <rPr>
            <b/>
            <sz val="8"/>
            <color indexed="81"/>
            <rFont val="Tahoma"/>
            <family val="2"/>
          </rPr>
          <t xml:space="preserve">Vertex Locked?
</t>
        </r>
        <r>
          <rPr>
            <sz val="8"/>
            <color indexed="81"/>
            <rFont val="Tahoma"/>
            <family val="2"/>
          </rPr>
          <t xml:space="preserve">
Set to Yes to lock the vertex at its current location.
</t>
        </r>
        <r>
          <rPr>
            <u/>
            <sz val="8"/>
            <color indexed="81"/>
            <rFont val="Tahoma"/>
            <family val="2"/>
          </rPr>
          <t>Formulas</t>
        </r>
        <r>
          <rPr>
            <sz val="8"/>
            <color indexed="81"/>
            <rFont val="Tahoma"/>
            <family val="2"/>
          </rPr>
          <t xml:space="preserve">
If you are using Excel formulas to compute the locked values, you may find it helpful to use the numerical options instead of text:
0 = No
1 = Yes
</t>
        </r>
        <r>
          <rPr>
            <u/>
            <sz val="8"/>
            <color indexed="81"/>
            <rFont val="Tahoma"/>
            <family val="2"/>
          </rPr>
          <t xml:space="preserve">Pasting
</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P2" authorId="0" shapeId="0">
      <text>
        <r>
          <rPr>
            <b/>
            <sz val="8"/>
            <color indexed="81"/>
            <rFont val="Tahoma"/>
            <family val="2"/>
          </rPr>
          <t xml:space="preserve">Vertex Polar R
</t>
        </r>
        <r>
          <rPr>
            <sz val="8"/>
            <color indexed="81"/>
            <rFont val="Tahoma"/>
            <family val="2"/>
          </rPr>
          <t xml:space="preserve">
Enter an optional vertex polar radial coordinate.  This is used only when the Layout is set to Polar or Polar Absolute in the graph pane.
</t>
        </r>
        <r>
          <rPr>
            <u/>
            <sz val="8"/>
            <color indexed="81"/>
            <rFont val="Tahoma"/>
            <family val="2"/>
          </rPr>
          <t>For the Polar Layout</t>
        </r>
        <r>
          <rPr>
            <sz val="8"/>
            <color indexed="81"/>
            <rFont val="Tahoma"/>
            <family val="2"/>
          </rPr>
          <t xml:space="preserve">
0.0 represents the polar origin, which is the center of the graph pane, while 1.0 represents one-half the graph pane's width or height, whichever is smaller.
Polar R values less than 0.0 are allowed, but they have the same effect as the value 0.0.  Similarly, polar R values greater than 1.0 are allowed, but they have the same effect as the value 1.0.
Any vertex that is missing polar coordinates is placed at the polar origin.
</t>
        </r>
        <r>
          <rPr>
            <u/>
            <sz val="8"/>
            <color indexed="81"/>
            <rFont val="Tahoma"/>
            <family val="2"/>
          </rPr>
          <t>For the Polar Absolute Layout</t>
        </r>
        <r>
          <rPr>
            <sz val="8"/>
            <color indexed="81"/>
            <rFont val="Tahoma"/>
            <family val="2"/>
          </rPr>
          <t xml:space="preserve">
0.0 represents the polar origin, which is the center of the graph pane, while 1.0 represents an absolute distance of about 1/96 inch.
There are no limits on Polar R values when using the Polar Absolute layout.  Negative values have the effect of adding 180 degrees to the specified Polar Angle.
Any vertex that is missing polar coordinates is placed at the polar origin.
</t>
        </r>
      </text>
    </comment>
    <comment ref="Q2" authorId="0" shapeId="0">
      <text>
        <r>
          <rPr>
            <b/>
            <sz val="8"/>
            <color indexed="81"/>
            <rFont val="Tahoma"/>
            <family val="2"/>
          </rPr>
          <t xml:space="preserve">Vertex Polar Angle
</t>
        </r>
        <r>
          <rPr>
            <sz val="8"/>
            <color indexed="81"/>
            <rFont val="Tahoma"/>
            <family val="2"/>
          </rPr>
          <t>Enter an optional vertex polar angle coordinate, in degrees.  This is used only when the Layout is set to Polar or Polar Absolute in the graph pane.
0.0 degrees is to the right, 90.0 degrees is up, 180.0 degrees is to the left, and 270.0 degrees is down.  Angles less than 0 are allowed: -1.0 is the same as 359.0, for example.  Similarly, angles greater than 360.0 are allowed: 361.0 is the same as 1.0, for example.
Any vertex that is missing polar coordinates is placed at the polar origin.</t>
        </r>
        <r>
          <rPr>
            <b/>
            <sz val="8"/>
            <color indexed="81"/>
            <rFont val="Tahoma"/>
            <family val="2"/>
          </rPr>
          <t xml:space="preserve">
</t>
        </r>
      </text>
    </comment>
    <comment ref="R2" authorId="0" shapeId="0">
      <text>
        <r>
          <rPr>
            <b/>
            <sz val="8"/>
            <color indexed="81"/>
            <rFont val="Tahoma"/>
            <family val="2"/>
          </rPr>
          <t>Vertex Degree</t>
        </r>
        <r>
          <rPr>
            <sz val="8"/>
            <color indexed="81"/>
            <rFont val="Tahoma"/>
            <family val="2"/>
          </rPr>
          <t xml:space="preserve">
You can tell NodeXL to calculate this and other graph metrics by going to NodeXL, Analysis, Graph Metrics in the Ribbon.
</t>
        </r>
      </text>
    </comment>
    <comment ref="S2" authorId="0" shapeId="0">
      <text>
        <r>
          <rPr>
            <b/>
            <sz val="8"/>
            <color indexed="81"/>
            <rFont val="Tahoma"/>
            <family val="2"/>
          </rPr>
          <t xml:space="preserve">Vertex In-Degree
</t>
        </r>
        <r>
          <rPr>
            <sz val="8"/>
            <color indexed="81"/>
            <rFont val="Tahoma"/>
            <family val="2"/>
          </rPr>
          <t xml:space="preserve">You can tell NodeXL to calculate this and other graph metrics by going to NodeXL, Analysis, Graph Metrics in the Ribbon.
</t>
        </r>
      </text>
    </comment>
    <comment ref="T2" authorId="0" shapeId="0">
      <text>
        <r>
          <rPr>
            <b/>
            <sz val="8"/>
            <color indexed="81"/>
            <rFont val="Tahoma"/>
            <family val="2"/>
          </rPr>
          <t xml:space="preserve">Vertex Out-Degree
</t>
        </r>
        <r>
          <rPr>
            <sz val="8"/>
            <color indexed="81"/>
            <rFont val="Tahoma"/>
            <family val="2"/>
          </rPr>
          <t xml:space="preserve">You can tell NodeXL to calculate this and other graph metrics by going to NodeXL, Analysis, Graph Metrics in the Ribbon.
</t>
        </r>
      </text>
    </comment>
    <comment ref="U2" authorId="0" shapeId="0">
      <text>
        <r>
          <rPr>
            <b/>
            <sz val="8"/>
            <color indexed="81"/>
            <rFont val="Tahoma"/>
            <family val="2"/>
          </rPr>
          <t xml:space="preserve">Vertex Betweenness Centrality
</t>
        </r>
        <r>
          <rPr>
            <sz val="8"/>
            <color indexed="81"/>
            <rFont val="Tahoma"/>
            <family val="2"/>
          </rPr>
          <t xml:space="preserve">You can tell NodeXL to calculate this and other graph metrics by going to NodeXL, Analysis, Graph Metrics in the Ribbon.
</t>
        </r>
      </text>
    </comment>
    <comment ref="V2" authorId="0" shapeId="0">
      <text>
        <r>
          <rPr>
            <b/>
            <sz val="8"/>
            <color indexed="81"/>
            <rFont val="Tahoma"/>
            <family val="2"/>
          </rPr>
          <t xml:space="preserve">Vertex Closeness Centrality
</t>
        </r>
        <r>
          <rPr>
            <sz val="8"/>
            <color indexed="81"/>
            <rFont val="Tahoma"/>
            <family val="2"/>
          </rPr>
          <t xml:space="preserve">You can tell NodeXL to calculate this and other graph metrics by going to NodeXL, Analysis, Graph Metrics in the Ribbon.
</t>
        </r>
      </text>
    </comment>
    <comment ref="W2" authorId="0" shapeId="0">
      <text>
        <r>
          <rPr>
            <b/>
            <sz val="8"/>
            <color indexed="81"/>
            <rFont val="Tahoma"/>
            <family val="2"/>
          </rPr>
          <t xml:space="preserve">Vertex Eigenvector Centrality
</t>
        </r>
        <r>
          <rPr>
            <sz val="8"/>
            <color indexed="81"/>
            <rFont val="Tahoma"/>
            <family val="2"/>
          </rPr>
          <t xml:space="preserve">You can tell NodeXL to calculate this and other graph metrics by going to NodeXL, Analysis, Graph Metrics in the Ribbon.
</t>
        </r>
      </text>
    </comment>
    <comment ref="X2" authorId="2" shapeId="0">
      <text>
        <r>
          <rPr>
            <b/>
            <sz val="8"/>
            <color indexed="81"/>
            <rFont val="Tahoma"/>
            <family val="2"/>
          </rPr>
          <t xml:space="preserve">Vertex PageRank
</t>
        </r>
        <r>
          <rPr>
            <sz val="8"/>
            <color indexed="81"/>
            <rFont val="Tahoma"/>
            <family val="2"/>
          </rPr>
          <t>You can tell NodeXL to calculate this and other graph metrics by going to NodeXL, Analysis, Graph Metrics in the Ribbon.</t>
        </r>
      </text>
    </comment>
    <comment ref="Y2" authorId="0" shapeId="0">
      <text>
        <r>
          <rPr>
            <b/>
            <sz val="8"/>
            <color indexed="81"/>
            <rFont val="Tahoma"/>
            <family val="2"/>
          </rPr>
          <t xml:space="preserve">Vertex Clustering Coefficient
</t>
        </r>
        <r>
          <rPr>
            <sz val="8"/>
            <color indexed="81"/>
            <rFont val="Tahoma"/>
            <family val="2"/>
          </rPr>
          <t xml:space="preserve">You can tell NodeXL to calculate this and other graph metrics by going to NodeXL, Analysis, Graph Metrics in the Ribbon.
</t>
        </r>
      </text>
    </comment>
    <comment ref="Z2" authorId="2" shapeId="0">
      <text>
        <r>
          <rPr>
            <b/>
            <sz val="8"/>
            <color indexed="81"/>
            <rFont val="Tahoma"/>
            <family val="2"/>
          </rPr>
          <t>Vertex Reciprocated Pair Ratio</t>
        </r>
        <r>
          <rPr>
            <sz val="8"/>
            <color indexed="81"/>
            <rFont val="Tahoma"/>
            <family val="2"/>
          </rPr>
          <t xml:space="preserve">
You can tell NodeXL to calculate this and other graph metrics by going to NodeXL, Analysis, Graph Metrics in the Ribbon.</t>
        </r>
      </text>
    </comment>
    <comment ref="AA2" authorId="0" shapeId="0">
      <text>
        <r>
          <rPr>
            <b/>
            <sz val="8"/>
            <color indexed="81"/>
            <rFont val="Tahoma"/>
            <family val="2"/>
          </rPr>
          <t xml:space="preserve">Vertex ID
</t>
        </r>
        <r>
          <rPr>
            <sz val="8"/>
            <color indexed="81"/>
            <rFont val="Tahoma"/>
            <family val="2"/>
          </rPr>
          <t xml:space="preserve">
This is a unique ID that gets filled in automatically.  Do not edit this column.</t>
        </r>
      </text>
    </comment>
    <comment ref="AC2" authorId="0" shapeId="0">
      <text>
        <r>
          <rPr>
            <b/>
            <sz val="8"/>
            <color indexed="81"/>
            <rFont val="Tahoma"/>
            <family val="2"/>
          </rPr>
          <t>How to Add Your Own Columns</t>
        </r>
        <r>
          <rPr>
            <sz val="8"/>
            <color indexed="81"/>
            <rFont val="Tahoma"/>
            <family val="2"/>
          </rPr>
          <t xml:space="preserve">
If you want NodeXL to use any columns you add, you must add them to this table.  The table is distinguished from the rest of the worksheet by the table column headers in row 2, so you can tell where the table ends and the rest of the worksheet begins.
You can add a column to the right end of the table by simply typing a column name into the first empty cell in row 2.  Excel will automatically extend the table to the right to include the new column.
You can also insert a column anywhere within the table, but that will interfere with NodeXL's ability to show and hide groups of related columns and is not recommended.</t>
        </r>
        <r>
          <rPr>
            <b/>
            <sz val="8"/>
            <color indexed="81"/>
            <rFont val="Tahoma"/>
            <family val="2"/>
          </rPr>
          <t xml:space="preserve">
</t>
        </r>
      </text>
    </comment>
  </commentList>
</comments>
</file>

<file path=xl/comments3.xml><?xml version="1.0" encoding="utf-8"?>
<comments xmlns="http://schemas.openxmlformats.org/spreadsheetml/2006/main">
  <authors>
    <author>TonyAdmin</author>
    <author>Tony</author>
  </authors>
  <commentList>
    <comment ref="A2" authorId="0" shapeId="0">
      <text>
        <r>
          <rPr>
            <b/>
            <sz val="8"/>
            <color indexed="81"/>
            <rFont val="Tahoma"/>
            <family val="2"/>
          </rPr>
          <t>Group Name</t>
        </r>
        <r>
          <rPr>
            <sz val="8"/>
            <color indexed="81"/>
            <rFont val="Tahoma"/>
            <family val="2"/>
          </rPr>
          <t xml:space="preserve">
(In most cases, you should not edit this worksheet.  Instead, use the items on the NodeXL, Analysis, Groups menu to create and work with groups.)
Enter the name of the group.
</t>
        </r>
        <r>
          <rPr>
            <u/>
            <sz val="8"/>
            <color indexed="81"/>
            <rFont val="Tahoma"/>
            <family val="2"/>
          </rPr>
          <t xml:space="preserve">
Worksheet Overview</t>
        </r>
        <r>
          <rPr>
            <sz val="8"/>
            <color indexed="81"/>
            <rFont val="Tahoma"/>
            <family val="2"/>
          </rPr>
          <t xml:space="preserve">
A group is a set of related vertices.  Groups are usually indicated by vertex color and shape when the graph is refreshed.  All the vertices in one group might be blue disks, for example.
You can control how groups are shown using NodeXL, Analysis, Groups, Group Options.</t>
        </r>
        <r>
          <rPr>
            <b/>
            <sz val="8"/>
            <color indexed="81"/>
            <rFont val="Tahoma"/>
            <family val="2"/>
          </rPr>
          <t xml:space="preserve">
</t>
        </r>
      </text>
    </comment>
    <comment ref="B2" authorId="0" shapeId="0">
      <text>
        <r>
          <rPr>
            <b/>
            <sz val="8"/>
            <color indexed="81"/>
            <rFont val="Tahoma"/>
            <family val="2"/>
          </rPr>
          <t xml:space="preserve">Group Vertex Color
</t>
        </r>
        <r>
          <rPr>
            <sz val="8"/>
            <color indexed="81"/>
            <rFont val="Tahoma"/>
            <family val="2"/>
          </rPr>
          <t xml:space="preserve">
(In most cases, you should not edit this worksheet.  Instead, use the items on the NodeXL, Analysis, Groups menu to create and work with groups.)
To select a color to use for all vertices in the group,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C2" authorId="0" shapeId="0">
      <text>
        <r>
          <rPr>
            <b/>
            <sz val="8"/>
            <color indexed="81"/>
            <rFont val="Tahoma"/>
            <family val="2"/>
          </rPr>
          <t>Group Vertex Shape</t>
        </r>
        <r>
          <rPr>
            <sz val="8"/>
            <color indexed="81"/>
            <rFont val="Tahoma"/>
            <family val="2"/>
          </rPr>
          <t xml:space="preserve">
(In most cases, you should not edit this worksheet.  Instead, use the items on the NodeXL, Analysis, Groups menu to create and work with groups.)
Select a shape to use for all vertices in the group.
</t>
        </r>
        <r>
          <rPr>
            <u/>
            <sz val="8"/>
            <color indexed="81"/>
            <rFont val="Tahoma"/>
            <family val="2"/>
          </rPr>
          <t>Pasting</t>
        </r>
        <r>
          <rPr>
            <sz val="8"/>
            <color indexed="81"/>
            <rFont val="Tahoma"/>
            <family val="2"/>
          </rPr>
          <t xml:space="preserve">
If you want to paste shapes into this column, do not use the standard Paste command (Ctrl-V).  The standard Paste command removes the shape drop-downs from the column.  Instead, use Home, Paste, Paste Values in the Excel Ribbon.</t>
        </r>
      </text>
    </comment>
    <comment ref="D2" authorId="1" shapeId="0">
      <text>
        <r>
          <rPr>
            <b/>
            <sz val="8"/>
            <color indexed="81"/>
            <rFont val="Tahoma"/>
            <family val="2"/>
          </rPr>
          <t>Group Visibility</t>
        </r>
        <r>
          <rPr>
            <sz val="8"/>
            <color indexed="81"/>
            <rFont val="Tahoma"/>
            <family val="2"/>
          </rPr>
          <t xml:space="preserve">
Select an optional group visibility.
</t>
        </r>
        <r>
          <rPr>
            <b/>
            <sz val="8"/>
            <color indexed="81"/>
            <rFont val="Tahoma"/>
            <family val="2"/>
          </rPr>
          <t>Show</t>
        </r>
        <r>
          <rPr>
            <sz val="8"/>
            <color indexed="81"/>
            <rFont val="Tahoma"/>
            <family val="2"/>
          </rPr>
          <t xml:space="preserve">
Show the group's vertices and edges when the graph is refreshed.  This is the default.
</t>
        </r>
        <r>
          <rPr>
            <b/>
            <sz val="8"/>
            <color indexed="81"/>
            <rFont val="Tahoma"/>
            <family val="2"/>
          </rPr>
          <t>Skip</t>
        </r>
        <r>
          <rPr>
            <sz val="8"/>
            <color indexed="81"/>
            <rFont val="Tahoma"/>
            <family val="2"/>
          </rPr>
          <t xml:space="preserve">
Skip the group's vertices and edges.
</t>
        </r>
        <r>
          <rPr>
            <b/>
            <sz val="8"/>
            <color indexed="81"/>
            <rFont val="Tahoma"/>
            <family val="2"/>
          </rPr>
          <t>Hide</t>
        </r>
        <r>
          <rPr>
            <sz val="8"/>
            <color indexed="81"/>
            <rFont val="Tahoma"/>
            <family val="2"/>
          </rPr>
          <t xml:space="preserve">
Use the group's vertices and edges when laying out the graph, but then hide the group's vertices and edges.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0 = Skip
2 = Hide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E2" authorId="1" shapeId="0">
      <text>
        <r>
          <rPr>
            <b/>
            <sz val="8"/>
            <color indexed="81"/>
            <rFont val="Tahoma"/>
            <family val="2"/>
          </rPr>
          <t xml:space="preserve">Group Collapsed?
</t>
        </r>
        <r>
          <rPr>
            <sz val="8"/>
            <color indexed="81"/>
            <rFont val="Tahoma"/>
            <family val="2"/>
          </rPr>
          <t>(In most cases, you should not edit this worksheet.  Instead, use the items on the NodeXL, Analysis, Groups menu to create and work with groups.)</t>
        </r>
        <r>
          <rPr>
            <b/>
            <sz val="8"/>
            <color indexed="81"/>
            <rFont val="Tahoma"/>
            <family val="2"/>
          </rPr>
          <t xml:space="preserve">
</t>
        </r>
        <r>
          <rPr>
            <sz val="8"/>
            <color indexed="81"/>
            <rFont val="Tahoma"/>
            <family val="2"/>
          </rPr>
          <t xml:space="preserve">Set to Yes to collapse the group.
</t>
        </r>
        <r>
          <rPr>
            <u/>
            <sz val="8"/>
            <color indexed="81"/>
            <rFont val="Tahoma"/>
            <family val="2"/>
          </rPr>
          <t>Formulas</t>
        </r>
        <r>
          <rPr>
            <sz val="8"/>
            <color indexed="81"/>
            <rFont val="Tahoma"/>
            <family val="2"/>
          </rPr>
          <t xml:space="preserve">
If you are using Excel formulas to compute the collapsed values, you may find it helpful to use the numerical options instead of text:
0 = No
1 = Yes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r>
          <rPr>
            <sz val="9"/>
            <color indexed="81"/>
            <rFont val="Tahoma"/>
            <family val="2"/>
          </rPr>
          <t xml:space="preserve">
</t>
        </r>
      </text>
    </comment>
    <comment ref="F2" authorId="1" shapeId="0">
      <text>
        <r>
          <rPr>
            <b/>
            <sz val="8"/>
            <color indexed="81"/>
            <rFont val="Tahoma"/>
            <family val="2"/>
          </rPr>
          <t>Group Label</t>
        </r>
        <r>
          <rPr>
            <sz val="8"/>
            <color indexed="81"/>
            <rFont val="Tahoma"/>
            <family val="2"/>
          </rPr>
          <t xml:space="preserve">
Enter an optional group label.
Group labels are used when you choose to lay out each of the graph's groups in its own box (NodeXL, Graph, Layout, Layout Options), and when you collapse a group (NodeXL, Analysis, Groups, Collapse Selected Groups).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r>
          <rPr>
            <sz val="9"/>
            <color indexed="81"/>
            <rFont val="Tahoma"/>
            <charset val="1"/>
          </rPr>
          <t xml:space="preserve">
</t>
        </r>
      </text>
    </comment>
    <comment ref="G2" authorId="1" shapeId="0">
      <text>
        <r>
          <rPr>
            <b/>
            <sz val="8"/>
            <color indexed="81"/>
            <rFont val="Tahoma"/>
            <family val="2"/>
          </rPr>
          <t xml:space="preserve">Collapsed Location
</t>
        </r>
        <r>
          <rPr>
            <sz val="8"/>
            <color indexed="81"/>
            <rFont val="Tahoma"/>
            <family val="2"/>
          </rPr>
          <t xml:space="preserve">
(In most cases, you should not edit this worksheet.  Instead, use the items on the NodeXL, Analysis, Groups menu to create and work with groups.)</t>
        </r>
        <r>
          <rPr>
            <b/>
            <sz val="8"/>
            <color indexed="81"/>
            <rFont val="Tahoma"/>
            <family val="2"/>
          </rPr>
          <t xml:space="preserve">
</t>
        </r>
        <r>
          <rPr>
            <sz val="8"/>
            <color indexed="81"/>
            <rFont val="Tahoma"/>
            <family val="2"/>
          </rPr>
          <t>Enter an optional location for the group when it is collapsed.
Collapsed X and Collapsed Y values should be between 0 and 9,999.  If you enter Collapsed X and Collapsed Y values, you should set NodeXL, Graph, Layout to "None" to prevent NodeXL from overwriting your values when you show the graph.</t>
        </r>
      </text>
    </comment>
    <comment ref="H2" authorId="1" shapeId="0">
      <text>
        <r>
          <rPr>
            <b/>
            <sz val="8"/>
            <color indexed="81"/>
            <rFont val="Tahoma"/>
            <family val="2"/>
          </rPr>
          <t xml:space="preserve">Collapsed Location
</t>
        </r>
        <r>
          <rPr>
            <sz val="8"/>
            <color indexed="81"/>
            <rFont val="Tahoma"/>
            <family val="2"/>
          </rPr>
          <t>(In most cases, you should not edit this worksheet.  Instead, use the items on the NodeXL, Analysis, Groups menu to create and work with groups.)
Enter an optional location for the group when it is collapsed.
Collapsed X and Collapsed Y values should be between 0 and 9,999.  If you enter Collapsed X and Collapsed Y values, you should set NodeXL, Graph, Layout to "None" to prevent NodeXL from overwriting your values when you show the graph.</t>
        </r>
      </text>
    </comment>
    <comment ref="K2" authorId="1" shapeId="0">
      <text>
        <r>
          <rPr>
            <b/>
            <sz val="8"/>
            <color indexed="81"/>
            <rFont val="Tahoma"/>
            <family val="2"/>
          </rPr>
          <t xml:space="preserve">Group Vertices
</t>
        </r>
        <r>
          <rPr>
            <sz val="8"/>
            <color indexed="81"/>
            <rFont val="Tahoma"/>
            <family val="2"/>
          </rPr>
          <t xml:space="preserve">
You can tell NodeXL to calculate this and other graph metrics by going to NodeXL, Analysis, Graph Metrics in the Ribbon.</t>
        </r>
        <r>
          <rPr>
            <b/>
            <sz val="9"/>
            <color indexed="81"/>
            <rFont val="Tahoma"/>
            <charset val="1"/>
          </rPr>
          <t xml:space="preserve">
</t>
        </r>
        <r>
          <rPr>
            <sz val="9"/>
            <color indexed="81"/>
            <rFont val="Tahoma"/>
            <charset val="1"/>
          </rPr>
          <t xml:space="preserve">
</t>
        </r>
      </text>
    </comment>
    <comment ref="L2" authorId="1" shapeId="0">
      <text>
        <r>
          <rPr>
            <b/>
            <sz val="8"/>
            <color indexed="81"/>
            <rFont val="Tahoma"/>
            <family val="2"/>
          </rPr>
          <t>Group Unique Edges</t>
        </r>
        <r>
          <rPr>
            <sz val="8"/>
            <color indexed="81"/>
            <rFont val="Tahoma"/>
            <family val="2"/>
          </rPr>
          <t xml:space="preserve">
You can tell NodeXL to calculate this and other graph metrics by going to NodeXL, Analysis, Graph Metrics in the Ribbon.</t>
        </r>
      </text>
    </comment>
    <comment ref="M2" authorId="1" shapeId="0">
      <text>
        <r>
          <rPr>
            <b/>
            <sz val="8"/>
            <color indexed="81"/>
            <rFont val="Tahoma"/>
            <family val="2"/>
          </rPr>
          <t>Group Edges With Duplicates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N2" authorId="1" shapeId="0">
      <text>
        <r>
          <rPr>
            <b/>
            <sz val="8"/>
            <color indexed="81"/>
            <rFont val="Tahoma"/>
            <family val="2"/>
          </rPr>
          <t>Group Total Edges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O2" authorId="1" shapeId="0">
      <text>
        <r>
          <rPr>
            <b/>
            <sz val="8"/>
            <color indexed="81"/>
            <rFont val="Tahoma"/>
            <family val="2"/>
          </rPr>
          <t>Group Self-Loops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P2" authorId="1" shapeId="0">
      <text>
        <r>
          <rPr>
            <b/>
            <sz val="8"/>
            <color indexed="81"/>
            <rFont val="Tahoma"/>
            <family val="2"/>
          </rPr>
          <t xml:space="preserve">Group Reciprocated Vertex Pair Ratio
</t>
        </r>
        <r>
          <rPr>
            <sz val="8"/>
            <color indexed="81"/>
            <rFont val="Tahoma"/>
            <family val="2"/>
          </rPr>
          <t>You can tell NodeXL to calculate this and other graph metrics by going to NodeXL, Analysis, Graph Metrics in the Ribbon.</t>
        </r>
        <r>
          <rPr>
            <b/>
            <sz val="9"/>
            <color indexed="81"/>
            <rFont val="Tahoma"/>
            <family val="2"/>
          </rPr>
          <t xml:space="preserve">
</t>
        </r>
        <r>
          <rPr>
            <sz val="9"/>
            <color indexed="81"/>
            <rFont val="Tahoma"/>
            <family val="2"/>
          </rPr>
          <t xml:space="preserve">
</t>
        </r>
      </text>
    </comment>
    <comment ref="Q2" authorId="1" shapeId="0">
      <text>
        <r>
          <rPr>
            <b/>
            <sz val="8"/>
            <color indexed="81"/>
            <rFont val="Tahoma"/>
            <family val="2"/>
          </rPr>
          <t xml:space="preserve">Group Reciprocated Edge Ratio
</t>
        </r>
        <r>
          <rPr>
            <sz val="8"/>
            <color indexed="81"/>
            <rFont val="Tahoma"/>
            <family val="2"/>
          </rPr>
          <t>You can tell NodeXL to calculate this and other graph metrics by going to NodeXL, Analysis, Graph Metrics in the Ribbon.</t>
        </r>
      </text>
    </comment>
    <comment ref="R2" authorId="1" shapeId="0">
      <text>
        <r>
          <rPr>
            <b/>
            <sz val="8"/>
            <color indexed="81"/>
            <rFont val="Tahoma"/>
            <family val="2"/>
          </rPr>
          <t>Group Connected Components</t>
        </r>
        <r>
          <rPr>
            <sz val="8"/>
            <color indexed="81"/>
            <rFont val="Tahoma"/>
            <family val="2"/>
          </rPr>
          <t xml:space="preserve">
You can tell NodeXL to calculate this and other graph metrics by going to NodeXL, Analysis, Graph Metrics in the Ribbon.</t>
        </r>
        <r>
          <rPr>
            <b/>
            <sz val="8"/>
            <color indexed="81"/>
            <rFont val="Tahoma"/>
            <family val="2"/>
          </rPr>
          <t xml:space="preserve">
</t>
        </r>
      </text>
    </comment>
    <comment ref="S2" authorId="1" shapeId="0">
      <text>
        <r>
          <rPr>
            <b/>
            <sz val="8"/>
            <color indexed="81"/>
            <rFont val="Tahoma"/>
            <family val="2"/>
          </rPr>
          <t>Group Single-Vertex Connected Components</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r>
          <rPr>
            <sz val="9"/>
            <color indexed="81"/>
            <rFont val="Tahoma"/>
            <family val="2"/>
          </rPr>
          <t xml:space="preserve">
</t>
        </r>
      </text>
    </comment>
    <comment ref="T2" authorId="1" shapeId="0">
      <text>
        <r>
          <rPr>
            <b/>
            <sz val="8"/>
            <color indexed="81"/>
            <rFont val="Tahoma"/>
            <family val="2"/>
          </rPr>
          <t>Group Maximum Vertices in a Connected Component</t>
        </r>
        <r>
          <rPr>
            <sz val="8"/>
            <color indexed="81"/>
            <rFont val="Tahoma"/>
            <family val="2"/>
          </rPr>
          <t xml:space="preserve">
You can tell NodeXL to calculate this and other graph metrics by going to NodeXL, Analysis, Graph Metrics in the Ribbon.
</t>
        </r>
        <r>
          <rPr>
            <sz val="9"/>
            <color indexed="81"/>
            <rFont val="Tahoma"/>
            <family val="2"/>
          </rPr>
          <t xml:space="preserve">
</t>
        </r>
      </text>
    </comment>
    <comment ref="U2" authorId="1" shapeId="0">
      <text>
        <r>
          <rPr>
            <b/>
            <sz val="8"/>
            <color indexed="81"/>
            <rFont val="Tahoma"/>
            <family val="2"/>
          </rPr>
          <t>Group Maximum Edges in a Connected Component</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text>
    </comment>
    <comment ref="V2" authorId="1" shapeId="0">
      <text>
        <r>
          <rPr>
            <b/>
            <sz val="8"/>
            <color indexed="81"/>
            <rFont val="Tahoma"/>
            <family val="2"/>
          </rPr>
          <t>Group Maximum Geodesic Distance (Diameter)</t>
        </r>
        <r>
          <rPr>
            <sz val="8"/>
            <color indexed="81"/>
            <rFont val="Tahoma"/>
            <family val="2"/>
          </rPr>
          <t xml:space="preserve">
You can tell NodeXL to calculate this and other graph metrics by going to NodeXL, Analysis, Graph Metrics in the Ribbon.</t>
        </r>
      </text>
    </comment>
    <comment ref="W2" authorId="1" shapeId="0">
      <text>
        <r>
          <rPr>
            <b/>
            <sz val="8"/>
            <color indexed="81"/>
            <rFont val="Tahoma"/>
            <family val="2"/>
          </rPr>
          <t>Group Average Geodesic Distance</t>
        </r>
        <r>
          <rPr>
            <sz val="8"/>
            <color indexed="81"/>
            <rFont val="Tahoma"/>
            <family val="2"/>
          </rPr>
          <t xml:space="preserve">
You can tell NodeXL to calculate this and other graph metrics by going to NodeXL, Analysis, Graph Metrics in the Ribbon.</t>
        </r>
      </text>
    </comment>
    <comment ref="X2" authorId="1" shapeId="0">
      <text>
        <r>
          <rPr>
            <b/>
            <sz val="8"/>
            <color indexed="81"/>
            <rFont val="Tahoma"/>
            <family val="2"/>
          </rPr>
          <t>Group Graph Density</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text>
    </comment>
  </commentList>
</comments>
</file>

<file path=xl/comments4.xml><?xml version="1.0" encoding="utf-8"?>
<comments xmlns="http://schemas.openxmlformats.org/spreadsheetml/2006/main">
  <authors>
    <author>TonyAdmin</author>
    <author>Tony</author>
  </authors>
  <commentList>
    <comment ref="A1" authorId="0" shapeId="0">
      <text>
        <r>
          <rPr>
            <b/>
            <sz val="8"/>
            <color indexed="81"/>
            <rFont val="Tahoma"/>
            <family val="2"/>
          </rPr>
          <t>Group Name</t>
        </r>
        <r>
          <rPr>
            <sz val="8"/>
            <color indexed="81"/>
            <rFont val="Tahoma"/>
            <family val="2"/>
          </rPr>
          <t xml:space="preserve">
(In most cases, you should not edit this worksheet.  Instead, use the items on the NodeXL, Analysis, Groups menu to create and work with groups.)
Enter the name of the group.  The group name must also be entered on the Groups worksheet.
</t>
        </r>
        <r>
          <rPr>
            <u/>
            <sz val="8"/>
            <color indexed="81"/>
            <rFont val="Tahoma"/>
            <family val="2"/>
          </rPr>
          <t>Worksheet Overview</t>
        </r>
        <r>
          <rPr>
            <sz val="8"/>
            <color indexed="81"/>
            <rFont val="Tahoma"/>
            <family val="2"/>
          </rPr>
          <t xml:space="preserve">
A group is a set of related vertices.  Groups are usually indicated by vertex color and shape when the graph is refreshed.  All the vertices in one group might be blue disks, for example.
You can control how groups are shown using NodeXL, Analysis, Groups, Group Options.</t>
        </r>
        <r>
          <rPr>
            <b/>
            <sz val="8"/>
            <color indexed="81"/>
            <rFont val="Tahoma"/>
            <family val="2"/>
          </rPr>
          <t xml:space="preserve">
</t>
        </r>
      </text>
    </comment>
    <comment ref="B1" authorId="0" shapeId="0">
      <text>
        <r>
          <rPr>
            <b/>
            <sz val="8"/>
            <color indexed="81"/>
            <rFont val="Tahoma"/>
            <family val="2"/>
          </rPr>
          <t>Vertex Name</t>
        </r>
        <r>
          <rPr>
            <sz val="8"/>
            <color indexed="81"/>
            <rFont val="Tahoma"/>
            <family val="2"/>
          </rPr>
          <t xml:space="preserve">
(In most cases, you should not edit this worksheet.  Instead, use the items on the NodeXL, Analysis, Groups menu to create and work with groups.)
Enter the name of a vertex to include in this group.</t>
        </r>
      </text>
    </comment>
    <comment ref="C1" authorId="1" shapeId="0">
      <text>
        <r>
          <rPr>
            <b/>
            <sz val="8"/>
            <color indexed="81"/>
            <rFont val="Tahoma"/>
            <family val="2"/>
          </rPr>
          <t xml:space="preserve">Vertex ID
</t>
        </r>
        <r>
          <rPr>
            <sz val="8"/>
            <color indexed="81"/>
            <rFont val="Tahoma"/>
            <family val="2"/>
          </rPr>
          <t xml:space="preserve">
This gets filled in by the items on the NodeXL, Analysis, Groups menu.</t>
        </r>
        <r>
          <rPr>
            <b/>
            <sz val="9"/>
            <color indexed="81"/>
            <rFont val="Tahoma"/>
            <charset val="1"/>
          </rPr>
          <t xml:space="preserve">
</t>
        </r>
        <r>
          <rPr>
            <sz val="9"/>
            <color indexed="81"/>
            <rFont val="Tahoma"/>
            <charset val="1"/>
          </rPr>
          <t xml:space="preserve">
</t>
        </r>
      </text>
    </comment>
  </commentList>
</comments>
</file>

<file path=xl/comments5.xml><?xml version="1.0" encoding="utf-8"?>
<comments xmlns="http://schemas.openxmlformats.org/spreadsheetml/2006/main">
  <authors>
    <author>TonyAdmin</author>
  </authors>
  <commentList>
    <comment ref="A1" authorId="0" shapeId="0">
      <text>
        <r>
          <rPr>
            <b/>
            <sz val="8"/>
            <color indexed="81"/>
            <rFont val="Tahoma"/>
            <family val="2"/>
          </rPr>
          <t>Overall Metrics</t>
        </r>
        <r>
          <rPr>
            <sz val="8"/>
            <color indexed="81"/>
            <rFont val="Tahoma"/>
            <family val="2"/>
          </rPr>
          <t xml:space="preserve">
</t>
        </r>
        <r>
          <rPr>
            <u/>
            <sz val="8"/>
            <color indexed="81"/>
            <rFont val="Tahoma"/>
            <family val="2"/>
          </rPr>
          <t>Worksheet Overview</t>
        </r>
        <r>
          <rPr>
            <sz val="8"/>
            <color indexed="81"/>
            <rFont val="Tahoma"/>
            <family val="2"/>
          </rPr>
          <t xml:space="preserve">
This worksheet displays overall graph metrics, which can be calculated using NodeXL, Analysis, Graph Metrics in the Ribbon.  It also displays overall readability metrics, which can be calculated using NodeXL, Graph, Layout, Calculate Readability Metrics.</t>
        </r>
      </text>
    </comment>
  </commentList>
</comments>
</file>

<file path=xl/sharedStrings.xml><?xml version="1.0" encoding="utf-8"?>
<sst xmlns="http://schemas.openxmlformats.org/spreadsheetml/2006/main" count="3796" uniqueCount="1616">
  <si>
    <t>Vertex 1</t>
  </si>
  <si>
    <t>Vertex 2</t>
  </si>
  <si>
    <t>Color</t>
  </si>
  <si>
    <t>Width</t>
  </si>
  <si>
    <t>Opacity</t>
  </si>
  <si>
    <t>Vertex</t>
  </si>
  <si>
    <t>Valid Edge Visibilities</t>
  </si>
  <si>
    <t>Valid Vertex Visibilities</t>
  </si>
  <si>
    <t>Shape</t>
  </si>
  <si>
    <t>Valid Vertex Shapes</t>
  </si>
  <si>
    <t>Tooltip</t>
  </si>
  <si>
    <t>Visibility</t>
  </si>
  <si>
    <t>ID</t>
  </si>
  <si>
    <t>Locked?</t>
  </si>
  <si>
    <t>Valid Booleans Default False</t>
  </si>
  <si>
    <t>X</t>
  </si>
  <si>
    <t>Y</t>
  </si>
  <si>
    <t>Value</t>
  </si>
  <si>
    <t>Per-Workbook Setting</t>
  </si>
  <si>
    <t>Template Version</t>
  </si>
  <si>
    <t>Vertex Shape</t>
  </si>
  <si>
    <t>Vertex Color</t>
  </si>
  <si>
    <t>Table Name</t>
  </si>
  <si>
    <t>Column Name</t>
  </si>
  <si>
    <t>Selected Minimum</t>
  </si>
  <si>
    <t>Selected Maximum</t>
  </si>
  <si>
    <t>Add Your Own Columns Here</t>
  </si>
  <si>
    <t>Layout Order</t>
  </si>
  <si>
    <t>Polar R</t>
  </si>
  <si>
    <t>Polar Angle</t>
  </si>
  <si>
    <t>Graph Directedness</t>
  </si>
  <si>
    <t>Degree</t>
  </si>
  <si>
    <t>In-Degree</t>
  </si>
  <si>
    <t>Out-Degree</t>
  </si>
  <si>
    <t>Betweenness Centrality</t>
  </si>
  <si>
    <t>Closeness Centrality</t>
  </si>
  <si>
    <t>Eigenvector Centrality</t>
  </si>
  <si>
    <t>Clustering Coefficient</t>
  </si>
  <si>
    <t>Dynamic Filter</t>
  </si>
  <si>
    <t>Visual Properties</t>
  </si>
  <si>
    <t>Do Not Edit</t>
  </si>
  <si>
    <t>Other Columns</t>
  </si>
  <si>
    <t>Graph Metrics</t>
  </si>
  <si>
    <t>Labels</t>
  </si>
  <si>
    <t>Layout</t>
  </si>
  <si>
    <t>Size</t>
  </si>
  <si>
    <t>Label</t>
  </si>
  <si>
    <t>Label Fill Color</t>
  </si>
  <si>
    <t>Image File</t>
  </si>
  <si>
    <t>This worksheet is no longer used but is retained to allow older versions of NodeXL to open workbooks created with NodeXL version 1.0.1.96 or later.</t>
  </si>
  <si>
    <t>Do not delete this worksheet.</t>
  </si>
  <si>
    <t>Show</t>
  </si>
  <si>
    <t>Skip</t>
  </si>
  <si>
    <t>Hide</t>
  </si>
  <si>
    <t>Show if in an Edge</t>
  </si>
  <si>
    <t>Circle</t>
  </si>
  <si>
    <t>Disk</t>
  </si>
  <si>
    <t>Sphere</t>
  </si>
  <si>
    <t>Square</t>
  </si>
  <si>
    <t>Solid Square</t>
  </si>
  <si>
    <t>Diamond</t>
  </si>
  <si>
    <t>Solid Diamond</t>
  </si>
  <si>
    <t>Triangle</t>
  </si>
  <si>
    <t>Solid Triangle</t>
  </si>
  <si>
    <t>Image</t>
  </si>
  <si>
    <t>No</t>
  </si>
  <si>
    <t>Yes</t>
  </si>
  <si>
    <t>Valid Vertex Label Positions</t>
  </si>
  <si>
    <t>Top Left</t>
  </si>
  <si>
    <t>Top Center</t>
  </si>
  <si>
    <t>Top Right</t>
  </si>
  <si>
    <t>Middle Left</t>
  </si>
  <si>
    <t>Middle Center</t>
  </si>
  <si>
    <t>Middle Right</t>
  </si>
  <si>
    <t>Bottom Left</t>
  </si>
  <si>
    <t>Bottom Center</t>
  </si>
  <si>
    <t>Bottom Right</t>
  </si>
  <si>
    <t>Label Position</t>
  </si>
  <si>
    <t>Auto Layout on Open</t>
  </si>
  <si>
    <t>Degree Bin</t>
  </si>
  <si>
    <t>Degree Frequency</t>
  </si>
  <si>
    <t>Minimum Degree</t>
  </si>
  <si>
    <t>Maximum Degree</t>
  </si>
  <si>
    <t>Average Degree</t>
  </si>
  <si>
    <t>Median Degree</t>
  </si>
  <si>
    <t>Not Available</t>
  </si>
  <si>
    <t>In-Degree Bin</t>
  </si>
  <si>
    <t>In-Degree Frequency</t>
  </si>
  <si>
    <t>Minimum In-Degree</t>
  </si>
  <si>
    <t>Maximum In-Degree</t>
  </si>
  <si>
    <t>Average In-Degree</t>
  </si>
  <si>
    <t>Median In-Degree</t>
  </si>
  <si>
    <t>Out-Degree Bin</t>
  </si>
  <si>
    <t>Out-Degree Frequency</t>
  </si>
  <si>
    <t>Minimum Out-Degree</t>
  </si>
  <si>
    <t>Maximum Out-Degree</t>
  </si>
  <si>
    <t>Average Out-Degree</t>
  </si>
  <si>
    <t>Median Out-Degree</t>
  </si>
  <si>
    <t>Betweenness Centrality Bin</t>
  </si>
  <si>
    <t>Betweenness Centrality Frequency</t>
  </si>
  <si>
    <t>Minimum Betweenness Centrality</t>
  </si>
  <si>
    <t>Maximum Betweenness Centrality</t>
  </si>
  <si>
    <t>Average Betweenness Centrality</t>
  </si>
  <si>
    <t>Median Betweenness Centrality</t>
  </si>
  <si>
    <t>Closeness Centrality Bin</t>
  </si>
  <si>
    <t>Closeness Centrality Frequency</t>
  </si>
  <si>
    <t>Minimum Closeness Centrality</t>
  </si>
  <si>
    <t>Maximum Closeness Centrality</t>
  </si>
  <si>
    <t>Average Closeness Centrality</t>
  </si>
  <si>
    <t>Median Closeness Centrality</t>
  </si>
  <si>
    <t>Eigenvector Centrality Bin</t>
  </si>
  <si>
    <t>Eigenvector Centrality Frequency</t>
  </si>
  <si>
    <t>Minimum Eigenvector Centrality</t>
  </si>
  <si>
    <t>Maximum Eigenvector Centrality</t>
  </si>
  <si>
    <t>Average Eigenvector Centrality</t>
  </si>
  <si>
    <t>Median Eigenvector Centrality</t>
  </si>
  <si>
    <t>Clustering Coefficient Bin</t>
  </si>
  <si>
    <t>Clustering Coefficient Frequency</t>
  </si>
  <si>
    <t>Minimum Clustering Coefficient</t>
  </si>
  <si>
    <t>Maximum Clustering Coefficient</t>
  </si>
  <si>
    <t>Average Clustering Coefficient</t>
  </si>
  <si>
    <t>Median Clustering Coefficient</t>
  </si>
  <si>
    <t>Dynamic Filter Bin</t>
  </si>
  <si>
    <t>Dynamic Filter Frequency</t>
  </si>
  <si>
    <t>Bin Divisor</t>
  </si>
  <si>
    <t>No Metric Message</t>
  </si>
  <si>
    <t>Dynamic Filter Source Column Range</t>
  </si>
  <si>
    <t>Histogram Property</t>
  </si>
  <si>
    <t>TableName[ColumnName]</t>
  </si>
  <si>
    <t xml:space="preserve">The empty chart above is used to create histogram images for dynamic filters.  It is associated with two columns in the HistogramBins table on the Overall Metrics worksheet, and on the HistogramProperties table on that worksheet.  The chart is on this worksheet instead of the more logical Overall Metrics worksheet because the chart must be visible for a histogram image to be created.  If the chart where in Overall Metrics in a visible range the user would see it, whereas the user never sees this Misc worksheet because the entire worksheet is hidden. </t>
  </si>
  <si>
    <t>Style</t>
  </si>
  <si>
    <t>Valid Edge Styles</t>
  </si>
  <si>
    <t>Solid</t>
  </si>
  <si>
    <t>Dash</t>
  </si>
  <si>
    <t>Dot</t>
  </si>
  <si>
    <t>Dash Dot</t>
  </si>
  <si>
    <t>Dash Dot Dot</t>
  </si>
  <si>
    <t>PageRank</t>
  </si>
  <si>
    <t>PageRank Bin</t>
  </si>
  <si>
    <t>PageRank Frequency</t>
  </si>
  <si>
    <t>Minimum PageRank</t>
  </si>
  <si>
    <t>Maximum PageRank</t>
  </si>
  <si>
    <t>Average PageRank</t>
  </si>
  <si>
    <t>Median PageRank</t>
  </si>
  <si>
    <t>Group</t>
  </si>
  <si>
    <t>Collapsed?</t>
  </si>
  <si>
    <t>Vertices</t>
  </si>
  <si>
    <t>Vertex ID</t>
  </si>
  <si>
    <t>Unique Edges</t>
  </si>
  <si>
    <t>Edges With Duplicates</t>
  </si>
  <si>
    <t>Total Edges</t>
  </si>
  <si>
    <t>Self-Loops</t>
  </si>
  <si>
    <t>Connected Components</t>
  </si>
  <si>
    <t>Single-Vertex Connected Components</t>
  </si>
  <si>
    <t>Maximum Vertices in a Connected Component</t>
  </si>
  <si>
    <t>Maximum Edges in a Connected Component</t>
  </si>
  <si>
    <t>Maximum Geodesic Distance (Diameter)</t>
  </si>
  <si>
    <t>Average Geodesic Distance</t>
  </si>
  <si>
    <t>Graph Density</t>
  </si>
  <si>
    <t>Nowhere</t>
  </si>
  <si>
    <t>Label Text Color</t>
  </si>
  <si>
    <t>Label Font Size</t>
  </si>
  <si>
    <t>Graph Metric</t>
  </si>
  <si>
    <t>Readability Metric</t>
  </si>
  <si>
    <t>Valid Group Shapes</t>
  </si>
  <si>
    <t>Reciprocated?</t>
  </si>
  <si>
    <t>Collapsed Properties</t>
  </si>
  <si>
    <t>Collapsed X</t>
  </si>
  <si>
    <t>Collapsed Y</t>
  </si>
  <si>
    <t>Valid Group Visibilities</t>
  </si>
  <si>
    <t>Reciprocated Vertex Pair Ratio</t>
  </si>
  <si>
    <t>Reciprocated Edge Ratio</t>
  </si>
  <si>
    <t>Workbook Settings 1</t>
  </si>
  <si>
    <t>Workbook Settings Cell Count</t>
  </si>
  <si>
    <t>Autofill Workbook Results</t>
  </si>
  <si>
    <t>▓0▓0▓0▓True▓Black▓Black▓▓▓0▓0▓0▓0▓0▓False▓▓0▓0▓0▓0▓0▓False▓▓0▓0▓0▓True▓Black▓Black▓▓▓0▓0▓0▓0▓0▓False▓▓0▓0▓0▓0▓0▓False▓▓0▓0▓0▓0▓0▓False▓▓0▓0▓0▓0▓0▓False</t>
  </si>
  <si>
    <t>Graph History</t>
  </si>
  <si>
    <t>Relationship</t>
  </si>
  <si>
    <t>Relationship Date (UTC)</t>
  </si>
  <si>
    <t>Tweet</t>
  </si>
  <si>
    <t>URLs in Tweet</t>
  </si>
  <si>
    <t>Domains in Tweet</t>
  </si>
  <si>
    <t>Hashtags in Tweet</t>
  </si>
  <si>
    <t>Media in Tweet</t>
  </si>
  <si>
    <t>Tweet Image File</t>
  </si>
  <si>
    <t>Tweet Date (UTC)</t>
  </si>
  <si>
    <t>Twitter Page for Tweet</t>
  </si>
  <si>
    <t>Latitude</t>
  </si>
  <si>
    <t>Longitude</t>
  </si>
  <si>
    <t>Imported ID</t>
  </si>
  <si>
    <t>In-Reply-To Tweet ID</t>
  </si>
  <si>
    <t>Favorited</t>
  </si>
  <si>
    <t>Favorite Count</t>
  </si>
  <si>
    <t>In-Reply-To User ID</t>
  </si>
  <si>
    <t>Is Quote Status</t>
  </si>
  <si>
    <t>Language</t>
  </si>
  <si>
    <t>Possibly Sensitive</t>
  </si>
  <si>
    <t>Quoted Status ID</t>
  </si>
  <si>
    <t>Retweeted</t>
  </si>
  <si>
    <t>Retweet Count</t>
  </si>
  <si>
    <t>Retweet ID</t>
  </si>
  <si>
    <t>Source</t>
  </si>
  <si>
    <t>Truncated</t>
  </si>
  <si>
    <t>Unified Twitter ID</t>
  </si>
  <si>
    <t>Imported Tweet Type</t>
  </si>
  <si>
    <t>Added By Extended Analysis</t>
  </si>
  <si>
    <t>Corrected By Extended Analysis</t>
  </si>
  <si>
    <t>Place Bounding Box</t>
  </si>
  <si>
    <t>Place Country</t>
  </si>
  <si>
    <t>Place Country Code</t>
  </si>
  <si>
    <t>Place Full Name</t>
  </si>
  <si>
    <t>Place ID</t>
  </si>
  <si>
    <t>Place Name</t>
  </si>
  <si>
    <t>Place Type</t>
  </si>
  <si>
    <t>Place URL</t>
  </si>
  <si>
    <t>sparvolltreffer</t>
  </si>
  <si>
    <t>originaloffers</t>
  </si>
  <si>
    <t>youtube</t>
  </si>
  <si>
    <t>Mentions</t>
  </si>
  <si>
    <t>Replies to</t>
  </si>
  <si>
    <t>ebay.com</t>
  </si>
  <si>
    <t>webmasterplan.com</t>
  </si>
  <si>
    <t>twitter.com</t>
  </si>
  <si>
    <t>amazon.de</t>
  </si>
  <si>
    <t>youtube.com</t>
  </si>
  <si>
    <t>samsung</t>
  </si>
  <si>
    <t>quickberater</t>
  </si>
  <si>
    <t>http://pbs.twimg.com/profile_images/650799756646576129/hdku2Ieg_normal.jpg</t>
  </si>
  <si>
    <t/>
  </si>
  <si>
    <t>en</t>
  </si>
  <si>
    <t>de</t>
  </si>
  <si>
    <t>nl</t>
  </si>
  <si>
    <t>fr</t>
  </si>
  <si>
    <t>pt</t>
  </si>
  <si>
    <t>IFTTT</t>
  </si>
  <si>
    <t>Google</t>
  </si>
  <si>
    <t>Linkis: turn sharing into growth</t>
  </si>
  <si>
    <t>RSSGround</t>
  </si>
  <si>
    <t>Twitter Web Client</t>
  </si>
  <si>
    <t>dlvr.it</t>
  </si>
  <si>
    <t>Twitter for Android</t>
  </si>
  <si>
    <t>TweetDeck</t>
  </si>
  <si>
    <t>Facebook</t>
  </si>
  <si>
    <t>Twitter for iPhone</t>
  </si>
  <si>
    <t>Manou Tweeting</t>
  </si>
  <si>
    <t>Retweet</t>
  </si>
  <si>
    <t>Name</t>
  </si>
  <si>
    <t>Followed</t>
  </si>
  <si>
    <t>Followers</t>
  </si>
  <si>
    <t>Tweets</t>
  </si>
  <si>
    <t>Favorites</t>
  </si>
  <si>
    <t>Time Zone UTC Offset (Seconds)</t>
  </si>
  <si>
    <t>Description</t>
  </si>
  <si>
    <t>Location</t>
  </si>
  <si>
    <t>Web</t>
  </si>
  <si>
    <t>Time Zone</t>
  </si>
  <si>
    <t>Joined Twitter Date (UTC)</t>
  </si>
  <si>
    <t>Profile Banner Url</t>
  </si>
  <si>
    <t>Default Profile</t>
  </si>
  <si>
    <t>Default Profile Image</t>
  </si>
  <si>
    <t>Geo Enabled</t>
  </si>
  <si>
    <t>Listed Count</t>
  </si>
  <si>
    <t>Profile Background Image Url</t>
  </si>
  <si>
    <t>Verified</t>
  </si>
  <si>
    <t>Custom Menu Item Text</t>
  </si>
  <si>
    <t>Custom Menu Item Action</t>
  </si>
  <si>
    <t>Tweeted Search Term?</t>
  </si>
  <si>
    <t>YouTube</t>
  </si>
  <si>
    <t>Quickberater</t>
  </si>
  <si>
    <t>Kelly</t>
  </si>
  <si>
    <t>lol watch this</t>
  </si>
  <si>
    <t>QuickBerater.de - Tweets | Ebay-Auktionen | Shopping-Angebote namhafter Online-Händler | Gutscheine | Schnäppchen | Starke Marken | Testberichte |</t>
  </si>
  <si>
    <t>Made it for my friends and family and now willing to share where the deals are to be had.  Follow your gut.</t>
  </si>
  <si>
    <t>San Bruno, CA</t>
  </si>
  <si>
    <t>Germany</t>
  </si>
  <si>
    <t>France</t>
  </si>
  <si>
    <t>Lagos, Nigeria</t>
  </si>
  <si>
    <t>https://t.co/F3fLcf5sH7</t>
  </si>
  <si>
    <t>https://t.co/p5DHSF1X3e</t>
  </si>
  <si>
    <t>Pacific Time (US &amp; Canada)</t>
  </si>
  <si>
    <t>Bern</t>
  </si>
  <si>
    <t>Paris</t>
  </si>
  <si>
    <t>Athens</t>
  </si>
  <si>
    <t>Jakarta</t>
  </si>
  <si>
    <t>Eastern Time (US &amp; Canada)</t>
  </si>
  <si>
    <t>London</t>
  </si>
  <si>
    <t>Casablanca</t>
  </si>
  <si>
    <t>Amsterdam</t>
  </si>
  <si>
    <t>Belgrade</t>
  </si>
  <si>
    <t>West Central Africa</t>
  </si>
  <si>
    <t>Central Time (US &amp; Canada)</t>
  </si>
  <si>
    <t>https://pbs.twimg.com/profile_banners/10228272/1489093421</t>
  </si>
  <si>
    <t>https://pbs.twimg.com/profile_banners/32338034/1483402641</t>
  </si>
  <si>
    <t>https://pbs.twimg.com/profile_banners/3419431515/1439441845</t>
  </si>
  <si>
    <t>es</t>
  </si>
  <si>
    <t>en-gb</t>
  </si>
  <si>
    <t>http://abs.twimg.com/images/themes/theme1/bg.png</t>
  </si>
  <si>
    <t>http://pbs.twimg.com/profile_background_images/451389902429491200/Rrlh09IC.png</t>
  </si>
  <si>
    <t>http://pbs.twimg.com/profile_background_images/574566421885100032/bEVZvLQT.jpeg</t>
  </si>
  <si>
    <t>http://abs.twimg.com/images/themes/theme9/bg.gif</t>
  </si>
  <si>
    <t>http://abs.twimg.com/images/themes/theme14/bg.gif</t>
  </si>
  <si>
    <t>http://abs.twimg.com/images/themes/theme4/bg.gif</t>
  </si>
  <si>
    <t>http://pbs.twimg.com/profile_images/839944837172428802/FKhayf-__normal.jpg</t>
  </si>
  <si>
    <t>http://pbs.twimg.com/profile_images/812148018132774915/2Z_b5KtQ_normal.jpg</t>
  </si>
  <si>
    <t>http://abs.twimg.com/sticky/default_profile_images/default_profile_normal.png</t>
  </si>
  <si>
    <t>Open Twitter Page for This Person</t>
  </si>
  <si>
    <t>https://twitter.com/youtube</t>
  </si>
  <si>
    <t>https://twitter.com/sparvolltreffer</t>
  </si>
  <si>
    <t>https://twitter.com/originaloffers</t>
  </si>
  <si>
    <t xml:space="preserve">youtube
</t>
  </si>
  <si>
    <t>Directed</t>
  </si>
  <si>
    <t>samsungbrasil</t>
  </si>
  <si>
    <t>facebook.com</t>
  </si>
  <si>
    <t>http://pbs.twimg.com/profile_images/656447072686596096/X8e8KeFl_normal.png</t>
  </si>
  <si>
    <t>59922837</t>
  </si>
  <si>
    <t>ja</t>
  </si>
  <si>
    <t>tl</t>
  </si>
  <si>
    <t>Samsung Brasil</t>
  </si>
  <si>
    <t>Twitter Oficial da Samsung no Brasil.</t>
  </si>
  <si>
    <t>Madrid</t>
  </si>
  <si>
    <t>Brasil</t>
  </si>
  <si>
    <t>http://t.co/R3QwWOogsW</t>
  </si>
  <si>
    <t>Buenos Aires</t>
  </si>
  <si>
    <t>Tokyo</t>
  </si>
  <si>
    <t>Greenland</t>
  </si>
  <si>
    <t>Brasilia</t>
  </si>
  <si>
    <t>Caracas</t>
  </si>
  <si>
    <t>https://pbs.twimg.com/profile_banners/59922837/1490799628</t>
  </si>
  <si>
    <t>ar</t>
  </si>
  <si>
    <t>http://abs.twimg.com/images/themes/theme15/bg.png</t>
  </si>
  <si>
    <t>http://pbs.twimg.com/profile_background_images/530844802284134400/hiF4leoe.jpeg</t>
  </si>
  <si>
    <t>https://twitter.com/samsungbrasil</t>
  </si>
  <si>
    <t>ilovemygear</t>
  </si>
  <si>
    <t>vi</t>
  </si>
  <si>
    <t>und</t>
  </si>
  <si>
    <t>RoundTeam</t>
  </si>
  <si>
    <t>I Love My Gear</t>
  </si>
  <si>
    <t>iLovemygalaxygear@hotmail.com / all the news on the Samsung range of Gear products / https://t.co/4HnSSyJHOv</t>
  </si>
  <si>
    <t>Kolkata</t>
  </si>
  <si>
    <t>https://pbs.twimg.com/profile_banners/2363867307/1487636043</t>
  </si>
  <si>
    <t>http://pbs.twimg.com/profile_background_images/440208538959237121/TUPt_XcE.jpeg</t>
  </si>
  <si>
    <t>http://pbs.twimg.com/profile_images/440208080488243201/eGKShHpq_normal.jpeg</t>
  </si>
  <si>
    <t>https://twitter.com/ilovemygear</t>
  </si>
  <si>
    <t>ed_agosto</t>
  </si>
  <si>
    <t>instagram.com</t>
  </si>
  <si>
    <t>sammobile.com</t>
  </si>
  <si>
    <t>http://pbs.twimg.com/profile_images/2352651341/zPv8u4s5_normal</t>
  </si>
  <si>
    <t>Instagram</t>
  </si>
  <si>
    <t>Twitter for iPad</t>
  </si>
  <si>
    <t>Fiebrú de la tecnología móvil.  Contador/ Analista financiero.</t>
  </si>
  <si>
    <t>New York</t>
  </si>
  <si>
    <t xml:space="preserve">Puerto Rico </t>
  </si>
  <si>
    <t>The Netherlands</t>
  </si>
  <si>
    <t>Atlantic Time (Canada)</t>
  </si>
  <si>
    <t>Prague</t>
  </si>
  <si>
    <t>Hawaii</t>
  </si>
  <si>
    <t>https://pbs.twimg.com/profile_banners/438543493/1385939297</t>
  </si>
  <si>
    <t>http://abs.twimg.com/images/themes/theme10/bg.gif</t>
  </si>
  <si>
    <t>http://abs.twimg.com/images/themes/theme19/bg.gif</t>
  </si>
  <si>
    <t>https://twitter.com/ed_agosto</t>
  </si>
  <si>
    <t xml:space="preserve">samsungbrasil
</t>
  </si>
  <si>
    <t>naijaunplugged</t>
  </si>
  <si>
    <t>drurulez</t>
  </si>
  <si>
    <t>aitygirl</t>
  </si>
  <si>
    <t>otunbalat</t>
  </si>
  <si>
    <t>reviews_ng</t>
  </si>
  <si>
    <t>mikey_agdw7</t>
  </si>
  <si>
    <t>qamar14sss14sss</t>
  </si>
  <si>
    <t>ramadan6_6_2016</t>
  </si>
  <si>
    <t>akshaysonker5</t>
  </si>
  <si>
    <t>advertavenues</t>
  </si>
  <si>
    <t>helenwiggles</t>
  </si>
  <si>
    <t>dailyebaydeal</t>
  </si>
  <si>
    <t>fmp4mobiles</t>
  </si>
  <si>
    <t>majed400r</t>
  </si>
  <si>
    <t>accesoriostore</t>
  </si>
  <si>
    <t>carlosmiranda_o</t>
  </si>
  <si>
    <t>fnac</t>
  </si>
  <si>
    <t>dossantosbruno1</t>
  </si>
  <si>
    <t>rapioverben</t>
  </si>
  <si>
    <t>galaxyclub_nl</t>
  </si>
  <si>
    <t>bons_plans_</t>
  </si>
  <si>
    <t>knyu_</t>
  </si>
  <si>
    <t>gonzalu</t>
  </si>
  <si>
    <t>android_blogger</t>
  </si>
  <si>
    <t>sklnnylatin</t>
  </si>
  <si>
    <t>tonybarrio</t>
  </si>
  <si>
    <t>tvolo812</t>
  </si>
  <si>
    <t>swarajmama_sboy</t>
  </si>
  <si>
    <t>bestmobileltd</t>
  </si>
  <si>
    <t>chika_lovsy</t>
  </si>
  <si>
    <t>ponpokobon</t>
  </si>
  <si>
    <t>codeurs</t>
  </si>
  <si>
    <t>galaxywurld</t>
  </si>
  <si>
    <t>aukosaka_0401</t>
  </si>
  <si>
    <t>mohimohimohihi</t>
  </si>
  <si>
    <t>sammobiles</t>
  </si>
  <si>
    <t>leothelion96</t>
  </si>
  <si>
    <t>simpleseller</t>
  </si>
  <si>
    <t>uptilnoon</t>
  </si>
  <si>
    <t>yahoofinance</t>
  </si>
  <si>
    <t>A versatile tool for ideas, goals and dreams. Get the Samsung Galaxy S7 @ #BestMobile: https://t.co/hZhZ2qNRTf… https://t.co/sGfjWgPBLg</t>
  </si>
  <si>
    <t>A versatile tool for ideas, goals and dreams. Get the Samsung Galaxy S7 @ #BestMobile: https://t.co/QE73RAtivk… https://t.co/kjyRud8FS8</t>
  </si>
  <si>
    <t>A versatile tool for ideas, goals and dreams. Get the Samsung Galaxy S7 @ #BestMobile: https://t.co/U52fqPvffs… https://t.co/SKiy7aQaeW</t>
  </si>
  <si>
    <t>A versatile tool for ideas, goals and dreams. Get the Samsung Galaxy S7 @ #BestMobile: https://t.co/eb0HxAl5JK… https://t.co/4SaHtqPSaP</t>
  </si>
  <si>
    <t>A versatile tool for ideas, goals and dreams. Get the Samsung Galaxy S7 @ #BestMobile: https://t.co/R8SAgm4iwH… https://t.co/7JEYdlotR6</t>
  </si>
  <si>
    <t>RT @Fnac: Bon Plan : Le Smartphone #samsung Galaxy S7 Edge 32 Go Bleu d'occasion est à 581.90€ au lieu de 699€ https://t.co/Ed8gLuLSWA http…</t>
  </si>
  <si>
    <t>RT @fmp4mobiles: لاتفوتو فرصة عروض إبريل الذهبية ..!!!
 احصل علىGalaxy S7 Edge + خصم 200ريال 
يمكنك الحصول على العرض من خلال أحد... https:/…</t>
  </si>
  <si>
    <t>RT @fmp4mobiles: لاتفوتو فرصة عروض إبريل الذهبية ..!!!
 احصل علىGalaxy S7 Edge + خصم 200ريال 
يمكنك الحصول على العرض من خلال:
https://t.co/…</t>
  </si>
  <si>
    <t>You like funny videos? You gotta check these guys out then https://t.co/M5ZS8XJKv7 @UpTilNoon https://t.co/AenWolAPhl #UpTilNoon #UTN</t>
  </si>
  <si>
    <t>#Win a Galaxy S7 Edge! To enter #prize #giveaway, simply follow, like &amp;amp; rt. See at https://t.co/8UnS3fuBPF https://t.co/qZ0eTWQ5Jb</t>
  </si>
  <si>
    <t>RT @AdvertAvenues: #Win a Galaxy S7 Edge! To enter #prize #giveaway, simply follow, like &amp;amp; rt. See at https://t.co/8UnS3fuBPF https://t.co/…</t>
  </si>
  <si>
    <t>Now up on the auction block: Samsung Galaxy S7 edge SM-G935 - 32GB - Black Onyx (Verizon) Smartphone  $380.00 via … https://t.co/I8YnPTldlH</t>
  </si>
  <si>
    <t>لاتفوتو فرصة عروض إبريل الذهبية ..!!!
 احصل علىGalaxy S7 Edge + خصم 200ريال 
يمكنك الحصول على العرض من خلال:… https://t.co/8DlJZy0Dik</t>
  </si>
  <si>
    <t>لاتفوتو فرصة عروض إبريل الذهبية ..!!!
 احصل علىGalaxy S7 Edge + خصم 200ريال 
يمكنك الحصول على العرض من خلال أحد... https://t.co/OGgRVZzn4Y</t>
  </si>
  <si>
    <t>Galaxy s7 edge! https://t.co/pHLsFZY3I7 https://t.co/uc9mWQcGwg</t>
  </si>
  <si>
    <t>Galaxy s7 edge! https://t.co/0ZnWQHuv3f</t>
  </si>
  <si>
    <t>¡Decidido! Mi próximo equipo será LG... la experiencia con el G4 fue muy buena, con el Galaxy S7 edge fue genial y.… https://t.co/6lhxUZZu0d</t>
  </si>
  <si>
    <t>Bon Plan : Le Smartphone #samsung Galaxy S7 Edge 32 Go Bleu d'occasion est à 581.90€ au lieu de 699€… https://t.co/u9FLcGvGbU</t>
  </si>
  <si>
    <t>PETER JÄCKEL Back Cover NOBLE für Samsung G935 Galaxy S7 Edge Black 15640 - https://t.co/CcQTKYJasw - %#Quickberater%</t>
  </si>
  <si>
    <t>RT @Bestmobileltd: A versatile tool for ideas, goals and dreams. Get the Samsung Galaxy S7 @ #BestMobile: https://t.co/1VyvktynLT  
#PayOn…</t>
  </si>
  <si>
    <t>Galaxy S8 (Plus) versus Galaxy S7 (Edge): vergelijking, verschillen https://t.co/oDdn0fINdy</t>
  </si>
  <si>
    <t>1 ou 2 coques TPU gel galvanisé iPhone 6/6S ou Samsung Galaxy S7 Edge, 3 couleurs au choix: 4.90€ au lieu de 9.19€…… https://t.co/agSuMBkV9p</t>
  </si>
  <si>
    <t>N5xがセンサーゴミ入りまくりだけじゃ飽き足らずフリーズからのリブートがあまりにも多いので買い替えたい　でもiPhoneは文字入力の不便さが嫌　じゃあ何にしようか…となるとgalaxy note edgeとかs7 edgeあたりか</t>
  </si>
  <si>
    <t>Galaxy S8 Plus vs. Galaxy S7 Edge: Which Samsung smartphone has the edge? https://t.co/zFmGNk6cQl via @YahooFinance</t>
  </si>
  <si>
    <t>https://t.co/BnrcWQWT3C</t>
  </si>
  <si>
    <t>SE VENDE: Samsung Galaxy S7 Edge 32gb 4glte 90 Dias De Garantia https://t.co/WPWVbhppzK https://t.co/5ZEWA7l1yM</t>
  </si>
  <si>
    <t>You like funny videos? You gotta check these guys out then https://t.co/55mm0xANOv @UpTilNoon https://t.co/BHN2K4qm72 #UpTilNoon #UTN</t>
  </si>
  <si>
    <t>You like funny videos? You gotta check these guys out then https://t.co/7AHUypxjL5 @UpTilNoon https://t.co/fingbwL6rC #UpTilNoon #UTN</t>
  </si>
  <si>
    <t>A versatile tool for ideas, goals and dreams. Get the Samsung Galaxy S7 @ #BestMobile: https://t.co/1VyvktynLT… https://t.co/W9A1BLRo87</t>
  </si>
  <si>
    <t>GALAXY S7 edgeのピンクゴールドを開封レビュー！ https://t.co/1vq2nSgZAE</t>
  </si>
  <si>
    <t>1 ou 2 coques TPU gel galvanisé iPhone 6/6S ou Samsung Galaxy S7 Edge, 3 couleurs au choix: 4.90€ au lieu de 9.19€…… https://t.co/04hmudMNno</t>
  </si>
  <si>
    <t>1 ou 2 coques TPU gel galvanisé iPhone 6/6S ou Samsung Galaxy S7 Edge, 3 couleurs au choix: 4.90€ au lieu de 9.19€…… https://t.co/5yot20CH7Y</t>
  </si>
  <si>
    <t>#iPhoneNews 1 ou 2 coques TPU gel galvanisé iPhone 6/6S ou Samsung Galaxy S7 Edge, 3 couleurs au choix: 4.90€ au…… https://t.co/DUpQQKZ8Nv</t>
  </si>
  <si>
    <t>Samsung Galaxy S7 edge SM-G935 - 32GB - Black Onyx (Verizon) Smartphone https://t.co/7nkYQgkzTc</t>
  </si>
  <si>
    <t>#Galaxy S7 edge 
4月3日まで。　ご相談承ります。詳細はお電話にて。
06-6783-4788（繋がりにくい場合がございます）
#au #docomo #Softbank #MNP 22:56 https://t.co/Bsg2vYacwa</t>
  </si>
  <si>
    <t>New at Sammobile... Got Nougat on your Galaxy S7 or S7 edge? Try Bixby and the Galaxy S8 launcher right now https://t.co/kBAnnYTjXn #Andro…</t>
  </si>
  <si>
    <t>圧倒的にGALAXY S7 edgeの方がiPhoneより写真は綺麗だ。
好みの差もあるけど、俺はGALAXYの方が好き。</t>
  </si>
  <si>
    <t>Got Nougat on your Galaxy S7 or S7 edge? Try Bixby and the Galaxy S8 launcher right now https://t.co/q1yEW0oHER</t>
  </si>
  <si>
    <t>RT @SamMobiles: Got Nougat on your Galaxy S7 or S7 edge? Try Bixby and the Galaxy S8 launcher right now https://t.co/q1yEW0oHER</t>
  </si>
  <si>
    <t>iOttie Easy One Touch 2 Car Mount Holder for iPhone 7s 6s Plus 6s 5s 5c Samsung Galaxy S8 Edge ... -… https://t.co/JbRP6vi88M</t>
  </si>
  <si>
    <t>http://bestmobileltd.com/samsung-galaxy-s7-edge-free-clear-view-cover.html https://twitter.com/i/web/status/848890335040241666</t>
  </si>
  <si>
    <t>http://bestmobileltd.com/samsung-galaxy-s7-edge-free-clear-view-cover.html https://twitter.com/i/web/status/848890335308595200</t>
  </si>
  <si>
    <t>http://bestmobileltd.com/samsung-galaxy-s7-edge-free-clear-view-cover.html https://twitter.com/i/web/status/848890335501500417</t>
  </si>
  <si>
    <t>http://bestmobileltd.com/samsung-galaxy-s7-edge-free-clear-view-cover.html https://twitter.com/i/web/status/848890337393164288</t>
  </si>
  <si>
    <t>http://bestmobileltd.com/samsung-galaxy-s7-edge-free-clear-view-cover.html https://twitter.com/i/web/status/848890340572528642</t>
  </si>
  <si>
    <t>http://eultech.fnac.com/dynclick/fnac/?ead-publisher=twitter&amp;ead-name=twitter_SEO_produit&amp;ead-location=twitter&amp;ead-creative=SEO&amp;ead-creativetype=image&amp;eurl=http://www.fnac.com/Smartphone-Samsung-Galaxy-S7-Edge-32-Go-Bleu/a10299956/w-4?Origin=RS_TW_produit</t>
  </si>
  <si>
    <t>https://www.youtube.com/UpTilNoon https://gleam.io/vde46/win-a-samsung-galaxy-s7-edge-with-a-samsung-128-gigabyte-sd-card-open-world-wide</t>
  </si>
  <si>
    <t>http://amzn.to/2nSkzlo?platform=hootsuite</t>
  </si>
  <si>
    <t>http://www.ebay.com/itm/Samsung-Galaxy-S7-edge-SM-G935-32GB-Black-Onyx-Verizon-Smartphone-/252838561108?hash=item3ade5a4554:g:63oAAOSwzgBY3l9T</t>
  </si>
  <si>
    <t>https://twitter.com/i/web/status/848887047200878592</t>
  </si>
  <si>
    <t>https://www.facebook.com/photo.php?fbid=1668919696468005</t>
  </si>
  <si>
    <t>https://www.instagram.com/p/BSbNx3RFIKz/</t>
  </si>
  <si>
    <t>https://twitter.com/i/web/status/848893505674129409</t>
  </si>
  <si>
    <t>https://twitter.com/i/web/status/848883032110940160</t>
  </si>
  <si>
    <t>http://partners.webmasterplan.com/click.asp?ref=141849&amp;site=12569&amp;type=text&amp;tnb=56&amp;diurl=https%3A%2F%2Fwww.hificomponents.de%2Fzubehoer%2Fhandy-zubehoer%2Fpeter-jaeckel-back-cover-noble-fuer-samsung-g935-galaxy-s7-edge-black-15640%3FsPartner%3D8301</t>
  </si>
  <si>
    <t>http://bestmobileltd.com/samsung-galaxy-s7-edge-free-clear-view-cover.html</t>
  </si>
  <si>
    <t>https://www.galaxyclub.nl/2017/04/galaxy-s8-plus-versus-galaxy-s7-edge-vergelijking-verschillen/</t>
  </si>
  <si>
    <t>https://twitter.com/i/web/status/848894146890694656</t>
  </si>
  <si>
    <t>https://finance.yahoo.com/news/galaxy-s8-plus-vs-galaxy-191501767.html?soc_src=social-sh&amp;soc_trk=tw</t>
  </si>
  <si>
    <t>http://www.radioneybatv.com/2017/04/se-vende-samsung-galaxy-s7-edge-32gb_3.html</t>
  </si>
  <si>
    <t>https://www.youtube.com/UpTilNoon https://gleam.io/vde46-g05bKm</t>
  </si>
  <si>
    <t>https://www.youtube.com/UpTilNoon https://gleam.io/vde46-4FhiL2</t>
  </si>
  <si>
    <t>http://bestmobileltd.com/samsung-galaxy-s7-edge-free-clear-view-cover.html https://twitter.com/i/web/status/848890332712448000</t>
  </si>
  <si>
    <t>https://www.youtube.com/watch?v=IWj2v5dsl_U&amp;feature=share</t>
  </si>
  <si>
    <t>https://twitter.com/i/web/status/848891694019891200</t>
  </si>
  <si>
    <t>https://twitter.com/i/web/status/848894160492834818</t>
  </si>
  <si>
    <t>https://twitter.com/i/web/status/848896976045264896</t>
  </si>
  <si>
    <t>https://www.sammobile.com/2017/04/03/got-nougat-on-your-galaxy-s7-or-s7-edge-try-bixby-and-the-galaxy-s8-launcher-right-now/#samsung</t>
  </si>
  <si>
    <t>https://www.sammobile.com/2017/04/03/got-nougat-on-your-galaxy-s7-or-s7-edge-try-bixby-and-the-galaxy-s8-launcher-right-now/</t>
  </si>
  <si>
    <t>https://twitter.com/i/web/status/848897444494680065</t>
  </si>
  <si>
    <t>bestmobileltd.com twitter.com</t>
  </si>
  <si>
    <t>fnac.com</t>
  </si>
  <si>
    <t>youtube.com gleam.io</t>
  </si>
  <si>
    <t>amzn.to</t>
  </si>
  <si>
    <t>bestmobileltd.com</t>
  </si>
  <si>
    <t>galaxyclub.nl</t>
  </si>
  <si>
    <t>yahoo.com</t>
  </si>
  <si>
    <t>radioneybatv.com</t>
  </si>
  <si>
    <t>bestmobile</t>
  </si>
  <si>
    <t>uptilnoon utn</t>
  </si>
  <si>
    <t>win prize giveaway</t>
  </si>
  <si>
    <t>iphonenews</t>
  </si>
  <si>
    <t>galaxy au docomo softbank mnp</t>
  </si>
  <si>
    <t>andro</t>
  </si>
  <si>
    <t>https://pbs.twimg.com/media/C8P_j4hXkAA6MgD.jpg</t>
  </si>
  <si>
    <t>https://pbs.twimg.com/media/C8ff2sUWsAARLJX.jpg</t>
  </si>
  <si>
    <t>https://pbs.twimg.com/media/C8fhe_cXsAAvmXm.jpg</t>
  </si>
  <si>
    <t>https://pbs.twimg.com/media/C8fjUb4XoAEY85O.jpg</t>
  </si>
  <si>
    <t>https://pbs.twimg.com/media/C8YdG6vUwAAZN-n.jpg</t>
  </si>
  <si>
    <t>http://pbs.twimg.com/profile_images/583215962847051776/PT2zRKlm_normal.jpg</t>
  </si>
  <si>
    <t>http://pbs.twimg.com/profile_images/3404955261/1ad8c26ba5fe6713e1a5f23d3a30c092_normal.jpeg</t>
  </si>
  <si>
    <t>http://pbs.twimg.com/profile_images/378800000751812316/9952fd4cd98890b6dc7095401b0b40a8_normal.jpeg</t>
  </si>
  <si>
    <t>http://pbs.twimg.com/profile_images/614021715782434816/7X2d9p5F_normal.jpg</t>
  </si>
  <si>
    <t>http://pbs.twimg.com/profile_images/684297626754355200/1VU_6aVE_normal.jpg</t>
  </si>
  <si>
    <t>http://pbs.twimg.com/profile_images/826090155274559488/rzSZFf4-_normal.jpg</t>
  </si>
  <si>
    <t>http://pbs.twimg.com/profile_images/746828850714320901/rj4viyds_normal.jpg</t>
  </si>
  <si>
    <t>http://pbs.twimg.com/profile_images/831238383301169153/KW9aE6Gw_normal.jpg</t>
  </si>
  <si>
    <t>http://pbs.twimg.com/profile_images/690139413758742528/d-wcPv3K_normal.jpg</t>
  </si>
  <si>
    <t>http://pbs.twimg.com/profile_images/2747217997/d0c5e8c87774f4b4772aaad3912ddd33_normal.png</t>
  </si>
  <si>
    <t>http://pbs.twimg.com/profile_images/713096718028554240/d7wH4_VX_normal.jpg</t>
  </si>
  <si>
    <t>http://pbs.twimg.com/profile_images/378800000792741346/437f63ef2d14bd13973d80959b205ea7_normal.jpeg</t>
  </si>
  <si>
    <t>http://pbs.twimg.com/profile_images/689157680561319937/SRBblpa1_normal.jpg</t>
  </si>
  <si>
    <t>http://pbs.twimg.com/profile_images/748846691189678080/IhNo4si6_normal.jpg</t>
  </si>
  <si>
    <t>http://pbs.twimg.com/profile_images/729671866579722242/Vlyu_zt8_normal.jpg</t>
  </si>
  <si>
    <t>http://pbs.twimg.com/profile_images/790462056378015744/fZlDIRmP_normal.jpg</t>
  </si>
  <si>
    <t>http://pbs.twimg.com/profile_images/776079592708866048/rgOwI7G-_normal.jpg</t>
  </si>
  <si>
    <t>http://pbs.twimg.com/profile_images/751516823657541633/NT21F4gV_normal.jpg</t>
  </si>
  <si>
    <t>http://pbs.twimg.com/profile_images/613808426544721920/1PuqEUVQ_normal.png</t>
  </si>
  <si>
    <t>http://pbs.twimg.com/profile_images/1596921229/code-promo_1__normal.png</t>
  </si>
  <si>
    <t>http://pbs.twimg.com/profile_images/624953999460929536/U8AXFUNJ_normal.jpg</t>
  </si>
  <si>
    <t>http://pbs.twimg.com/profile_images/627199102560763905/jKNOfFio_normal.jpg</t>
  </si>
  <si>
    <t>http://pbs.twimg.com/profile_images/1242540835/Marvin-the-Paranoid-Android_normal.jpg</t>
  </si>
  <si>
    <t>http://pbs.twimg.com/profile_images/749726004738977793/x30U1gig_normal.jpg</t>
  </si>
  <si>
    <t>http://pbs.twimg.com/profile_images/843502627019259905/X2kDgV-T_normal.jpg</t>
  </si>
  <si>
    <t>http://pbs.twimg.com/profile_images/812296125285797888/PngMa8cm_normal.jpg</t>
  </si>
  <si>
    <t>http://pbs.twimg.com/profile_images/629650663434158081/rn2B483K_normal.jpg</t>
  </si>
  <si>
    <t>http://pbs.twimg.com/profile_images/847702190101680128/6aUOVk9i_normal.jpg</t>
  </si>
  <si>
    <t>http://pbs.twimg.com/profile_images/734055576385118208/BxF1llTY_normal.jpg</t>
  </si>
  <si>
    <t>http://pbs.twimg.com/profile_images/461383903161245696/FKNs9jxD_normal.png</t>
  </si>
  <si>
    <t>http://pbs.twimg.com/profile_images/781872146612006912/T-V3q-Nk_normal.jpg</t>
  </si>
  <si>
    <t>http://pbs.twimg.com/profile_images/577421130731945984/h9kUmB0F_normal.png</t>
  </si>
  <si>
    <t>http://pbs.twimg.com/profile_images/846020542549282817/mowxvFJd_normal.jpg</t>
  </si>
  <si>
    <t>http://pbs.twimg.com/profile_images/378800000775833019/ac768cbf3a7ed9809d902dea3d395c74_normal.jpeg</t>
  </si>
  <si>
    <t>https://twitter.com/#!/naijaunplugged/status/848890335040241666</t>
  </si>
  <si>
    <t>https://twitter.com/#!/drurulez/status/848890335308595200</t>
  </si>
  <si>
    <t>https://twitter.com/#!/aitygirl/status/848890335501500417</t>
  </si>
  <si>
    <t>https://twitter.com/#!/otunbalat/status/848890337393164288</t>
  </si>
  <si>
    <t>https://twitter.com/#!/reviews_ng/status/848890340572528642</t>
  </si>
  <si>
    <t>https://twitter.com/#!/mikey_agdw7/status/848890428229378050</t>
  </si>
  <si>
    <t>https://twitter.com/#!/ilovemygear/status/848890961933553664</t>
  </si>
  <si>
    <t>https://twitter.com/#!/qamar14sss14sss/status/848892034647764993</t>
  </si>
  <si>
    <t>https://twitter.com/#!/qamar14sss14sss/status/848892036258332673</t>
  </si>
  <si>
    <t>https://twitter.com/#!/ramadan6_6_2016/status/848892044160495616</t>
  </si>
  <si>
    <t>https://twitter.com/#!/ramadan6_6_2016/status/848892044378607616</t>
  </si>
  <si>
    <t>https://twitter.com/#!/akshaysonker5/status/848892369059672065</t>
  </si>
  <si>
    <t>https://twitter.com/#!/advertavenues/status/847803508514578432</t>
  </si>
  <si>
    <t>https://twitter.com/#!/helenwiggles/status/848892443856691201</t>
  </si>
  <si>
    <t>https://twitter.com/#!/dailyebaydeal/status/848892888910098434</t>
  </si>
  <si>
    <t>https://twitter.com/#!/fmp4mobiles/status/848887047200878592</t>
  </si>
  <si>
    <t>https://twitter.com/#!/fmp4mobiles/status/848887304752070656</t>
  </si>
  <si>
    <t>https://twitter.com/#!/majed400r/status/848892991297265665</t>
  </si>
  <si>
    <t>https://twitter.com/#!/majed400r/status/848893064856973313</t>
  </si>
  <si>
    <t>https://twitter.com/#!/accesoriostore/status/848893188312117248</t>
  </si>
  <si>
    <t>https://twitter.com/#!/accesoriostore/status/848893191902330880</t>
  </si>
  <si>
    <t>https://twitter.com/#!/carlosmiranda_o/status/848893505674129409</t>
  </si>
  <si>
    <t>https://twitter.com/#!/fnac/status/848883032110940160</t>
  </si>
  <si>
    <t>https://twitter.com/#!/dossantosbruno1/status/848893507754479617</t>
  </si>
  <si>
    <t>https://twitter.com/#!/sparvolltreffer/status/848893744359370758</t>
  </si>
  <si>
    <t>https://twitter.com/#!/rapioverben/status/848893782477156352</t>
  </si>
  <si>
    <t>https://twitter.com/#!/galaxyclub_nl/status/848893893974384640</t>
  </si>
  <si>
    <t>https://twitter.com/#!/bons_plans_/status/848894146890694656</t>
  </si>
  <si>
    <t>https://twitter.com/#!/knyu_/status/848894206495956993</t>
  </si>
  <si>
    <t>https://twitter.com/#!/gonzalu/status/848894417436069890</t>
  </si>
  <si>
    <t>https://twitter.com/#!/android_blogger/status/848894573925601280</t>
  </si>
  <si>
    <t>https://twitter.com/#!/sklnnylatin/status/848894849138995200</t>
  </si>
  <si>
    <t>https://twitter.com/#!/tonybarrio/status/848894979124731905</t>
  </si>
  <si>
    <t>https://twitter.com/#!/tvolo812/status/848895146670379009</t>
  </si>
  <si>
    <t>https://twitter.com/#!/swarajmama_sboy/status/848895339142709249</t>
  </si>
  <si>
    <t>https://twitter.com/#!/bestmobileltd/status/848890332712448000</t>
  </si>
  <si>
    <t>https://twitter.com/#!/chika_lovsy/status/848895473528299522</t>
  </si>
  <si>
    <t>https://twitter.com/#!/ponpokobon/status/848896286262571008</t>
  </si>
  <si>
    <t>https://twitter.com/#!/codeurs/status/848891694019891200</t>
  </si>
  <si>
    <t>https://twitter.com/#!/codeurs/status/848894160492834818</t>
  </si>
  <si>
    <t>https://twitter.com/#!/codeurs/status/848896976045264896</t>
  </si>
  <si>
    <t>https://twitter.com/#!/galaxywurld/status/848896996761055232</t>
  </si>
  <si>
    <t>https://twitter.com/#!/aukosaka_0401/status/848897077983666178</t>
  </si>
  <si>
    <t>https://twitter.com/#!/ed_agosto/status/848897149261795328</t>
  </si>
  <si>
    <t>https://twitter.com/#!/mohimohimohihi/status/848897265829683200</t>
  </si>
  <si>
    <t>https://twitter.com/#!/sammobiles/status/848895568596348929</t>
  </si>
  <si>
    <t>https://twitter.com/#!/leothelion96/status/848897334960242688</t>
  </si>
  <si>
    <t>https://twitter.com/#!/simpleseller/status/848897444494680065</t>
  </si>
  <si>
    <t>848890335040241666</t>
  </si>
  <si>
    <t>848890335308595200</t>
  </si>
  <si>
    <t>848890335501500417</t>
  </si>
  <si>
    <t>848890337393164288</t>
  </si>
  <si>
    <t>848890340572528642</t>
  </si>
  <si>
    <t>848890428229378050</t>
  </si>
  <si>
    <t>848890961933553664</t>
  </si>
  <si>
    <t>848892034647764993</t>
  </si>
  <si>
    <t>848892036258332673</t>
  </si>
  <si>
    <t>848892044160495616</t>
  </si>
  <si>
    <t>848892044378607616</t>
  </si>
  <si>
    <t>848892369059672065</t>
  </si>
  <si>
    <t>847803508514578432</t>
  </si>
  <si>
    <t>848892443856691201</t>
  </si>
  <si>
    <t>848892888910098434</t>
  </si>
  <si>
    <t>848887047200878592</t>
  </si>
  <si>
    <t>848887304752070656</t>
  </si>
  <si>
    <t>848892991297265665</t>
  </si>
  <si>
    <t>848893064856973313</t>
  </si>
  <si>
    <t>848893188312117248</t>
  </si>
  <si>
    <t>848893191902330880</t>
  </si>
  <si>
    <t>848893505674129409</t>
  </si>
  <si>
    <t>848883032110940160</t>
  </si>
  <si>
    <t>848893507754479617</t>
  </si>
  <si>
    <t>848893744359370758</t>
  </si>
  <si>
    <t>848893782477156352</t>
  </si>
  <si>
    <t>848893893974384640</t>
  </si>
  <si>
    <t>848894146890694656</t>
  </si>
  <si>
    <t>848894206495956993</t>
  </si>
  <si>
    <t>848894417436069890</t>
  </si>
  <si>
    <t>848894573925601280</t>
  </si>
  <si>
    <t>848894849138995200</t>
  </si>
  <si>
    <t>848894979124731905</t>
  </si>
  <si>
    <t>848895146670379009</t>
  </si>
  <si>
    <t>848895339142709249</t>
  </si>
  <si>
    <t>848890332712448000</t>
  </si>
  <si>
    <t>848895473528299522</t>
  </si>
  <si>
    <t>848896286262571008</t>
  </si>
  <si>
    <t>848891694019891200</t>
  </si>
  <si>
    <t>848894160492834818</t>
  </si>
  <si>
    <t>848896976045264896</t>
  </si>
  <si>
    <t>848896996761055232</t>
  </si>
  <si>
    <t>848897077983666178</t>
  </si>
  <si>
    <t>848897149261795328</t>
  </si>
  <si>
    <t>848897265829683200</t>
  </si>
  <si>
    <t>848895568596348929</t>
  </si>
  <si>
    <t>848897334960242688</t>
  </si>
  <si>
    <t>848897444494680065</t>
  </si>
  <si>
    <t>小阪</t>
  </si>
  <si>
    <t>Tweetbot for Mac</t>
  </si>
  <si>
    <t>East Coast Shopping Guide</t>
  </si>
  <si>
    <t>Sonia #9jaunplugged</t>
  </si>
  <si>
    <t>Dairo Oluwadamilare</t>
  </si>
  <si>
    <t>Itoro Mike</t>
  </si>
  <si>
    <t>lawal lateefc</t>
  </si>
  <si>
    <t>Reviews.ng</t>
  </si>
  <si>
    <t>iCR7 ™ 🇭🇹</t>
  </si>
  <si>
    <t>Fnac</t>
  </si>
  <si>
    <t>mero abdullah</t>
  </si>
  <si>
    <t>FMP المستقبل</t>
  </si>
  <si>
    <t>زهرة النرجس💐</t>
  </si>
  <si>
    <t>Akshay Sonker</t>
  </si>
  <si>
    <t>Up 'Til Noon</t>
  </si>
  <si>
    <t>Advert Avenue</t>
  </si>
  <si>
    <t>helen wigglesworth</t>
  </si>
  <si>
    <t>Ebay</t>
  </si>
  <si>
    <t>Majed400R</t>
  </si>
  <si>
    <t>Accesorios iStore</t>
  </si>
  <si>
    <t>Carlos Miranda O.</t>
  </si>
  <si>
    <t>BDS</t>
  </si>
  <si>
    <t>ben</t>
  </si>
  <si>
    <t>Best Mobile Stores</t>
  </si>
  <si>
    <t>GalaxyClub.nl</t>
  </si>
  <si>
    <t>Bons Plans Pas Cher</t>
  </si>
  <si>
    <t>かんよう</t>
  </si>
  <si>
    <t>Manny Gonzalez</t>
  </si>
  <si>
    <t>Yahoo Finance</t>
  </si>
  <si>
    <t>Arthur Dent</t>
  </si>
  <si>
    <t>Bulimic blonde</t>
  </si>
  <si>
    <t>Tony Barrio</t>
  </si>
  <si>
    <t>Some Guy</t>
  </si>
  <si>
    <t>Swaraj Kumar</t>
  </si>
  <si>
    <t>LOVSY 🔵⚪🔴</t>
  </si>
  <si>
    <t>ハナモン</t>
  </si>
  <si>
    <t>Mindfree</t>
  </si>
  <si>
    <t>GalaxyWurld</t>
  </si>
  <si>
    <t>auショップ小阪</t>
  </si>
  <si>
    <t>もひもひ</t>
  </si>
  <si>
    <t>SamMobile</t>
  </si>
  <si>
    <t>Leonard</t>
  </si>
  <si>
    <t>Deals and Savings</t>
  </si>
  <si>
    <t>Hello Nigeria!!....Its time to get UNPLUGGED</t>
  </si>
  <si>
    <t>There's no competition in the race of  destiny.....run your own race and wish others well........siekkena yowa</t>
  </si>
  <si>
    <t>the word works...</t>
  </si>
  <si>
    <t>philosopher</t>
  </si>
  <si>
    <t>Official Nigerian Review Platform</t>
  </si>
  <si>
    <t>J'arrête des carrières pour de vrai... | Comics &amp; Mangas | New Technology | WebDesigner Freelance</t>
  </si>
  <si>
    <t>Compte officiel de la #Fnac : Actu High Tech / Loisirs / Gaming / Musique / Culture / Bons plans // SAV ➡️ @FnacVousAide - https://t.co/XJynKVH22a</t>
  </si>
  <si>
    <t>عندما يتخلى عنك الأقربون فلن يتخلى عنك من قال فإني قريب</t>
  </si>
  <si>
    <t>شركة #المستقبل #الضمان_الذهبي, إحدى شركات مجموعة المتبولى المتحدة #السعودية</t>
  </si>
  <si>
    <t>تفائلواااا فإذا ضاقت الارض بالامنيات فسماء ربي لها أوسع ...</t>
  </si>
  <si>
    <t>I WIN</t>
  </si>
  <si>
    <t>Up 'Til Noon airs Monday, Wednesday &amp; Friday &amp; is hosted by Ryan Vandal and Cory Morin. The show itself is about everything. Email: contact@uptilnoon.com</t>
  </si>
  <si>
    <t>Freebies sent by @AdvertAvenue Ltd.  We take great care in curating the latest brands and products for our e-store! Want to advertise your brand with us?</t>
  </si>
  <si>
    <t>I post eBay deals follow me for Daily eBay Deals</t>
  </si>
  <si>
    <t>//اللهم اجعل همي الآخرة//
‏‏‏‏‏‏استغفر الله العظيم وأتوب إليه 
لا إله إلا الله ولا حول ولا قوة إلا بالله</t>
  </si>
  <si>
    <t>Senador Long 856 casi España - Tel: 611-199 Accesorios de telefonos y tablet a los mejores precios! Lunes a sabados de 8 a 8 dom de 4 a 8pm. Envios a domicilio!</t>
  </si>
  <si>
    <t>Criado en el norte y malcriado en la zona central.
Feliz de vivir en esta época full online! Yeeeah!</t>
  </si>
  <si>
    <t>insta : BRUNOX100</t>
  </si>
  <si>
    <t>eminem and lil wayne</t>
  </si>
  <si>
    <t>Best Mobile Stores is a world-class mobile devices sales and services retail store, and a one stop shop for everything mobile! Follow @Bestmobileltd for offers</t>
  </si>
  <si>
    <t>Dé Nederlandse Galaxy smartphone blog en community</t>
  </si>
  <si>
    <t>Choppez les bons plans avant que vos amis ne vous les achètent sous le nez !</t>
  </si>
  <si>
    <t>アイカツ！　デレステ奏P　ポタオーディオとカメラ他スマホ等ガジェット</t>
  </si>
  <si>
    <t>Aviation Photography Enthusiast, IT Pro, Formula 1 Fan, Geek and Technology Evangelist</t>
  </si>
  <si>
    <t>The biggest business news platform on the planet.</t>
  </si>
  <si>
    <t>It must be Thursday. I never could get the hang of Thursdays...</t>
  </si>
  <si>
    <t>BULIMIC Binger. Purger. hopeless romantic. respect proednos/promia ..constant battle.. tried recovery and its not for me.</t>
  </si>
  <si>
    <t>No somos responsables de las relaciones comerciales efectuadas en éstas publicaciones.</t>
  </si>
  <si>
    <t>I'm not spamming you with BS, but just some guy who like cats trying to score some free stuff! Feel free to share giveaways so I can retweet!</t>
  </si>
  <si>
    <t>“When your last breath arrives, Grammar can do nothing.” ― Adi Shankaracarya</t>
  </si>
  <si>
    <t>Official Twitter Account Of Sir Lovsy A.k.a God's number one Son😝😝
#Entrepreneur💯💯💯
🎯#Marketer
📢📢📢 #Promoter
🏅#Chemist
🛠🏧#Hustler</t>
  </si>
  <si>
    <t>性別は＿ﾄ￣|○オス ゴリラ顔です。わたせせいぞうさんの絵も好きですね。パワー&amp;ヒーリングスポット巡り。仏像鑑賞。音楽鑑賞。 官能小説</t>
  </si>
  <si>
    <t>Actus du web, bon plans, buzz et vidéos.</t>
  </si>
  <si>
    <t>phones are my aesthetic</t>
  </si>
  <si>
    <t>いらっしゃいませ☆【地域No.1の価格】【地域No.1の接客】【地域No.1の「在庫数】ケータイ買うならauショップ小阪へ！当店ならではのおトクな情報をお届け致します。※混雑が予想されますので、時間に余裕をもってご来店下さい。※時間帯によりお電話での御対応が出来ない場合がございます。TEL06-6783-4788</t>
  </si>
  <si>
    <t>谷山紀章、GRANRODEO、APPLE製品が好き。うたプリも最近好き。沢城みゆきも好き。</t>
  </si>
  <si>
    <t>Official Twitter account of SamMobile. Biggest online Samsung community. We post news, reviews and updates. For questions please use our forums / contact page.</t>
  </si>
  <si>
    <t>@Apple iPhone 7 📱| @Apple Retina MacBook Pro ①③” Early 2015 💻 | Technologist 👨🏻‍💻</t>
  </si>
  <si>
    <t>Finding you the best deals on the internet!</t>
  </si>
  <si>
    <t>Lasgidi, Nigeria</t>
  </si>
  <si>
    <t>Lagos, Nigeria.</t>
  </si>
  <si>
    <t>At Sparte</t>
  </si>
  <si>
    <t>USA</t>
  </si>
  <si>
    <t>Dammam,Kingdom of Saudi Arabia</t>
  </si>
  <si>
    <t>Saudi Arabia</t>
  </si>
  <si>
    <t>Indore, India</t>
  </si>
  <si>
    <t>Winnipeg, Manitoba</t>
  </si>
  <si>
    <t>International</t>
  </si>
  <si>
    <t>leeds, west yorkshire, england</t>
  </si>
  <si>
    <t>Paraguay</t>
  </si>
  <si>
    <t>Santiago, Chile</t>
  </si>
  <si>
    <t>Essonne (FR) / Malcata (PT)</t>
  </si>
  <si>
    <t>ohio</t>
  </si>
  <si>
    <t>Nigeria</t>
  </si>
  <si>
    <t>NL</t>
  </si>
  <si>
    <t>La Rochelle</t>
  </si>
  <si>
    <t>New York, NY</t>
  </si>
  <si>
    <t>Netherlands</t>
  </si>
  <si>
    <t>Getting Christ</t>
  </si>
  <si>
    <t>Murica🇺🇸🇺🇸🇺🇸</t>
  </si>
  <si>
    <t>Temple City Bhubaneswar</t>
  </si>
  <si>
    <t>my galaxy wurld →↓</t>
  </si>
  <si>
    <t>〒577-0801　大阪府東大阪市小阪1丁目7-2-103</t>
  </si>
  <si>
    <t>San Diego, CA</t>
  </si>
  <si>
    <t>http://t.co/pm5E2Yq9u4</t>
  </si>
  <si>
    <t>http://t.co/UUlaqMleOg</t>
  </si>
  <si>
    <t>https://t.co/JrbiyJbx5b</t>
  </si>
  <si>
    <t>https://t.co/UfNf9upqMb</t>
  </si>
  <si>
    <t>https://t.co/asq3h8YYdd</t>
  </si>
  <si>
    <t>https://t.co/Bdn3siYWOy</t>
  </si>
  <si>
    <t>https://t.co/A4GtqnTyCT</t>
  </si>
  <si>
    <t>https://t.co/tc2TeMQqez</t>
  </si>
  <si>
    <t>https://t.co/HVr4MdQ0Hg</t>
  </si>
  <si>
    <t>https://t.co/Mwz38Mo7gm</t>
  </si>
  <si>
    <t>http://t.co/NGO0eVzgDK</t>
  </si>
  <si>
    <t>https://t.co/WWbmlVizB5</t>
  </si>
  <si>
    <t>https://t.co/OXSZ84ozll</t>
  </si>
  <si>
    <t>https://t.co/3nUNiYJNYk</t>
  </si>
  <si>
    <t>https://t.co/sDL4XBHPBq</t>
  </si>
  <si>
    <t>https://t.co/p2P9qOiCjY</t>
  </si>
  <si>
    <t>https://t.co/ecJqsFGRYU</t>
  </si>
  <si>
    <t>http://t.co/Sjb48MgNri</t>
  </si>
  <si>
    <t>https://t.co/faDiYXBhY8</t>
  </si>
  <si>
    <t>https://t.co/usHAeJ5Xib</t>
  </si>
  <si>
    <t>https://t.co/a2xhCXuYQk</t>
  </si>
  <si>
    <t>http://t.co/S4H0qZCTYn</t>
  </si>
  <si>
    <t>Monrovia</t>
  </si>
  <si>
    <t>Kuwait</t>
  </si>
  <si>
    <t>Riyadh</t>
  </si>
  <si>
    <t>Seoul</t>
  </si>
  <si>
    <t>Midway Island</t>
  </si>
  <si>
    <t>https://pbs.twimg.com/profile_banners/2277689696/1427884165</t>
  </si>
  <si>
    <t>https://pbs.twimg.com/profile_banners/321554958/1363785087</t>
  </si>
  <si>
    <t>https://pbs.twimg.com/profile_banners/2157027073/1442470101</t>
  </si>
  <si>
    <t>https://pbs.twimg.com/profile_banners/448002890/1483206217</t>
  </si>
  <si>
    <t>https://pbs.twimg.com/profile_banners/8806412/1487753002</t>
  </si>
  <si>
    <t>https://pbs.twimg.com/profile_banners/2238684990/1464527548</t>
  </si>
  <si>
    <t>https://pbs.twimg.com/profile_banners/330840798/1491039151</t>
  </si>
  <si>
    <t>https://pbs.twimg.com/profile_banners/739568832797413376/1487010879</t>
  </si>
  <si>
    <t>https://pbs.twimg.com/profile_banners/504092052/1409846994</t>
  </si>
  <si>
    <t>https://pbs.twimg.com/profile_banners/703249692839120896/1469550357</t>
  </si>
  <si>
    <t>https://pbs.twimg.com/profile_banners/2921842324/1489848609</t>
  </si>
  <si>
    <t>https://pbs.twimg.com/profile_banners/366026813/1392227798</t>
  </si>
  <si>
    <t>https://pbs.twimg.com/profile_banners/713083512241463296/1459789117</t>
  </si>
  <si>
    <t>https://pbs.twimg.com/profile_banners/3162217028/1479505257</t>
  </si>
  <si>
    <t>https://pbs.twimg.com/profile_banners/614060478/1378844534</t>
  </si>
  <si>
    <t>https://pbs.twimg.com/profile_banners/183340379/1356639752</t>
  </si>
  <si>
    <t>https://pbs.twimg.com/profile_banners/543630542/1469952926</t>
  </si>
  <si>
    <t>https://pbs.twimg.com/profile_banners/614724499/1468010550</t>
  </si>
  <si>
    <t>https://pbs.twimg.com/profile_banners/709695191/1488203500</t>
  </si>
  <si>
    <t>https://pbs.twimg.com/profile_banners/1588330429/1435151746</t>
  </si>
  <si>
    <t>https://pbs.twimg.com/profile_banners/122874755/1418659251</t>
  </si>
  <si>
    <t>https://pbs.twimg.com/profile_banners/18547908/1415030270</t>
  </si>
  <si>
    <t>https://pbs.twimg.com/profile_banners/19546277/1487004147</t>
  </si>
  <si>
    <t>https://pbs.twimg.com/profile_banners/251327088/1348599365</t>
  </si>
  <si>
    <t>https://pbs.twimg.com/profile_banners/613498700/1467583588</t>
  </si>
  <si>
    <t>https://pbs.twimg.com/profile_banners/372545499/1449556870</t>
  </si>
  <si>
    <t>https://pbs.twimg.com/profile_banners/348170952/1488716984</t>
  </si>
  <si>
    <t>https://pbs.twimg.com/profile_banners/204871317/1370873113</t>
  </si>
  <si>
    <t>https://pbs.twimg.com/profile_banners/36690001/1398837439</t>
  </si>
  <si>
    <t>https://pbs.twimg.com/profile_banners/775076571627548672/1473820402</t>
  </si>
  <si>
    <t>https://pbs.twimg.com/profile_banners/792571731588345856/1478303634</t>
  </si>
  <si>
    <t>https://pbs.twimg.com/profile_banners/241507070/1467553020</t>
  </si>
  <si>
    <t>https://pbs.twimg.com/profile_banners/382825817/1488146063</t>
  </si>
  <si>
    <t>https://pbs.twimg.com/profile_banners/315043608/1470238619</t>
  </si>
  <si>
    <t>https://pbs.twimg.com/profile_banners/149583034/1413064308</t>
  </si>
  <si>
    <t>http://pbs.twimg.com/profile_background_images/578485818467098625/rnbaOXpc.jpeg</t>
  </si>
  <si>
    <t>http://pbs.twimg.com/profile_background_images/378800000102683928/6c6f00db96dc55bc8675a4d0b7e0f597.jpeg</t>
  </si>
  <si>
    <t>http://pbs.twimg.com/profile_background_images/611471964578844672/7_j8bI6i.jpg</t>
  </si>
  <si>
    <t>http://pbs.twimg.com/profile_background_images/575633094142660610/1iWDHli7.jpeg</t>
  </si>
  <si>
    <t>http://pbs.twimg.com/profile_background_images/617303875956174852/uSFNbMU4.jpg</t>
  </si>
  <si>
    <t>http://pbs.twimg.com/profile_background_images/466326333216153600/aXkAXj3F.png</t>
  </si>
  <si>
    <t>http://pbs.twimg.com/profile_background_images/104211617/www.dotup.org877752.jpg</t>
  </si>
  <si>
    <t>http://pbs.twimg.com/profile_background_images/621474747453325312/V5HG7zNH.jpg</t>
  </si>
  <si>
    <t>http://pbs.twimg.com/profile_background_images/378800000067155426/dd5eb88971d6f7e288e80d6e1f6b3bdf.jpeg</t>
  </si>
  <si>
    <t>http://pbs.twimg.com/profile_background_images/440460047/android-3-hd-wallpaper.jpg</t>
  </si>
  <si>
    <t>http://pbs.twimg.com/profile_background_images/869548309/9ebf707ecf80091c1da0865e1618df29.jpeg</t>
  </si>
  <si>
    <t>http://pbs.twimg.com/profile_background_images/344918034408463370/020daf292bf69890ea862182bbe73758.jpeg</t>
  </si>
  <si>
    <t>http://pbs.twimg.com/profile_background_images/64416109/fonds.jpg</t>
  </si>
  <si>
    <t>http://pbs.twimg.com/profile_background_images/456361109302153216/FB_hjH-8.jpeg</t>
  </si>
  <si>
    <t>http://pbs.twimg.com/profile_images/703250669570908161/YooSeLmq_normal.jpg</t>
  </si>
  <si>
    <t>http://pbs.twimg.com/profile_images/843114148120707072/hLsUDM5J_normal.jpg</t>
  </si>
  <si>
    <t>http://pbs.twimg.com/profile_images/710978975376388096/1U2djlFO_normal.jpg</t>
  </si>
  <si>
    <t>http://pbs.twimg.com/profile_images/708294307040497666/-Jl2K97M_normal.jpg</t>
  </si>
  <si>
    <t>http://pbs.twimg.com/profile_images/775885039053574144/Eryn1rY9_normal.jpg</t>
  </si>
  <si>
    <t>http://pbs.twimg.com/profile_images/794696969058852864/1Fgy7kO7_normal.jpg</t>
  </si>
  <si>
    <t>https://twitter.com/naijaunplugged</t>
  </si>
  <si>
    <t>https://twitter.com/drurulez</t>
  </si>
  <si>
    <t>https://twitter.com/aitygirl</t>
  </si>
  <si>
    <t>https://twitter.com/otunbalat</t>
  </si>
  <si>
    <t>https://twitter.com/reviews_ng</t>
  </si>
  <si>
    <t>https://twitter.com/mikey_agdw7</t>
  </si>
  <si>
    <t>https://twitter.com/fnac</t>
  </si>
  <si>
    <t>https://twitter.com/qamar14sss14sss</t>
  </si>
  <si>
    <t>https://twitter.com/fmp4mobiles</t>
  </si>
  <si>
    <t>https://twitter.com/ramadan6_6_2016</t>
  </si>
  <si>
    <t>https://twitter.com/akshaysonker5</t>
  </si>
  <si>
    <t>https://twitter.com/uptilnoon</t>
  </si>
  <si>
    <t>https://twitter.com/advertavenues</t>
  </si>
  <si>
    <t>https://twitter.com/helenwiggles</t>
  </si>
  <si>
    <t>https://twitter.com/dailyebaydeal</t>
  </si>
  <si>
    <t>https://twitter.com/majed400r</t>
  </si>
  <si>
    <t>https://twitter.com/accesoriostore</t>
  </si>
  <si>
    <t>https://twitter.com/carlosmiranda_o</t>
  </si>
  <si>
    <t>https://twitter.com/dossantosbruno1</t>
  </si>
  <si>
    <t>https://twitter.com/rapioverben</t>
  </si>
  <si>
    <t>https://twitter.com/bestmobileltd</t>
  </si>
  <si>
    <t>https://twitter.com/galaxyclub_nl</t>
  </si>
  <si>
    <t>https://twitter.com/bons_plans_</t>
  </si>
  <si>
    <t>https://twitter.com/knyu_</t>
  </si>
  <si>
    <t>https://twitter.com/gonzalu</t>
  </si>
  <si>
    <t>https://twitter.com/yahoofinance</t>
  </si>
  <si>
    <t>https://twitter.com/android_blogger</t>
  </si>
  <si>
    <t>https://twitter.com/sklnnylatin</t>
  </si>
  <si>
    <t>https://twitter.com/tonybarrio</t>
  </si>
  <si>
    <t>https://twitter.com/tvolo812</t>
  </si>
  <si>
    <t>https://twitter.com/swarajmama_sboy</t>
  </si>
  <si>
    <t>https://twitter.com/chika_lovsy</t>
  </si>
  <si>
    <t>https://twitter.com/ponpokobon</t>
  </si>
  <si>
    <t>https://twitter.com/codeurs</t>
  </si>
  <si>
    <t>https://twitter.com/galaxywurld</t>
  </si>
  <si>
    <t>https://twitter.com/aukosaka_0401</t>
  </si>
  <si>
    <t>https://twitter.com/mohimohimohihi</t>
  </si>
  <si>
    <t>https://twitter.com/sammobiles</t>
  </si>
  <si>
    <t>https://twitter.com/leothelion96</t>
  </si>
  <si>
    <t>https://twitter.com/simpleseller</t>
  </si>
  <si>
    <t>naijaunplugged
A versatile tool for ideas, goals
and dreams. Get the Samsung Galaxy
S7 @ #BestMobile: https://t.co/hZhZ2qNRTf…
https://t.co/sGfjWgPBLg</t>
  </si>
  <si>
    <t>drurulez
A versatile tool for ideas, goals
and dreams. Get the Samsung Galaxy
S7 @ #BestMobile: https://t.co/QE73RAtivk…
https://t.co/kjyRud8FS8</t>
  </si>
  <si>
    <t>aitygirl
A versatile tool for ideas, goals
and dreams. Get the Samsung Galaxy
S7 @ #BestMobile: https://t.co/U52fqPvffs…
https://t.co/SKiy7aQaeW</t>
  </si>
  <si>
    <t>otunbalat
A versatile tool for ideas, goals
and dreams. Get the Samsung Galaxy
S7 @ #BestMobile: https://t.co/eb0HxAl5JK…
https://t.co/4SaHtqPSaP</t>
  </si>
  <si>
    <t>reviews_ng
A versatile tool for ideas, goals
and dreams. Get the Samsung Galaxy
S7 @ #BestMobile: https://t.co/R8SAgm4iwH…
https://t.co/7JEYdlotR6</t>
  </si>
  <si>
    <t>mikey_agdw7
RT @Fnac: Bon Plan : Le Smartphone
#samsung Galaxy S7 Edge 32 Go Bleu
d'occasion est à 581.90€ au lieu
de 699€ https://t.co/Ed8gLuLSWA
http…</t>
  </si>
  <si>
    <t>fnac
Bon Plan : Le Smartphone #samsung
Galaxy S7 Edge 32 Go Bleu d'occasion
est à 581.90€ au lieu de 699€…
https://t.co/u9FLcGvGbU</t>
  </si>
  <si>
    <t>ilovemygear
RT @Fnac: Bon Plan : Le Smartphone
#samsung Galaxy S7 Edge 32 Go Bleu
d'occasion est à 581.90€ au lieu
de 699€ https://t.co/Ed8gLuLSWA
http…</t>
  </si>
  <si>
    <t>qamar14sss14sss
RT @fmp4mobiles: لاتفوتو فرصة عروض
إبريل الذهبية ..!!! احصل علىGalaxy
S7 Edge + خصم 200ريال يمكنك الحصول
على العرض من خلال: https://t.co/…</t>
  </si>
  <si>
    <t>fmp4mobiles
لاتفوتو فرصة عروض إبريل الذهبية
..!!! احصل علىGalaxy S7 Edge +
خصم 200ريال يمكنك الحصول على العرض
من خلال أحد... https://t.co/OGgRVZzn4Y</t>
  </si>
  <si>
    <t>ramadan6_6_2016
RT @fmp4mobiles: لاتفوتو فرصة عروض
إبريل الذهبية ..!!! احصل علىGalaxy
S7 Edge + خصم 200ريال يمكنك الحصول
على العرض من خلال أحد... https:/…</t>
  </si>
  <si>
    <t>akshaysonker5
You like funny videos? You gotta
check these guys out then https://t.co/M5ZS8XJKv7
@UpTilNoon https://t.co/AenWolAPhl
#UpTilNoon #UTN</t>
  </si>
  <si>
    <t xml:space="preserve">uptilnoon
</t>
  </si>
  <si>
    <t>advertavenues
#Win a Galaxy S7 Edge! To enter
#prize #giveaway, simply follow,
like &amp;amp; rt. See at https://t.co/8UnS3fuBPF
https://t.co/qZ0eTWQ5Jb</t>
  </si>
  <si>
    <t>helenwiggles
RT @AdvertAvenues: #Win a Galaxy
S7 Edge! To enter #prize #giveaway,
simply follow, like &amp;amp; rt. See
at https://t.co/8UnS3fuBPF https://t.co/…</t>
  </si>
  <si>
    <t>dailyebaydeal
Now up on the auction block: Samsung
Galaxy S7 edge SM-G935 - 32GB -
Black Onyx (Verizon) Smartphone
$380.00 via … https://t.co/I8YnPTldlH</t>
  </si>
  <si>
    <t>majed400r
RT @fmp4mobiles: لاتفوتو فرصة عروض
إبريل الذهبية ..!!! احصل علىGalaxy
S7 Edge + خصم 200ريال يمكنك الحصول
على العرض من خلال أحد... https:/…</t>
  </si>
  <si>
    <t>accesoriostore
Galaxy s7 edge! https://t.co/0ZnWQHuv3f</t>
  </si>
  <si>
    <t>carlosmiranda_o
¡Decidido! Mi próximo equipo será
LG... la experiencia con el G4
fue muy buena, con el Galaxy S7
edge fue genial y.… https://t.co/6lhxUZZu0d</t>
  </si>
  <si>
    <t>dossantosbruno1
RT @Fnac: Bon Plan : Le Smartphone
#samsung Galaxy S7 Edge 32 Go Bleu
d'occasion est à 581.90€ au lieu
de 699€ https://t.co/Ed8gLuLSWA
http…</t>
  </si>
  <si>
    <t>sparvolltreffer
PETER JÄCKEL Back Cover NOBLE für
Samsung G935 Galaxy S7 Edge Black
15640 - https://t.co/CcQTKYJasw
- %#Quickberater%</t>
  </si>
  <si>
    <t>rapioverben
RT @Bestmobileltd: A versatile
tool for ideas, goals and dreams.
Get the Samsung Galaxy S7 @ #BestMobile:
https://t.co/1VyvktynLT #PayOn…</t>
  </si>
  <si>
    <t>bestmobileltd
A versatile tool for ideas, goals
and dreams. Get the Samsung Galaxy
S7 @ #BestMobile: https://t.co/1VyvktynLT…
https://t.co/W9A1BLRo87</t>
  </si>
  <si>
    <t>galaxyclub_nl
Galaxy S8 (Plus) versus Galaxy
S7 (Edge): vergelijking, verschillen
https://t.co/oDdn0fINdy</t>
  </si>
  <si>
    <t>knyu_
N5xがセンサーゴミ入りまくりだけじゃ飽き足らずフリーズからのリブートがあまりにも多いので買い替えたい　でもiPhoneは文字入力の不便さが嫌　じゃあ何にしようか…となるとgalaxy
note edgeとかs7 edgeあたりか</t>
  </si>
  <si>
    <t>gonzalu
Galaxy S8 Plus vs. Galaxy S7 Edge:
Which Samsung smartphone has the
edge? https://t.co/zFmGNk6cQl via
@YahooFinance</t>
  </si>
  <si>
    <t xml:space="preserve">yahoofinance
</t>
  </si>
  <si>
    <t>android_blogger
https://t.co/BnrcWQWT3C</t>
  </si>
  <si>
    <t>sklnnylatin
RT @Bestmobileltd: A versatile
tool for ideas, goals and dreams.
Get the Samsung Galaxy S7 @ #BestMobile:
https://t.co/1VyvktynLT #PayOn…</t>
  </si>
  <si>
    <t>tonybarrio
SE VENDE: Samsung Galaxy S7 Edge
32gb 4glte 90 Dias De Garantia
https://t.co/WPWVbhppzK https://t.co/5ZEWA7l1yM</t>
  </si>
  <si>
    <t>tvolo812
You like funny videos? You gotta
check these guys out then https://t.co/55mm0xANOv
@UpTilNoon https://t.co/BHN2K4qm72
#UpTilNoon #UTN</t>
  </si>
  <si>
    <t>swarajmama_sboy
You like funny videos? You gotta
check these guys out then https://t.co/7AHUypxjL5
@UpTilNoon https://t.co/fingbwL6rC
#UpTilNoon #UTN</t>
  </si>
  <si>
    <t>chika_lovsy
RT @Bestmobileltd: A versatile
tool for ideas, goals and dreams.
Get the Samsung Galaxy S7 @ #BestMobile:
https://t.co/1VyvktynLT #PayOn…</t>
  </si>
  <si>
    <t>ponpokobon
GALAXY S7 edgeのピンクゴールドを開封レビュー！
https://t.co/1vq2nSgZAE</t>
  </si>
  <si>
    <t>galaxywurld
Samsung Galaxy S7 edge SM-G935
- 32GB - Black Onyx (Verizon) Smartphone
https://t.co/7nkYQgkzTc</t>
  </si>
  <si>
    <t>aukosaka_0401
#Galaxy S7 edge 4月3日まで。　ご相談承ります。詳細はお電話にて。
06-6783-4788（繋がりにくい場合がございます） #au
#docomo #Softbank #MNP 22:56 https://t.co/Bsg2vYacwa</t>
  </si>
  <si>
    <t>ed_agosto
New at Sammobile... Got Nougat
on your Galaxy S7 or S7 edge? Try
Bixby and the Galaxy S8 launcher
right now https://t.co/kBAnnYTjXn
#Andro…</t>
  </si>
  <si>
    <t>mohimohimohihi
圧倒的にGALAXY S7 edgeの方がiPhoneより写真は綺麗だ。
好みの差もあるけど、俺はGALAXYの方が好き。</t>
  </si>
  <si>
    <t>sammobiles
Got Nougat on your Galaxy S7 or
S7 edge? Try Bixby and the Galaxy
S8 launcher right now https://t.co/q1yEW0oHER</t>
  </si>
  <si>
    <t>leothelion96
RT @SamMobiles: Got Nougat on your
Galaxy S7 or S7 edge? Try Bixby
and the Galaxy S8 launcher right
now https://t.co/q1yEW0oHER</t>
  </si>
  <si>
    <t>simpleseller
iOttie Easy One Touch 2 Car Mount
Holder for iPhone 7s 6s Plus 6s
5s 5c Samsung Galaxy S8 Edge ...
-… https://t.co/JbRP6vi88M</t>
  </si>
  <si>
    <t>zzgordoxzz</t>
  </si>
  <si>
    <t>laeticicia</t>
  </si>
  <si>
    <t>cellphonesvn</t>
  </si>
  <si>
    <t>iphonecase_jp</t>
  </si>
  <si>
    <t>antouchable</t>
  </si>
  <si>
    <t>hexamob_cb</t>
  </si>
  <si>
    <t>shadeyoushop</t>
  </si>
  <si>
    <t>dealurnet</t>
  </si>
  <si>
    <t>tazman5562</t>
  </si>
  <si>
    <t>cabralricardo86</t>
  </si>
  <si>
    <t>pisukekorokoro</t>
  </si>
  <si>
    <t>mariojacquet3</t>
  </si>
  <si>
    <t>au_support</t>
  </si>
  <si>
    <t>jamielewis_5</t>
  </si>
  <si>
    <t>stephy_smiless</t>
  </si>
  <si>
    <t>giorgioscampini</t>
  </si>
  <si>
    <t>freddyoropeza2</t>
  </si>
  <si>
    <t>gokimaster</t>
  </si>
  <si>
    <t>ixrenxi</t>
  </si>
  <si>
    <t>nickbuya</t>
  </si>
  <si>
    <t>izzodking</t>
  </si>
  <si>
    <t>dat_tushbabe01</t>
  </si>
  <si>
    <t>perpea1</t>
  </si>
  <si>
    <t>roydomrex</t>
  </si>
  <si>
    <t>baodung6761</t>
  </si>
  <si>
    <t>abcdefgreeny</t>
  </si>
  <si>
    <t>tioherc</t>
  </si>
  <si>
    <t>shimamonx</t>
  </si>
  <si>
    <t>sinonloveswww</t>
  </si>
  <si>
    <t>schmanke</t>
  </si>
  <si>
    <t>super_monkey_</t>
  </si>
  <si>
    <t>fake_hakugei</t>
  </si>
  <si>
    <t>I liked a @YouTube video from @schmanke https://t.co/CwT52qAZln OnePlus 3T Camera vs Galaxy S7 Edge!! Side-by-Side Comparisons!</t>
  </si>
  <si>
    <t>S7 edge Blue Coral mới, full box mà có 9.8 TRIỆU thật là hoang đườnggggggg mà lại có thật ở CellphoneS :v Các bạn... https://t.co/vwep7k1VEI</t>
  </si>
  <si>
    <t>GUCCIグッチiPhone SE/7ケース 手帳型 天竺花柄のGALAXY S7／S7 EDGEケース 手帳型 
https://t.co/Bj05rtDH06</t>
  </si>
  <si>
    <t>https://t.co/HHoNzDu6l0 Samsung Galaxy S7 edge SM-G935 - 32GB - Silver Titanium (Unlocked) Smartphone</t>
  </si>
  <si>
    <t>Galaxy S7 Edgeをアップデートしてから右上にずっと表示されてる円グラフが何を表してるのか未だにわかってない。バッテリ残量ではなさそうだし。</t>
  </si>
  <si>
    <t>Galaxy S7 y S7 Edge preparados para Android 7.1.1 Nougat y Bixby - https://t.co/mXxTiy9cgb</t>
  </si>
  <si>
    <t>Now on sale! Frida Kahlo - iPh... buy it here on https://t.co/FqHGZSLuhc 
#phonecases #iphonecase #iphonecases</t>
  </si>
  <si>
    <t>[ 25% OFF ] https://t.co/ornK15eSPl #Apple Aukey Quick Charge 3.0 6-Port Usb Travel Quick Charger Universal Charger… https://t.co/JrAiZWMje6</t>
  </si>
  <si>
    <t>You like funny videos? You gotta check these guys out then https://t.co/tougQHyC0q @UpTilNoon https://t.co/mQ8ksrKG1W #UpTilNoon #UTN</t>
  </si>
  <si>
    <t>Samsung Galaxy s7 edge com protecção de vidro temperado 3D curvado… https://t.co/8pbfYq9O9e</t>
  </si>
  <si>
    <t>最新機種のXperia X Performance （SO-04H SOV33 502SO）Galaxy S7 edge（SC-02H　SCV33）にも対応。
https://t.co/r1uRdOYZrG
pic.twit</t>
  </si>
  <si>
    <t>最新機種のXperia X Performance （SO-04H SOV33 502SO）Galaxy S7 edge（SC-02H　SCV33）にも対応。
https://t.co/ElDKbZOvuu
pic.tw</t>
  </si>
  <si>
    <t>Or-Legol SchutzhÃ¼lle fÃ¼r Galaxy S7 Edge, [Air-Cushion Kantenschutztechnologie - https://t.co/Xf62lREOdS https://t.co/mBMZTHsd6m</t>
  </si>
  <si>
    <t>@super_monkey_ その際にはお手数ですが、再起動をお試しください。また、今後「Galaxy S7 edge SCV33」をご利用いただく中で何かご不明な点がありましたら、こちら（ https://t.co/Uobl0Jp3BC ）の（2/3）</t>
  </si>
  <si>
    <t>You like funny videos? You gotta check these guys out then https://t.co/G7ykMGOVSH @UpTilNoon https://t.co/PSIfofCfCo #UpTilNoon #UTN</t>
  </si>
  <si>
    <t>You like funny videos? You gotta check these guys out then https://t.co/cE0JX9PMsJ @UpTilNoon https://t.co/b3YoWn4C4T #UpTilNoon #UTN</t>
  </si>
  <si>
    <t>推奨端末のXperia X PerformanceやらGalaxy S7 edgeやらはAndroid7.0なはずなんだけども…
ツイッターで調べると泥7.0でのラグ報告がすごいぞ…うーむ… https://t.co/iHElsQPEal</t>
  </si>
  <si>
    <t>@fake_hakugei 二種類あるんですけど、よく使うのはゲームランチャーって名前のGALAXY S7 edgeに標準搭載？されてるアプリともう片方は内部音声が録音出来ないAZスクリーンレコーダーっていうのを使ってます</t>
  </si>
  <si>
    <t>A versatile tool for ideas, goals and dreams. Get the Samsung Galaxy S7 @ #BestMobile: https://t.co/mYWix9JbAv… https://t.co/ENTdxKsv15</t>
  </si>
  <si>
    <t>A versatile tool for ideas, goals and dreams. Get the Samsung Galaxy S7 @ #BestMobile: https://t.co/3aiufZ5rX7… https://t.co/i1JWwxQ64D</t>
  </si>
  <si>
    <t>A versatile tool for ideas, goals and dreams. Get the Samsung Galaxy S7 @ #BestMobile: https://t.co/NRKUdQTrEb… https://t.co/B6dKZ1DTps</t>
  </si>
  <si>
    <t>A versatile tool for ideas, goals and dreams. Get the Samsung Galaxy S7 @ #BestMobile: https://t.co/2OYjfVU3xJ… https://t.co/Bzof2m4E5E</t>
  </si>
  <si>
    <t>A versatile tool for ideas, goals and dreams. Get the Samsung Galaxy S7 @ #BestMobile: https://t.co/AD8ONx5cQW… https://t.co/xCVn2N3WZi</t>
  </si>
  <si>
    <t>Tôi đã thích video https://t.co/eUSUBuKOnW Vật Vờ| Ra Galaxy S8 rồi liệu có nên mua Galaxy S7 edge giờ không? trên</t>
  </si>
  <si>
    <t>You like funny videos? You gotta check these guys out then https://t.co/i1qiQob0Ln @UpTilNoon https://t.co/6YNKqLBArY #UpTilNoon #UTN</t>
  </si>
  <si>
    <t>#iPhoneNews Coque design cuir compatible iPhone 5/5s/5se/6/6s/6+/6s+/7/7+ ou Samsung Galaxy S6/S7/Edge/Huawei…… https://t.co/bskfTkBTHh</t>
  </si>
  <si>
    <t>1 ou 2 coques TPU gel galvanisé iPhone 6/6S ou Samsung Galaxy S7 Edge, 3 couleurs au choix: 4.90€ au lieu de 9.19€…… https://t.co/1H1UolQPiq</t>
  </si>
  <si>
    <t>@SamsungBrasil ainda estou esperando meu Galaxy S7 Edge Black Piano</t>
  </si>
  <si>
    <t>1 ou 2 coques TPU gel galvanisé iPhone 6/6S ou Samsung Galaxy S7 Edge, 3 couleurs au choix: 4.90€ au lieu de 9.19€…… https://t.co/BfmKjp54vv</t>
  </si>
  <si>
    <t>Smartphone 5.5 '' Octo core SAMSUNG GALAXY S7 EDGE GOLD: 699.00€ au lieu de 799.00€ (13% de réduction)… https://t.co/lkgi6NLzr1</t>
  </si>
  <si>
    <t>井上苑子／どんなときも
「Galaxy S7 edge」CMソング 🎬
井上苑子さんverで歌いました。
◎youtubeにてフルver公開中
https://t.co/u6IVcslhAm
#拡散希望RTおねがいします… https://t.co/IFeMcm07DO</t>
  </si>
  <si>
    <t>RT @shimamonx: 井上苑子／どんなときも
「Galaxy S7 edge」CMソング 🎬
井上苑子さんverで歌いました。
◎youtubeにてフルver公開中
https://t.co/u6IVcslhAm
#拡散希望RTおねがいします 
#どんなときも
#…</t>
  </si>
  <si>
    <t>https://www.youtube.com/watch?v=XFC9OB85Tpk&amp;feature=youtu.be&amp;a</t>
  </si>
  <si>
    <t>https://cellphones.com.vn/sforum/schannel-galaxy-s7-edge-nhat-gia-sieu-shock-9-8-trieu-con-lua-chon-nao-tuyet-voi-hon/</t>
  </si>
  <si>
    <t>http://linkis.com/phone-case.jp/produc/lr1Jq</t>
  </si>
  <si>
    <t>http://ebay.to/2nAcWx7</t>
  </si>
  <si>
    <t>http://rankgea.com/es/blog/noticias/galaxy-s7-y-s7-edge-preparados-para-android-7-1-1-nougat-y-bixby</t>
  </si>
  <si>
    <t>https://www.shadeyou.com/products/frida-kahlo-iphone-7-case-iphone-6-6s-plus-iphone-5-5s-se-google-pixel-xl-pro-htc-m10-samsung-galaxy-s8-s7-s6-edge-cases?utm_campaign=social_autopilot&amp;utm_source=tweet&amp;utm_medium=tweet</t>
  </si>
  <si>
    <t>https://www.dealur.net/product/aukey-quick-charge-3-6-port-usb-travel-quick-charger-universal-charger-for-samsung-galaxy-s7-s6-edge-lg-xiaomi-iphone-us-stock.html https://twitter.com/i/web/status/848888338136178688</t>
  </si>
  <si>
    <t>https://www.youtube.com/UpTilNoon https://gleam.io/vde46-4RnqhP</t>
  </si>
  <si>
    <t>https://www.instagram.com/p/BSbLxnZAKp3ja9d5vhTXw44654pRv2ULVjlbgU0/</t>
  </si>
  <si>
    <t>http://www.rakuten.co.jp/la-flan/kaiso.html</t>
  </si>
  <si>
    <t>https://www.amazon.de/-Legol-Schutzh%C3%BClle-Galaxy-Air-Cushion-Kantenschutztechnologie/dp/B01CDTBQGC%3Fpsc=1&amp;SubscriptionId=AKIAIRMJUZTZTM3VOCRQ&amp;tag=tsepa01-21&amp;linkCode=xm2&amp;camp=2025&amp;creative=165953&amp;creativeASIN=B01CDTBQGC</t>
  </si>
  <si>
    <t>https://www.au.com/support/faq/search/?charset=UTF-8&amp;word=SCV33&amp;faqSearch1.x=13&amp;faqSearch1.y=11&amp;pageNum=&amp;sortby=</t>
  </si>
  <si>
    <t>http://bestmobileltd.com/samsung-galaxy-s7-edge-free-clear-view-cover.html https://twitter.com/i/web/status/848890331995058176</t>
  </si>
  <si>
    <t>http://bestmobileltd.com/samsung-galaxy-s7-edge-free-clear-view-cover.html https://twitter.com/i/web/status/848890332087439362</t>
  </si>
  <si>
    <t>http://bestmobileltd.com/samsung-galaxy-s7-edge-free-clear-view-cover.html https://twitter.com/i/web/status/848890333572120576</t>
  </si>
  <si>
    <t>http://bestmobileltd.com/samsung-galaxy-s7-edge-free-clear-view-cover.html https://twitter.com/i/web/status/848890333652017152</t>
  </si>
  <si>
    <t>http://bestmobileltd.com/samsung-galaxy-s7-edge-free-clear-view-cover.html https://twitter.com/i/web/status/848890334662864896</t>
  </si>
  <si>
    <t>https://www.facebook.com/photo.php?fbid=1330677183634397</t>
  </si>
  <si>
    <t>https://www.youtube.com/watch?v=47HdRdVc_t4&amp;feature=youtu.be&amp;a</t>
  </si>
  <si>
    <t>https://twitter.com/i/web/status/848889738660421632</t>
  </si>
  <si>
    <t>https://twitter.com/i/web/status/848897781418704896</t>
  </si>
  <si>
    <t>https://twitter.com/i/web/status/848897698434396162</t>
  </si>
  <si>
    <t>https://twitter.com/i/web/status/848898518227996672</t>
  </si>
  <si>
    <t>https://www.youtube.com/watch?v=IWXNNwDRS3Y&amp;feature=youtu.be https://twitter.com/i/web/status/846327820825477121</t>
  </si>
  <si>
    <t>https://www.youtube.com/watch?v=IWXNNwDRS3Y&amp;feature=youtu.be</t>
  </si>
  <si>
    <t>com.vn</t>
  </si>
  <si>
    <t>linkis.com</t>
  </si>
  <si>
    <t>ebay.to</t>
  </si>
  <si>
    <t>rankgea.com</t>
  </si>
  <si>
    <t>shadeyou.com</t>
  </si>
  <si>
    <t>dealur.net twitter.com</t>
  </si>
  <si>
    <t>co.jp</t>
  </si>
  <si>
    <t>au.com</t>
  </si>
  <si>
    <t>youtube.com twitter.com</t>
  </si>
  <si>
    <t>phonecases iphonecase iphonecases</t>
  </si>
  <si>
    <t>apple</t>
  </si>
  <si>
    <t>拡散希望rtおねがいします</t>
  </si>
  <si>
    <t>拡散希望rtおねがいします どんなときも</t>
  </si>
  <si>
    <t>https://pbs.twimg.com/media/C8fcO_0XcAA68yB.jpg</t>
  </si>
  <si>
    <t>https://pbs.twimg.com/media/C8fc_ZxUIAA4POK.jpg</t>
  </si>
  <si>
    <t>http://pbs.twimg.com/profile_images/827291226424606724/6z-1m56G_normal.jpg</t>
  </si>
  <si>
    <t>http://pbs.twimg.com/profile_images/848596198537691136/R2-8O1qc_normal.jpg</t>
  </si>
  <si>
    <t>http://pbs.twimg.com/profile_images/2337019675/surface_white_gallery_post_normal.jpg</t>
  </si>
  <si>
    <t>http://pbs.twimg.com/profile_images/683836525872721920/mEVQPNIA_normal.png</t>
  </si>
  <si>
    <t>http://pbs.twimg.com/profile_images/33142712/twitterprofile_normal.gif</t>
  </si>
  <si>
    <t>http://pbs.twimg.com/profile_images/378800000532428048/c9ab9c37d2cb679b46e09d9a84b8c7d5_normal.png</t>
  </si>
  <si>
    <t>http://pbs.twimg.com/profile_images/595655055166054400/wSSA_aSL_normal.png</t>
  </si>
  <si>
    <t>http://pbs.twimg.com/profile_images/846042239318970369/rOy0L-Wc_normal.jpg</t>
  </si>
  <si>
    <t>http://pbs.twimg.com/profile_images/821252416033067008/NmBLtw7m_normal.jpg</t>
  </si>
  <si>
    <t>http://pbs.twimg.com/profile_images/734959485198815233/nmnwzKgg_normal.jpg</t>
  </si>
  <si>
    <t>http://pbs.twimg.com/profile_images/2014810134/au-support_twitter_0302_normal.png</t>
  </si>
  <si>
    <t>http://pbs.twimg.com/profile_images/846308016488153088/dRuECigK_normal.jpg</t>
  </si>
  <si>
    <t>http://pbs.twimg.com/profile_images/848488455680253952/mWVy6HQd_normal.jpg</t>
  </si>
  <si>
    <t>http://pbs.twimg.com/profile_images/697972498235785216/jC68aVxj_normal.jpg</t>
  </si>
  <si>
    <t>http://pbs.twimg.com/profile_images/463705400756285440/HsW_KHqD_normal.png</t>
  </si>
  <si>
    <t>http://pbs.twimg.com/profile_images/797801445227577348/iFgZp16k_normal.jpg</t>
  </si>
  <si>
    <t>http://pbs.twimg.com/profile_images/477790186173390848/Meu9Cdxn_normal.jpeg</t>
  </si>
  <si>
    <t>http://pbs.twimg.com/profile_images/567425664928972801/4prDYE64_normal.jpeg</t>
  </si>
  <si>
    <t>http://pbs.twimg.com/profile_images/636954305564672000/IpD8PGB2_normal.jpg</t>
  </si>
  <si>
    <t>http://pbs.twimg.com/profile_images/537548436707749888/WcTED2nT_normal.jpeg</t>
  </si>
  <si>
    <t>http://pbs.twimg.com/profile_images/637962339208179712/t-Xf9lLZ_normal.jpg</t>
  </si>
  <si>
    <t>http://pbs.twimg.com/profile_images/779571408292618243/CC3wsqs2_normal.jpg</t>
  </si>
  <si>
    <t>http://pbs.twimg.com/profile_images/813700085791870976/jePrq4Ft_normal.jpg</t>
  </si>
  <si>
    <t>http://pbs.twimg.com/profile_images/848158544327307264/QVJMc5B0_normal.jpg</t>
  </si>
  <si>
    <t>http://pbs.twimg.com/profile_images/843745947095986176/ixRWQbPN_normal.jpg</t>
  </si>
  <si>
    <t>http://pbs.twimg.com/profile_images/848153683200139264/z69_zg-P_normal.jpg</t>
  </si>
  <si>
    <t>https://twitter.com/#!/zzgordoxzz/status/848885927418245120</t>
  </si>
  <si>
    <t>https://twitter.com/#!/laeticicia/status/848886539346219010</t>
  </si>
  <si>
    <t>https://twitter.com/#!/cellphonesvn/status/848886567649198082</t>
  </si>
  <si>
    <t>https://twitter.com/#!/iphonecase_jp/status/848886713225293825</t>
  </si>
  <si>
    <t>https://twitter.com/#!/originaloffers/status/848886725002842112</t>
  </si>
  <si>
    <t>https://twitter.com/#!/antouchable/status/848886879688605696</t>
  </si>
  <si>
    <t>https://twitter.com/#!/hexamob_cb/status/848887801395507200</t>
  </si>
  <si>
    <t>https://twitter.com/#!/shadeyoushop/status/848888313738133509</t>
  </si>
  <si>
    <t>https://twitter.com/#!/dealurnet/status/848888338136178688</t>
  </si>
  <si>
    <t>https://twitter.com/#!/tazman5562/status/848888526620028928</t>
  </si>
  <si>
    <t>https://twitter.com/#!/cabralricardo86/status/848888754727256064</t>
  </si>
  <si>
    <t>https://twitter.com/#!/pisukekorokoro/status/848885814285041668</t>
  </si>
  <si>
    <t>https://twitter.com/#!/pisukekorokoro/status/848889097909264384</t>
  </si>
  <si>
    <t>https://twitter.com/#!/mariojacquet3/status/848889215156973568</t>
  </si>
  <si>
    <t>https://twitter.com/#!/au_support/status/848889604291780608</t>
  </si>
  <si>
    <t>https://twitter.com/#!/jamielewis_5/status/848889778992889858</t>
  </si>
  <si>
    <t>https://twitter.com/#!/stephy_smiless/status/848889955388731393</t>
  </si>
  <si>
    <t>https://twitter.com/#!/giorgioscampini/status/848890002109071360</t>
  </si>
  <si>
    <t>https://twitter.com/#!/freddyoropeza2/status/848890018617843713</t>
  </si>
  <si>
    <t>https://twitter.com/#!/gokimaster/status/848890048158158848</t>
  </si>
  <si>
    <t>https://twitter.com/#!/ixrenxi/status/848890083310620672</t>
  </si>
  <si>
    <t>https://twitter.com/#!/nickbuya/status/848890331995058176</t>
  </si>
  <si>
    <t>https://twitter.com/#!/izzodking/status/848890332087439362</t>
  </si>
  <si>
    <t>https://twitter.com/#!/dat_tushbabe01/status/848890333572120576</t>
  </si>
  <si>
    <t>https://twitter.com/#!/perpea1/status/848890333652017152</t>
  </si>
  <si>
    <t>https://twitter.com/#!/roydomrex/status/848890334662864896</t>
  </si>
  <si>
    <t>https://twitter.com/#!/baodung6761/status/848897720429498372</t>
  </si>
  <si>
    <t>https://twitter.com/#!/abcdefgreeny/status/848897724803973125</t>
  </si>
  <si>
    <t>https://twitter.com/#!/codeurs/status/848889738660421632</t>
  </si>
  <si>
    <t>https://twitter.com/#!/codeurs/status/848897781418704896</t>
  </si>
  <si>
    <t>https://twitter.com/#!/tioherc/status/848898243773779968</t>
  </si>
  <si>
    <t>https://twitter.com/#!/bons_plans_/status/848897698434396162</t>
  </si>
  <si>
    <t>https://twitter.com/#!/bons_plans_/status/848898518227996672</t>
  </si>
  <si>
    <t>https://twitter.com/#!/shimamonx/status/846327820825477121</t>
  </si>
  <si>
    <t>https://twitter.com/#!/sinonloveswww/status/848898606727811073</t>
  </si>
  <si>
    <t>848885927418245120</t>
  </si>
  <si>
    <t>848886539346219010</t>
  </si>
  <si>
    <t>848886567649198082</t>
  </si>
  <si>
    <t>848886713225293825</t>
  </si>
  <si>
    <t>848886725002842112</t>
  </si>
  <si>
    <t>848886879688605696</t>
  </si>
  <si>
    <t>848887801395507200</t>
  </si>
  <si>
    <t>848888313738133509</t>
  </si>
  <si>
    <t>848888338136178688</t>
  </si>
  <si>
    <t>848888526620028928</t>
  </si>
  <si>
    <t>848888754727256064</t>
  </si>
  <si>
    <t>848885814285041668</t>
  </si>
  <si>
    <t>848889097909264384</t>
  </si>
  <si>
    <t>848889215156973568</t>
  </si>
  <si>
    <t>848889604291780608</t>
  </si>
  <si>
    <t>848889778992889858</t>
  </si>
  <si>
    <t>848889955388731393</t>
  </si>
  <si>
    <t>848890002109071360</t>
  </si>
  <si>
    <t>848890018617843713</t>
  </si>
  <si>
    <t>848890048158158848</t>
  </si>
  <si>
    <t>848890083310620672</t>
  </si>
  <si>
    <t>848890331995058176</t>
  </si>
  <si>
    <t>848890332087439362</t>
  </si>
  <si>
    <t>848890333572120576</t>
  </si>
  <si>
    <t>848890333652017152</t>
  </si>
  <si>
    <t>848890334662864896</t>
  </si>
  <si>
    <t>848897720429498372</t>
  </si>
  <si>
    <t>848897724803973125</t>
  </si>
  <si>
    <t>848889738660421632</t>
  </si>
  <si>
    <t>848897781418704896</t>
  </si>
  <si>
    <t>848898243773779968</t>
  </si>
  <si>
    <t>848897698434396162</t>
  </si>
  <si>
    <t>848898518227996672</t>
  </si>
  <si>
    <t>846327820825477121</t>
  </si>
  <si>
    <t>848898606727811073</t>
  </si>
  <si>
    <t>848875506640408576</t>
  </si>
  <si>
    <t>848888334545899521</t>
  </si>
  <si>
    <t>141290061</t>
  </si>
  <si>
    <t>1533812300</t>
  </si>
  <si>
    <t>twicca</t>
  </si>
  <si>
    <t>NextScriptshexamobcom</t>
  </si>
  <si>
    <t>Social Autopilots</t>
  </si>
  <si>
    <t>Dealur</t>
  </si>
  <si>
    <t>autotweety.net</t>
  </si>
  <si>
    <t>SocialVoiceForSupport</t>
  </si>
  <si>
    <t>Gordon Velupillai</t>
  </si>
  <si>
    <t>Ben Schmanke</t>
  </si>
  <si>
    <t>LAETICIA</t>
  </si>
  <si>
    <t>CellphoneS</t>
  </si>
  <si>
    <t>iPhoneCase</t>
  </si>
  <si>
    <t>suiheilibe</t>
  </si>
  <si>
    <t>hexamob</t>
  </si>
  <si>
    <t>Custom iPhone Cases</t>
  </si>
  <si>
    <t>Trent Zinser</t>
  </si>
  <si>
    <t>Ricardo Cabral Sousa</t>
  </si>
  <si>
    <t>pisuke</t>
  </si>
  <si>
    <t>Mario Jacquet</t>
  </si>
  <si>
    <t>ａｕサポート</t>
  </si>
  <si>
    <t>🇸️ 🇦️ 🇷️ 🇺️</t>
  </si>
  <si>
    <t>Jamie Lewis</t>
  </si>
  <si>
    <t>Cariña®</t>
  </si>
  <si>
    <t>Giorgio Scampini</t>
  </si>
  <si>
    <t>Freddy Oropeza</t>
  </si>
  <si>
    <t>Sh🍆nsei</t>
  </si>
  <si>
    <t>ⅩレンレンⅩ@FGO楽</t>
  </si>
  <si>
    <t>∠君影草</t>
  </si>
  <si>
    <t>#thatITGuy</t>
  </si>
  <si>
    <t>Sandra Briggs</t>
  </si>
  <si>
    <t>Perpetua</t>
  </si>
  <si>
    <t>Roy Domrex</t>
  </si>
  <si>
    <t>baodung676</t>
  </si>
  <si>
    <t>Green Cagasan</t>
  </si>
  <si>
    <t>Princesa Diaba Torta</t>
  </si>
  <si>
    <t>しまも@4/12横浜 4/24渋谷</t>
  </si>
  <si>
    <t>S⊿乃木欅</t>
  </si>
  <si>
    <t>Loves Technology,</t>
  </si>
  <si>
    <t>Tech reviews on Youtube: https://t.co/080juMYuFy</t>
  </si>
  <si>
    <t>amoureuse de la vie !!</t>
  </si>
  <si>
    <t>All about mobile technology</t>
  </si>
  <si>
    <t>超人気ブランド風iPhoneケースの激安な通販サイトPhonecase。 最新シャネル風、ヴィトン風やエルメス風のiPhone6sケース新商品を随時追加中！ 手帳型、可愛いケース、レザーケース、個性的なケースなども充実！</t>
  </si>
  <si>
    <t>IT系。アニメを見た報告をしますが、アニメ実況はしません。フリーゲーム大好き。アイコンについてhttps://t.co/IFFjtrH1VZ… 。あと、口だけ野郎ですのでご注意を。 ※スパム・デマ拡散アカウントおよび興味ないのに私に「おすすめ」されるアカウントがブロック対象です</t>
  </si>
  <si>
    <t>New Design Available for iPhone 5S &amp; Samsung Galaxy S5 Cases._x000D_
The best place to find unique, stylish design cases.</t>
  </si>
  <si>
    <t>Aliexpress price tracker</t>
  </si>
  <si>
    <t>ツイッター初心者ですが、よろしくお願い致します。</t>
  </si>
  <si>
    <t>Student in journalism</t>
  </si>
  <si>
    <t>au公式のお客様サポートアカウントです。商品・サービスの「サポート情報」、誰かに言いたくなる「お役立ち情報」の発信も行っており、過去の投稿内容を「いいね」からご覧いただくことができます。当アカウントでは質問受付を行っておりませんので、お問合せはau携帯電話「157」、一般電話「0077-7-111」までお願いします。</t>
  </si>
  <si>
    <t>どうも、さるです。
カードゲーマー兼音ゲーマー兼ラクガキスト。
ジト目とかベタ目が好き。
ロックも好き。</t>
  </si>
  <si>
    <t>Rêve pas de ta vie! Vie tes rêves. KEEP IT CALM #971 #509
manipulatrice en radiologie.</t>
  </si>
  <si>
    <t>Bowling,Bowling, Bowling</t>
  </si>
  <si>
    <t>学校よ、わ た し に ニ ー ア を さ せ ろ／コミュ障／デレステ引退します。(辞めるとは言っていない)蘭子担当、楓さん担当  無課金(無課金とは言っていない)／ウルトラライトゲーマー／ついったーしぇしんしゃ🔰／ふぉろーはごじゆうにどーぞ〜🍆</t>
  </si>
  <si>
    <t>Wi-Fiが来たのでテンションおかしい（2016/4/28）
ジャックちゃんの可愛さに無課金終了
(2016/9/25)
ジャックちゃん＆きよひー大好き人間
めっちゃゲームしてます、絵描きさん見つけたら即フォローしてます
無言フォロー失礼します</t>
  </si>
  <si>
    <t>有川浩、茅田砂胡、ポルノグラフィティ、嵐、アニソン大好きです。カティア、邪ンヌを好き過ぎてヤバイ。他にも沢山。FGO、RWBY中毒。シャドバもちらほら。
よろしくお願いします。
_x000D_※有ネタバレ</t>
  </si>
  <si>
    <t>A lover of God, Life, Family,Friends.#PR Officer #Bestmobile #naijaunplugged #Unpluggedmedia, #thatITGuy ,#OnlineDigitalMarketer , #WebConsultant+2348077368186</t>
  </si>
  <si>
    <t>Fun Loving, a #Music Person,Model, Fashionista...#PR Person</t>
  </si>
  <si>
    <t>I Roy, understood by books. 
Computer Engineer, 
Teacher, 
Egalitarian and highly motivated dude with a eye for the good things of life...</t>
  </si>
  <si>
    <t>tôi là một người phụ nữ xấu xa</t>
  </si>
  <si>
    <t>Radiologic Technology Student. 22 yrs breathing and counting.</t>
  </si>
  <si>
    <t>Sou como você só que numa versão mais rica, mais fina, mais educada, mais glamurosa e mais mentirosa!</t>
  </si>
  <si>
    <t>歌ってます。『白いキセキ』オリコン15位を獲得！！✉️依頼・チケット予約 ≫ shimamonx@gmail.com ✿CDご注文はコチラ ≫ https://t.co/NMely8CIl1 ⋆ ✿LIVE≫https://t.co/Eqn9arv4sh ✿youtube≫https://t.co/UN8e2Bn7et</t>
  </si>
  <si>
    <t>乃木坂46 白石麻衣/西野七瀬/桜井玲香推し 欅坂46 ゆっかー/ゆいぽん推し 山本彩 SAO うまるちゃん ディーふらぐ ヒナまつり Charlotte ゆるゆり #乃木坂工事中 #欅って書けない？ #KEYABINGO CAS王→#korekore19</t>
  </si>
  <si>
    <t>Queens, NY</t>
  </si>
  <si>
    <t>Ile-de-France, France</t>
  </si>
  <si>
    <t>Vietnam</t>
  </si>
  <si>
    <t>日本 東京都</t>
  </si>
  <si>
    <t>大阪府</t>
  </si>
  <si>
    <t>宇宙で浮遊中</t>
  </si>
  <si>
    <t>Bristol, England</t>
  </si>
  <si>
    <t>Suisse</t>
  </si>
  <si>
    <t>Punto Fijo, Venezuela</t>
  </si>
  <si>
    <t>宿題の多すぎる地方男子校</t>
  </si>
  <si>
    <t>GJ部の部室</t>
  </si>
  <si>
    <t>Lagos, Lagos</t>
  </si>
  <si>
    <t>Lagos</t>
  </si>
  <si>
    <t>Hồ Chí Minh, Việt Nam</t>
  </si>
  <si>
    <t>Republic of the Philippines</t>
  </si>
  <si>
    <t>Goiânia</t>
  </si>
  <si>
    <t>official HP</t>
  </si>
  <si>
    <t>乃木坂46 3rdアルバム 5月24日発売</t>
  </si>
  <si>
    <t>https://t.co/080juMYuFy</t>
  </si>
  <si>
    <t>http://t.co/cZ8SfdGapV</t>
  </si>
  <si>
    <t>https://t.co/be0kFkPd8M</t>
  </si>
  <si>
    <t>https://t.co/3k01jZ5eUf</t>
  </si>
  <si>
    <t>http://t.co/xCY8YBRYab</t>
  </si>
  <si>
    <t>https://t.co/WEBKs3OMhk</t>
  </si>
  <si>
    <t>https://t.co/1ANKrKyJ0X</t>
  </si>
  <si>
    <t>https://t.co/SqMx5YAcpL</t>
  </si>
  <si>
    <t>https://t.co/FxMMQ2kwxn</t>
  </si>
  <si>
    <t>http://t.co/pm5E2Y8yCw</t>
  </si>
  <si>
    <t>https://t.co/aLXGXpmjk2</t>
  </si>
  <si>
    <t>https://t.co/UyL2SxIvtx</t>
  </si>
  <si>
    <t>Krasnoyarsk</t>
  </si>
  <si>
    <t>Irkutsk</t>
  </si>
  <si>
    <t>https://pbs.twimg.com/profile_banners/59197583/1486076578</t>
  </si>
  <si>
    <t>https://pbs.twimg.com/profile_banners/58712060/1476220362</t>
  </si>
  <si>
    <t>https://pbs.twimg.com/profile_banners/764101401366654976/1491152832</t>
  </si>
  <si>
    <t>https://pbs.twimg.com/profile_banners/3148918651/1451874249</t>
  </si>
  <si>
    <t>https://pbs.twimg.com/profile_banners/277938997/1419596064</t>
  </si>
  <si>
    <t>https://pbs.twimg.com/profile_banners/2495046416/1430850341</t>
  </si>
  <si>
    <t>https://pbs.twimg.com/profile_banners/35417819/1490547569</t>
  </si>
  <si>
    <t>https://pbs.twimg.com/profile_banners/734927705779490816/1464063043</t>
  </si>
  <si>
    <t>https://pbs.twimg.com/profile_banners/388852472/1407467884</t>
  </si>
  <si>
    <t>https://pbs.twimg.com/profile_banners/141290061/1429946961</t>
  </si>
  <si>
    <t>https://pbs.twimg.com/profile_banners/1143361214/1491130495</t>
  </si>
  <si>
    <t>https://pbs.twimg.com/profile_banners/868430983/1402674993</t>
  </si>
  <si>
    <t>https://pbs.twimg.com/profile_banners/4334225059/1485991458</t>
  </si>
  <si>
    <t>https://pbs.twimg.com/profile_banners/2709129672/1442074660</t>
  </si>
  <si>
    <t>https://pbs.twimg.com/profile_banners/1533812300/1487145067</t>
  </si>
  <si>
    <t>https://pbs.twimg.com/profile_banners/608529960/1379782948</t>
  </si>
  <si>
    <t>https://pbs.twimg.com/profile_banners/3160243595/1428853844</t>
  </si>
  <si>
    <t>https://pbs.twimg.com/profile_banners/3344867414/1440937144</t>
  </si>
  <si>
    <t>https://pbs.twimg.com/profile_banners/70092654/1380199121</t>
  </si>
  <si>
    <t>https://pbs.twimg.com/profile_banners/89999533/1447947773</t>
  </si>
  <si>
    <t>https://pbs.twimg.com/profile_banners/269266660/1491037419</t>
  </si>
  <si>
    <t>https://pbs.twimg.com/profile_banners/3834532934/1491050683</t>
  </si>
  <si>
    <t>zh-cn</t>
  </si>
  <si>
    <t>http://pbs.twimg.com/profile_background_images/378800000171687455/7-TwmfFb.png</t>
  </si>
  <si>
    <t>http://pbs.twimg.com/profile_background_images/787855324/39d2d0e1f2c094d280f6da605771a0fc.png</t>
  </si>
  <si>
    <t>http://pbs.twimg.com/profile_background_images/524300370/district12.jpg</t>
  </si>
  <si>
    <t>http://pbs.twimg.com/profile_background_images/395054396/375491_220344698046757_100002136841718_498976_1961861629_n.jpg</t>
  </si>
  <si>
    <t>http://pbs.twimg.com/profile_images/635845590048309248/upMtZWI0_normal.jpg</t>
  </si>
  <si>
    <t>http://pbs.twimg.com/profile_images/378800000827945407/34059d717f95d1e07aade166270c8078_normal.jpeg</t>
  </si>
  <si>
    <t>http://pbs.twimg.com/profile_images/833675290152833024/qoaHwxG8_normal.jpg</t>
  </si>
  <si>
    <t>http://pbs.twimg.com/profile_images/847871896490082304/bxUabU6t_normal.jpg</t>
  </si>
  <si>
    <t>http://pbs.twimg.com/profile_images/831774095821983744/mvJUHYds_normal.jpg</t>
  </si>
  <si>
    <t>https://twitter.com/zzgordoxzz</t>
  </si>
  <si>
    <t>https://twitter.com/schmanke</t>
  </si>
  <si>
    <t>https://twitter.com/laeticicia</t>
  </si>
  <si>
    <t>https://twitter.com/cellphonesvn</t>
  </si>
  <si>
    <t>https://twitter.com/iphonecase_jp</t>
  </si>
  <si>
    <t>https://twitter.com/antouchable</t>
  </si>
  <si>
    <t>https://twitter.com/hexamob_cb</t>
  </si>
  <si>
    <t>https://twitter.com/shadeyoushop</t>
  </si>
  <si>
    <t>https://twitter.com/dealurnet</t>
  </si>
  <si>
    <t>https://twitter.com/tazman5562</t>
  </si>
  <si>
    <t>https://twitter.com/cabralricardo86</t>
  </si>
  <si>
    <t>https://twitter.com/pisukekorokoro</t>
  </si>
  <si>
    <t>https://twitter.com/mariojacquet3</t>
  </si>
  <si>
    <t>https://twitter.com/au_support</t>
  </si>
  <si>
    <t>https://twitter.com/super_monkey_</t>
  </si>
  <si>
    <t>https://twitter.com/jamielewis_5</t>
  </si>
  <si>
    <t>https://twitter.com/stephy_smiless</t>
  </si>
  <si>
    <t>https://twitter.com/giorgioscampini</t>
  </si>
  <si>
    <t>https://twitter.com/freddyoropeza2</t>
  </si>
  <si>
    <t>https://twitter.com/gokimaster</t>
  </si>
  <si>
    <t>https://twitter.com/ixrenxi</t>
  </si>
  <si>
    <t>https://twitter.com/fake_hakugei</t>
  </si>
  <si>
    <t>https://twitter.com/nickbuya</t>
  </si>
  <si>
    <t>https://twitter.com/izzodking</t>
  </si>
  <si>
    <t>https://twitter.com/dat_tushbabe01</t>
  </si>
  <si>
    <t>https://twitter.com/perpea1</t>
  </si>
  <si>
    <t>https://twitter.com/roydomrex</t>
  </si>
  <si>
    <t>https://twitter.com/baodung6761</t>
  </si>
  <si>
    <t>https://twitter.com/abcdefgreeny</t>
  </si>
  <si>
    <t>https://twitter.com/tioherc</t>
  </si>
  <si>
    <t>https://twitter.com/shimamonx</t>
  </si>
  <si>
    <t>https://twitter.com/sinonloveswww</t>
  </si>
  <si>
    <t>zzgordoxzz
I liked a @YouTube video from @schmanke
https://t.co/CwT52qAZln OnePlus
3T Camera vs Galaxy S7 Edge!! Side-by-Side
Comparisons!</t>
  </si>
  <si>
    <t xml:space="preserve">schmanke
</t>
  </si>
  <si>
    <t>laeticicia
RT @Fnac: Bon Plan : Le Smartphone
#samsung Galaxy S7 Edge 32 Go Bleu
d'occasion est à 581.90€ au lieu
de 699€ https://t.co/Ed8gLuLSWA
http…</t>
  </si>
  <si>
    <t>cellphonesvn
S7 edge Blue Coral mới, full box
mà có 9.8 TRIỆU thật là hoang đườnggggggg
mà lại có thật ở CellphoneS :v
Các bạn... https://t.co/vwep7k1VEI</t>
  </si>
  <si>
    <t>iphonecase_jp
GUCCIグッチiPhone SE/7ケース 手帳型 天竺花柄のGALAXY
S7／S7 EDGEケース 手帳型 https://t.co/Bj05rtDH06</t>
  </si>
  <si>
    <t>originaloffers
https://t.co/HHoNzDu6l0 Samsung
Galaxy S7 edge SM-G935 - 32GB -
Silver Titanium (Unlocked) Smartphone</t>
  </si>
  <si>
    <t>antouchable
Galaxy S7 Edgeをアップデートしてから右上にずっと表示されてる円グラフが何を表してるのか未だにわかってない。バッテリ残量ではなさそうだし。</t>
  </si>
  <si>
    <t>hexamob_cb
Galaxy S7 y S7 Edge preparados
para Android 7.1.1 Nougat y Bixby
- https://t.co/mXxTiy9cgb</t>
  </si>
  <si>
    <t>shadeyoushop
Now on sale! Frida Kahlo - iPh...
buy it here on https://t.co/FqHGZSLuhc
#phonecases #iphonecase #iphonecases</t>
  </si>
  <si>
    <t>dealurnet
[ 25% OFF ] https://t.co/ornK15eSPl
#Apple Aukey Quick Charge 3.0 6-Port
Usb Travel Quick Charger Universal
Charger… https://t.co/JrAiZWMje6</t>
  </si>
  <si>
    <t>tazman5562
You like funny videos? You gotta
check these guys out then https://t.co/tougQHyC0q
@UpTilNoon https://t.co/mQ8ksrKG1W
#UpTilNoon #UTN</t>
  </si>
  <si>
    <t>cabralricardo86
Samsung Galaxy s7 edge com protecção
de vidro temperado 3D curvado…
https://t.co/8pbfYq9O9e</t>
  </si>
  <si>
    <t>pisukekorokoro
最新機種のXperia X Performance （SO-04H
SOV33 502SO）Galaxy S7 edge（SC-02H　SCV33）にも対応。
https://t.co/ElDKbZOvuu pic.tw</t>
  </si>
  <si>
    <t>mariojacquet3
Or-Legol SchutzhÃ¼lle fÃ¼r Galaxy
S7 Edge, [Air-Cushion Kantenschutztechnologie
- https://t.co/Xf62lREOdS https://t.co/mBMZTHsd6m</t>
  </si>
  <si>
    <t>au_support
@super_monkey_ その際にはお手数ですが、再起動をお試しください。また、今後「Galaxy
S7 edge SCV33」をご利用いただく中で何かご不明な点がありましたら、こちら（
https://t.co/Uobl0Jp3BC ）の（2/3）</t>
  </si>
  <si>
    <t xml:space="preserve">super_monkey_
</t>
  </si>
  <si>
    <t>jamielewis_5
RT @AdvertAvenues: #Win a Galaxy
S7 Edge! To enter #prize #giveaway,
simply follow, like &amp;amp; rt. See
at https://t.co/8UnS3fuBPF https://t.co/…</t>
  </si>
  <si>
    <t>stephy_smiless
RT @Fnac: Bon Plan : Le Smartphone
#samsung Galaxy S7 Edge 32 Go Bleu
d'occasion est à 581.90€ au lieu
de 699€ https://t.co/Ed8gLuLSWA
http…</t>
  </si>
  <si>
    <t>giorgioscampini
You like funny videos? You gotta
check these guys out then https://t.co/G7ykMGOVSH
@UpTilNoon https://t.co/PSIfofCfCo
#UpTilNoon #UTN</t>
  </si>
  <si>
    <t>freddyoropeza2
You like funny videos? You gotta
check these guys out then https://t.co/cE0JX9PMsJ
@UpTilNoon https://t.co/b3YoWn4C4T
#UpTilNoon #UTN</t>
  </si>
  <si>
    <t>gokimaster
推奨端末のXperia X PerformanceやらGalaxy
S7 edgeやらはAndroid7.0なはずなんだけども…
ツイッターで調べると泥7.0でのラグ報告がすごいぞ…うーむ…
https://t.co/iHElsQPEal</t>
  </si>
  <si>
    <t>ixrenxi
@fake_hakugei 二種類あるんですけど、よく使うのはゲームランチャーって名前のGALAXY
S7 edgeに標準搭載？されてるアプリともう片方は内部音声が録音出来ないAZスクリーンレコーダーっていうのを使ってます</t>
  </si>
  <si>
    <t xml:space="preserve">fake_hakugei
</t>
  </si>
  <si>
    <t>nickbuya
A versatile tool for ideas, goals
and dreams. Get the Samsung Galaxy
S7 @ #BestMobile: https://t.co/mYWix9JbAv…
https://t.co/ENTdxKsv15</t>
  </si>
  <si>
    <t>izzodking
A versatile tool for ideas, goals
and dreams. Get the Samsung Galaxy
S7 @ #BestMobile: https://t.co/3aiufZ5rX7…
https://t.co/i1JWwxQ64D</t>
  </si>
  <si>
    <t>dat_tushbabe01
A versatile tool for ideas, goals
and dreams. Get the Samsung Galaxy
S7 @ #BestMobile: https://t.co/NRKUdQTrEb…
https://t.co/B6dKZ1DTps</t>
  </si>
  <si>
    <t>perpea1
A versatile tool for ideas, goals
and dreams. Get the Samsung Galaxy
S7 @ #BestMobile: https://t.co/2OYjfVU3xJ…
https://t.co/Bzof2m4E5E</t>
  </si>
  <si>
    <t>roydomrex
A versatile tool for ideas, goals
and dreams. Get the Samsung Galaxy
S7 @ #BestMobile: https://t.co/AD8ONx5cQW…
https://t.co/xCVn2N3WZi</t>
  </si>
  <si>
    <t>baodung6761
Tôi đã thích video https://t.co/eUSUBuKOnW
Vật Vờ| Ra Galaxy S8 rồi liệu có
nên mua Galaxy S7 edge giờ không?
trên</t>
  </si>
  <si>
    <t>abcdefgreeny
You like funny videos? You gotta
check these guys out then https://t.co/i1qiQob0Ln
@UpTilNoon https://t.co/6YNKqLBArY
#UpTilNoon #UTN</t>
  </si>
  <si>
    <t>codeurs
1 ou 2 coques TPU gel galvanisé
iPhone 6/6S ou Samsung Galaxy S7
Edge, 3 couleurs au choix: 4.90€
au lieu de 9.19€…… https://t.co/1H1UolQPiq</t>
  </si>
  <si>
    <t>tioherc
@SamsungBrasil ainda estou esperando
meu Galaxy S7 Edge Black Piano</t>
  </si>
  <si>
    <t>bons_plans_
Smartphone 5.5 '' Octo core SAMSUNG
GALAXY S7 EDGE GOLD: 699.00€ au
lieu de 799.00€ (13% de réduction)…
https://t.co/lkgi6NLzr1</t>
  </si>
  <si>
    <t>shimamonx
井上苑子／どんなときも 「Galaxy S7 edge」CMソング
🎬 井上苑子さんverで歌いました。 ◎youtubeにてフルver公開中
https://t.co/u6IVcslhAm #拡散希望RTおねがいします…
https://t.co/IFeMcm07DO</t>
  </si>
  <si>
    <t>sinonloveswww
RT @shimamonx: 井上苑子／どんなときも 「Galaxy
S7 edge」CMソング 🎬 井上苑子さんverで歌いました。
◎youtubeにてフルver公開中 https://t.co/u6IVcslhAm
#拡散希望RTおねがいします #どんなときも #…</t>
  </si>
  <si>
    <t>GraphSource░TwitterSearch▓GraphTerm░Galaxy s7 edge</t>
  </si>
  <si>
    <t>Workbook Settings 2</t>
  </si>
  <si>
    <t>Workbook Settings 3</t>
  </si>
  <si>
    <t>Workbook Settings 4</t>
  </si>
  <si>
    <t>Workbook Settings 5</t>
  </si>
  <si>
    <t>Workbook Settings 6</t>
  </si>
  <si>
    <t>Workbook Settings 7</t>
  </si>
  <si>
    <t>Workbook Settings 8</t>
  </si>
  <si>
    <t>Workbook Settings 9</t>
  </si>
  <si>
    <t>Workbook Settings 10</t>
  </si>
  <si>
    <t>Workbook Settings 11</t>
  </si>
  <si>
    <t>Workbook Settings 12</t>
  </si>
  <si>
    <t>Graph Type</t>
  </si>
  <si>
    <t>Modularity</t>
  </si>
  <si>
    <t>NodeXL Version</t>
  </si>
  <si>
    <t>Not Applicable</t>
  </si>
  <si>
    <t>1.0.1.378</t>
  </si>
  <si>
    <t>Top URLs in Tweet in Entire Graph</t>
  </si>
  <si>
    <t>https://www.youtube.com/UpTilNoon</t>
  </si>
  <si>
    <t>https://gleam.io/vde46/win-a-samsung-galaxy-s7-edge-with-a-samsung-128-gigabyte-sd-card-open-world-wide</t>
  </si>
  <si>
    <t>https://twitter.com/i/web/status/846327820825477121</t>
  </si>
  <si>
    <t>Entire Graph Count</t>
  </si>
  <si>
    <t>Top URLs in Tweet</t>
  </si>
  <si>
    <t>Top Domains in Tweet in Entire Graph</t>
  </si>
  <si>
    <t>gleam.io</t>
  </si>
  <si>
    <t>Top Domains in Tweet</t>
  </si>
  <si>
    <t>Top Hashtags in Tweet in Entire Graph</t>
  </si>
  <si>
    <t>utn</t>
  </si>
  <si>
    <t>win</t>
  </si>
  <si>
    <t>prize</t>
  </si>
  <si>
    <t>giveaway</t>
  </si>
  <si>
    <t>どんなときも</t>
  </si>
  <si>
    <t>Top Hashtags in Tweet</t>
  </si>
  <si>
    <t>Top Words in Tweet in Entire Graph</t>
  </si>
  <si>
    <t>Words in Sentiment List#1: Positive</t>
  </si>
  <si>
    <t>Words in Sentiment List#2: Negative</t>
  </si>
  <si>
    <t>Words in Sentiment List#3: (Add your own word list)</t>
  </si>
  <si>
    <t>Non-categorized Words</t>
  </si>
  <si>
    <t>Total Words</t>
  </si>
  <si>
    <t>s7</t>
  </si>
  <si>
    <t>galaxy</t>
  </si>
  <si>
    <t>edge</t>
  </si>
  <si>
    <t>rt</t>
  </si>
  <si>
    <t>Top Words in Tweet</t>
  </si>
  <si>
    <t>Top Word Pairs in Tweet in Entire Graph</t>
  </si>
  <si>
    <t>galaxy,s7</t>
  </si>
  <si>
    <t>s7,edge</t>
  </si>
  <si>
    <t>samsung,galaxy</t>
  </si>
  <si>
    <t>versatile,tool</t>
  </si>
  <si>
    <t>tool,ideas</t>
  </si>
  <si>
    <t>ideas,goals</t>
  </si>
  <si>
    <t>goals,dreams</t>
  </si>
  <si>
    <t>dreams,samsung</t>
  </si>
  <si>
    <t>s7,bestmobile</t>
  </si>
  <si>
    <t>au,lieu</t>
  </si>
  <si>
    <t>Top Word Pairs in Tweet</t>
  </si>
  <si>
    <t>Top Replied-To in Entire Graph</t>
  </si>
  <si>
    <t>Top Mentioned in Entire Graph</t>
  </si>
  <si>
    <t>Top Replied-To in Tweet</t>
  </si>
  <si>
    <t>Top Mentioned in Tweet</t>
  </si>
  <si>
    <t>Top Tweeters in Entire Graph</t>
  </si>
  <si>
    <t>Top Tweeters</t>
  </si>
  <si>
    <t>Top URLs in Tweet by Count</t>
  </si>
  <si>
    <t>https://www.facebook.com/photo.php?fbid=1668919696468005 https://twitter.com/i/web/status/848887047200878592</t>
  </si>
  <si>
    <t>https://www.facebook.com/photo.php?fbid=1330677183634397 https://www.instagram.com/p/BSbNx3RFIKz/</t>
  </si>
  <si>
    <t>https://twitter.com/i/web/status/848897781418704896 https://twitter.com/i/web/status/848896976045264896 https://twitter.com/i/web/status/848894160492834818 https://twitter.com/i/web/status/848891694019891200 https://twitter.com/i/web/status/848889738660421632</t>
  </si>
  <si>
    <t>https://twitter.com/i/web/status/848898518227996672 https://twitter.com/i/web/status/848897698434396162 https://twitter.com/i/web/status/848894146890694656</t>
  </si>
  <si>
    <t>Top URLs in Tweet by Salience</t>
  </si>
  <si>
    <t>Top Domains in Tweet by Count</t>
  </si>
  <si>
    <t>facebook.com twitter.com</t>
  </si>
  <si>
    <t>facebook.com instagram.com</t>
  </si>
  <si>
    <t>Top Domains in Tweet by Salience</t>
  </si>
  <si>
    <t>Top Hashtags in Tweet by Count</t>
  </si>
  <si>
    <t>Top Hashtags in Tweet by Salience</t>
  </si>
  <si>
    <t>Top Words in Tweet by Count</t>
  </si>
  <si>
    <t>side liked youtube video schmanke oneplus 3t camera vs galaxy</t>
  </si>
  <si>
    <t>fnac bon plan le smartphone samsung galaxy s7 edge 32</t>
  </si>
  <si>
    <t>bon plan le smartphone samsung galaxy s7 edge 32 go</t>
  </si>
  <si>
    <t>mà có thật s7 edge blue coral mới full box</t>
  </si>
  <si>
    <t>手帳型 s7 gucciグッチiphone se 7ケース 天竺花柄のgalaxy edgeケース</t>
  </si>
  <si>
    <t>samsung galaxy s7 edge sm g935 32gb silver titanium unlocked</t>
  </si>
  <si>
    <t>galaxy s7 edgeをアップデートしてから右上にずっと表示されてる円グラフが何を表してるのか未だにわかってない バッテリ残量ではなさそうだし</t>
  </si>
  <si>
    <t>s7 y 1 galaxy edge preparados para android 7 nougat</t>
  </si>
  <si>
    <t>now sale frida kahlo iph buy here phonecases iphonecase iphonecases</t>
  </si>
  <si>
    <t>quick charger 25 apple aukey charge 3 0 6 port</t>
  </si>
  <si>
    <t>uptilnoon funny videos gotta check guys out utn</t>
  </si>
  <si>
    <t>samsung galaxy s7 edge com protecção de vidro temperado 3d</t>
  </si>
  <si>
    <t>最新機種のxperia x performance 04h sov33 502so galaxy s7 edge sc</t>
  </si>
  <si>
    <t>legol schutzhã lle fã r galaxy s7 edge air cushion</t>
  </si>
  <si>
    <t>super_monkey_ その際にはお手数ですが 再起動をお試しください また 今後 galaxy s7 edge scv33 をご利用いただく中で何かご不明な点がありましたら</t>
  </si>
  <si>
    <t>advertavenues win galaxy s7 edge enter prize giveaway simply follow</t>
  </si>
  <si>
    <t>win galaxy s7 edge enter prize giveaway simply follow amp</t>
  </si>
  <si>
    <t>推奨端末のxperia x performanceやらgalaxy s7 edgeやらはandroid7 0なはずなんだけども ツイッターで調べると泥7 0でのラグ報告がすごいぞ うーむ</t>
  </si>
  <si>
    <t>fake_hakugei 二種類あるんですけど よく使うのはゲームランチャーって名前のgalaxy s7 edgeに標準搭載 されてるアプリともう片方は内部音声が録音出来ないazスクリーンレコーダーっていうのを使ってます</t>
  </si>
  <si>
    <t>versatile tool ideas goals dreams samsung galaxy s7 bestmobile</t>
  </si>
  <si>
    <t>fmp4mobiles لاتفوتو فرصة عروض إبريل الذهبية احصل علىgalaxy s7 edge</t>
  </si>
  <si>
    <t>لاتفوتو فرصة عروض إبريل الذهبية احصل علىgalaxy s7 edge خصم</t>
  </si>
  <si>
    <t>now up auction block samsung galaxy s7 edge sm g935</t>
  </si>
  <si>
    <t>galaxy s7 edge</t>
  </si>
  <si>
    <t>con el fue decidido mi próximo equipo será lg la</t>
  </si>
  <si>
    <t>peter jäckel back cover noble für samsung g935 galaxy s7</t>
  </si>
  <si>
    <t>bestmobileltd versatile tool ideas goals dreams samsung galaxy s7 bestmobile</t>
  </si>
  <si>
    <t>galaxy s8 plus versus s7 edge vergelijking verschillen</t>
  </si>
  <si>
    <t>n5xがセンサーゴミ入りまくりだけじゃ飽き足らずフリーズからのリブートがあまりにも多いので買い替えたい でもiphoneは文字入力の不便さが嫌 じゃあ何にしようか となるとgalaxy note edgeとかs7 edgeあたりか</t>
  </si>
  <si>
    <t>galaxy edge s8 plus vs s7 samsung smartphone via yahoofinance</t>
  </si>
  <si>
    <t>se vende samsung galaxy s7 edge 32gb 4glte 90 dias</t>
  </si>
  <si>
    <t>galaxy s7 edgeのピンクゴールドを開封レビュー</t>
  </si>
  <si>
    <t>samsung galaxy s7 edge sm g935 32gb black onyx verizon</t>
  </si>
  <si>
    <t>galaxy s7 edge 4月3日まで ご相談承ります 詳細はお電話にて 06 6783 4788 繋がりにくい場合がございます</t>
  </si>
  <si>
    <t>galaxy s7 new sammobile nougat edge try bixby s8 launcher</t>
  </si>
  <si>
    <t>圧倒的にgalaxy s7 edgeの方がiphoneより写真は綺麗だ 好みの差もあるけど 俺はgalaxyの方が好き</t>
  </si>
  <si>
    <t>galaxy s7 nougat edge try bixby s8 launcher right now</t>
  </si>
  <si>
    <t>galaxy s7 sammobiles nougat edge try bixby s8 launcher right</t>
  </si>
  <si>
    <t>6s iottie easy one touch 2 car mount holder iphone</t>
  </si>
  <si>
    <t>galaxy tôi đã thích video vật vờ ra s8 rồi</t>
  </si>
  <si>
    <t>ou au 6 6s iphone samsung galaxy s7 edge 1</t>
  </si>
  <si>
    <t>samsungbrasil ainda estou esperando meu galaxy s7 edge black piano</t>
  </si>
  <si>
    <t>au de ou samsung galaxy s7 edge lieu 5 00</t>
  </si>
  <si>
    <t>井上苑子 どんなときも galaxy s7 edge cmソング 井上苑子さんverで歌いました youtubeにてフルver公開中 拡散希望rtおねがいします</t>
  </si>
  <si>
    <t>どんなときも shimamonx 井上苑子 galaxy s7 edge cmソング 井上苑子さんverで歌いました youtubeにてフルver公開中 拡散希望rtおねがいします</t>
  </si>
  <si>
    <t>Top Words in Tweet by Salience</t>
  </si>
  <si>
    <t>tw twit 最新機種のxperia x performance 04h sov33 502so galaxy s7</t>
  </si>
  <si>
    <t>أحد https fmp4mobiles لاتفوتو فرصة عروض إبريل الذهبية احصل علىgalaxy</t>
  </si>
  <si>
    <t>أحد لاتفوتو فرصة عروض إبريل الذهبية احصل علىgalaxy s7 edge</t>
  </si>
  <si>
    <t>7 iphonenews au coque design cuir compatible 5 5s 5se</t>
  </si>
  <si>
    <t>5 00 ou smartphone '' octo core gold 699 799</t>
  </si>
  <si>
    <t>Top Word Pairs in Tweet by Count</t>
  </si>
  <si>
    <t>liked,youtube  youtube,video  video,schmanke  schmanke,oneplus  oneplus,3t  3t,camera  camera,vs  vs,galaxy  galaxy,s7  s7,edge</t>
  </si>
  <si>
    <t>rt,fnac  fnac,bon  bon,plan  plan,le  le,smartphone  smartphone,samsung  samsung,galaxy  galaxy,s7  s7,edge  edge,32</t>
  </si>
  <si>
    <t>bon,plan  plan,le  le,smartphone  smartphone,samsung  samsung,galaxy  galaxy,s7  s7,edge  edge,32  32,go  go,bleu</t>
  </si>
  <si>
    <t>s7,edge  edge,blue  blue,coral  coral,mới  mới,full  full,box  box,mà  mà,có  có,9  9,8</t>
  </si>
  <si>
    <t>gucciグッチiphone,se  se,7ケース  7ケース,手帳型  手帳型,天竺花柄のgalaxy  天竺花柄のgalaxy,s7  s7,s7  s7,edgeケース  edgeケース,手帳型</t>
  </si>
  <si>
    <t>samsung,galaxy  galaxy,s7  s7,edge  edge,sm  sm,g935  g935,32gb  32gb,silver  silver,titanium  titanium,unlocked  unlocked,smartphone</t>
  </si>
  <si>
    <t>galaxy,s7  s7,edgeをアップデートしてから右上にずっと表示されてる円グラフが何を表してるのか未だにわかってない  edgeをアップデートしてから右上にずっと表示されてる円グラフが何を表してるのか未だにわかってない,バッテリ残量ではなさそうだし</t>
  </si>
  <si>
    <t>galaxy,s7  s7,y  y,s7  s7,edge  edge,preparados  preparados,para  para,android  android,7  7,1  1,1</t>
  </si>
  <si>
    <t>now,sale  sale,frida  frida,kahlo  kahlo,iph  iph,buy  buy,here  here,phonecases  phonecases,iphonecase  iphonecase,iphonecases</t>
  </si>
  <si>
    <t>25,apple  apple,aukey  aukey,quick  quick,charge  charge,3  3,0  0,6  6,port  port,usb  usb,travel</t>
  </si>
  <si>
    <t>funny,videos  videos,gotta  gotta,check  check,guys  guys,out  out,uptilnoon  uptilnoon,uptilnoon  uptilnoon,utn</t>
  </si>
  <si>
    <t>samsung,galaxy  galaxy,s7  s7,edge  edge,com  com,protecção  protecção,de  de,vidro  vidro,temperado  temperado,3d  3d,curvado</t>
  </si>
  <si>
    <t>最新機種のxperia,x  x,performance  performance,04h  04h,sov33  sov33,502so  502so,galaxy  galaxy,s7  s7,edge  edge,sc  sc,02h</t>
  </si>
  <si>
    <t>legol,schutzhã  schutzhã,lle  lle,fã  fã,r  r,galaxy  galaxy,s7  s7,edge  edge,air  air,cushion  cushion,kantenschutztechnologie</t>
  </si>
  <si>
    <t>super_monkey_,その際にはお手数ですが  その際にはお手数ですが,再起動をお試しください  再起動をお試しください,また  また,今後  今後,galaxy  galaxy,s7  s7,edge  edge,scv33  scv33,をご利用いただく中で何かご不明な点がありましたら  をご利用いただく中で何かご不明な点がありましたら,こちら</t>
  </si>
  <si>
    <t>rt,advertavenues  advertavenues,win  win,galaxy  galaxy,s7  s7,edge  edge,enter  enter,prize  prize,giveaway  giveaway,simply  simply,follow</t>
  </si>
  <si>
    <t>win,galaxy  galaxy,s7  s7,edge  edge,enter  enter,prize  prize,giveaway  giveaway,simply  simply,follow  follow,amp  amp,rt</t>
  </si>
  <si>
    <t>推奨端末のxperia,x  x,performanceやらgalaxy  performanceやらgalaxy,s7  s7,edgeやらはandroid7  edgeやらはandroid7,0なはずなんだけども  0なはずなんだけども,ツイッターで調べると泥7  ツイッターで調べると泥7,0でのラグ報告がすごいぞ  0でのラグ報告がすごいぞ,うーむ</t>
  </si>
  <si>
    <t>fake_hakugei,二種類あるんですけど  二種類あるんですけど,よく使うのはゲームランチャーって名前のgalaxy  よく使うのはゲームランチャーって名前のgalaxy,s7  s7,edgeに標準搭載  edgeに標準搭載,されてるアプリともう片方は内部音声が録音出来ないazスクリーンレコーダーっていうのを使ってます</t>
  </si>
  <si>
    <t>versatile,tool  tool,ideas  ideas,goals  goals,dreams  dreams,samsung  samsung,galaxy  galaxy,s7  s7,bestmobile</t>
  </si>
  <si>
    <t>rt,fmp4mobiles  fmp4mobiles,لاتفوتو  لاتفوتو,فرصة  فرصة,عروض  عروض,إبريل  إبريل,الذهبية  الذهبية,احصل  احصل,علىgalaxy  علىgalaxy,s7  s7,edge</t>
  </si>
  <si>
    <t>لاتفوتو,فرصة  فرصة,عروض  عروض,إبريل  إبريل,الذهبية  الذهبية,احصل  احصل,علىgalaxy  علىgalaxy,s7  s7,edge  edge,خصم  خصم,200ريال</t>
  </si>
  <si>
    <t>now,up  up,auction  auction,block  block,samsung  samsung,galaxy  galaxy,s7  s7,edge  edge,sm  sm,g935  g935,32gb</t>
  </si>
  <si>
    <t>galaxy,s7  s7,edge</t>
  </si>
  <si>
    <t>con,el  decidido,mi  mi,próximo  próximo,equipo  equipo,será  será,lg  lg,la  la,experiencia  experiencia,con  el,g4</t>
  </si>
  <si>
    <t>peter,jäckel  jäckel,back  back,cover  cover,noble  noble,für  für,samsung  samsung,g935  g935,galaxy  galaxy,s7  s7,edge</t>
  </si>
  <si>
    <t>rt,bestmobileltd  bestmobileltd,versatile  versatile,tool  tool,ideas  ideas,goals  goals,dreams  dreams,samsung  samsung,galaxy  galaxy,s7  s7,bestmobile</t>
  </si>
  <si>
    <t>galaxy,s8  s8,plus  plus,versus  versus,galaxy  galaxy,s7  s7,edge  edge,vergelijking  vergelijking,verschillen</t>
  </si>
  <si>
    <t>n5xがセンサーゴミ入りまくりだけじゃ飽き足らずフリーズからのリブートがあまりにも多いので買い替えたい,でもiphoneは文字入力の不便さが嫌  でもiphoneは文字入力の不便さが嫌,じゃあ何にしようか  じゃあ何にしようか,となるとgalaxy  となるとgalaxy,note  note,edgeとかs7  edgeとかs7,edgeあたりか</t>
  </si>
  <si>
    <t>galaxy,s8  s8,plus  plus,vs  vs,galaxy  galaxy,s7  s7,edge  edge,samsung  samsung,smartphone  smartphone,edge  edge,via</t>
  </si>
  <si>
    <t>se,vende  vende,samsung  samsung,galaxy  galaxy,s7  s7,edge  edge,32gb  32gb,4glte  4glte,90  90,dias  dias,de</t>
  </si>
  <si>
    <t>galaxy,s7  s7,edgeのピンクゴールドを開封レビュー</t>
  </si>
  <si>
    <t>samsung,galaxy  galaxy,s7  s7,edge  edge,sm  sm,g935  g935,32gb  32gb,black  black,onyx  onyx,verizon  verizon,smartphone</t>
  </si>
  <si>
    <t>galaxy,s7  s7,edge  edge,4月3日まで  4月3日まで,ご相談承ります  ご相談承ります,詳細はお電話にて  詳細はお電話にて,06  06,6783  6783,4788  4788,繋がりにくい場合がございます  繋がりにくい場合がございます,au</t>
  </si>
  <si>
    <t>new,sammobile  sammobile,nougat  nougat,galaxy  galaxy,s7  s7,s7  s7,edge  edge,try  try,bixby  bixby,galaxy  galaxy,s8</t>
  </si>
  <si>
    <t>圧倒的にgalaxy,s7  s7,edgeの方がiphoneより写真は綺麗だ  edgeの方がiphoneより写真は綺麗だ,好みの差もあるけど  好みの差もあるけど,俺はgalaxyの方が好き</t>
  </si>
  <si>
    <t>nougat,galaxy  galaxy,s7  s7,s7  s7,edge  edge,try  try,bixby  bixby,galaxy  galaxy,s8  s8,launcher  launcher,right</t>
  </si>
  <si>
    <t>rt,sammobiles  sammobiles,nougat  nougat,galaxy  galaxy,s7  s7,s7  s7,edge  edge,try  try,bixby  bixby,galaxy  galaxy,s8</t>
  </si>
  <si>
    <t>iottie,easy  easy,one  one,touch  touch,2  2,car  car,mount  mount,holder  holder,iphone  iphone,7s  7s,6s</t>
  </si>
  <si>
    <t>tôi,đã  đã,thích  thích,video  video,vật  vật,vờ  vờ,ra  ra,galaxy  galaxy,s8  s8,rồi  rồi,liệu</t>
  </si>
  <si>
    <t>6,6s  ou,samsung  samsung,galaxy  s7,edge  1,ou  ou,2  2,coques  coques,tpu  tpu,gel  gel,galvanisé</t>
  </si>
  <si>
    <t>samsungbrasil,ainda  ainda,estou  estou,esperando  esperando,meu  meu,galaxy  galaxy,s7  s7,edge  edge,black  black,piano</t>
  </si>
  <si>
    <t>samsung,galaxy  galaxy,s7  s7,edge  au,lieu  lieu,de  1,ou  ou,2  2,coques  coques,tpu  tpu,gel</t>
  </si>
  <si>
    <t>井上苑子,どんなときも  どんなときも,galaxy  galaxy,s7  s7,edge  edge,cmソング  cmソング,井上苑子さんverで歌いました  井上苑子さんverで歌いました,youtubeにてフルver公開中  youtubeにてフルver公開中,拡散希望rtおねがいします</t>
  </si>
  <si>
    <t>rt,shimamonx  shimamonx,井上苑子  井上苑子,どんなときも  どんなときも,galaxy  galaxy,s7  s7,edge  edge,cmソング  cmソング,井上苑子さんverで歌いました  井上苑子さんverで歌いました,youtubeにてフルver公開中  youtubeにてフルver公開中,拡散希望rtおねがいします</t>
  </si>
  <si>
    <t>Top Word Pairs in Tweet by Salience</t>
  </si>
  <si>
    <t>pic,tw  pic,twit  最新機種のxperia,x  x,performance  performance,04h  04h,sov33  sov33,502so  502so,galaxy  galaxy,s7  s7,edge</t>
  </si>
  <si>
    <t>خلال,أحد  أحد,https  rt,fmp4mobiles  fmp4mobiles,لاتفوتو  لاتفوتو,فرصة  فرصة,عروض  عروض,إبريل  إبريل,الذهبية  الذهبية,احصل  احصل,علىgalaxy</t>
  </si>
  <si>
    <t>خلال,أحد  لاتفوتو,فرصة  فرصة,عروض  عروض,إبريل  إبريل,الذهبية  الذهبية,احصل  احصل,علىgalaxy  علىgalaxy,s7  s7,edge  edge,خصم</t>
  </si>
  <si>
    <t>iphonenews,1  iphonenews,coque  coque,design  design,cuir  cuir,compatible  compatible,iphone  iphone,5  5,5s  5s,5se  5se,6</t>
  </si>
  <si>
    <t>smartphone,5  5,5  5,''  '',octo  octo,core  core,samsung  edge,gold  gold,699  699,00  00,au</t>
  </si>
  <si>
    <t>Word</t>
  </si>
  <si>
    <t>au</t>
  </si>
  <si>
    <t>versatile</t>
  </si>
  <si>
    <t>tool</t>
  </si>
  <si>
    <t>ideas</t>
  </si>
  <si>
    <t>goals</t>
  </si>
  <si>
    <t>dreams</t>
  </si>
  <si>
    <t>ou</t>
  </si>
  <si>
    <t>90</t>
  </si>
  <si>
    <t>lieu</t>
  </si>
  <si>
    <t>smartphone</t>
  </si>
  <si>
    <t>6s</t>
  </si>
  <si>
    <t>6</t>
  </si>
  <si>
    <t>1</t>
  </si>
  <si>
    <t>2</t>
  </si>
  <si>
    <t>iphone</t>
  </si>
  <si>
    <t>3</t>
  </si>
  <si>
    <t>لاتفوتو</t>
  </si>
  <si>
    <t>فرصة</t>
  </si>
  <si>
    <t>عروض</t>
  </si>
  <si>
    <t>إبريل</t>
  </si>
  <si>
    <t>الذهبية</t>
  </si>
  <si>
    <t>احصل</t>
  </si>
  <si>
    <t>علىgalaxy</t>
  </si>
  <si>
    <t>خصم</t>
  </si>
  <si>
    <t>200ريال</t>
  </si>
  <si>
    <t>يمكنك</t>
  </si>
  <si>
    <t>الحصول</t>
  </si>
  <si>
    <t>على</t>
  </si>
  <si>
    <t>العرض</t>
  </si>
  <si>
    <t>من</t>
  </si>
  <si>
    <t>خلال</t>
  </si>
  <si>
    <t>699</t>
  </si>
  <si>
    <t>funny</t>
  </si>
  <si>
    <t>videos</t>
  </si>
  <si>
    <t>gotta</t>
  </si>
  <si>
    <t>check</t>
  </si>
  <si>
    <t>guys</t>
  </si>
  <si>
    <t>out</t>
  </si>
  <si>
    <t>s8</t>
  </si>
  <si>
    <t>coques</t>
  </si>
  <si>
    <t>tpu</t>
  </si>
  <si>
    <t>gel</t>
  </si>
  <si>
    <t>galvanisé</t>
  </si>
  <si>
    <t>couleurs</t>
  </si>
  <si>
    <t>choix</t>
  </si>
  <si>
    <t>4</t>
  </si>
  <si>
    <t>9</t>
  </si>
  <si>
    <t>bon</t>
  </si>
  <si>
    <t>plan</t>
  </si>
  <si>
    <t>le</t>
  </si>
  <si>
    <t>32</t>
  </si>
  <si>
    <t>go</t>
  </si>
  <si>
    <t>bleu</t>
  </si>
  <si>
    <t>d'occasion</t>
  </si>
  <si>
    <t>est</t>
  </si>
  <si>
    <t>à</t>
  </si>
  <si>
    <t>581</t>
  </si>
  <si>
    <t>19</t>
  </si>
  <si>
    <t>now</t>
  </si>
  <si>
    <t>http</t>
  </si>
  <si>
    <t>black</t>
  </si>
  <si>
    <t>nougat</t>
  </si>
  <si>
    <t>bixby</t>
  </si>
  <si>
    <t>g935</t>
  </si>
  <si>
    <t>32gb</t>
  </si>
  <si>
    <t>أحد</t>
  </si>
  <si>
    <t>5</t>
  </si>
  <si>
    <t>00</t>
  </si>
  <si>
    <t>7</t>
  </si>
  <si>
    <t>có</t>
  </si>
  <si>
    <t>plus</t>
  </si>
  <si>
    <t>try</t>
  </si>
  <si>
    <t>launcher</t>
  </si>
  <si>
    <t>right</t>
  </si>
  <si>
    <t>sm</t>
  </si>
  <si>
    <t>payon</t>
  </si>
  <si>
    <t>y</t>
  </si>
  <si>
    <t>https</t>
  </si>
  <si>
    <t>enter</t>
  </si>
  <si>
    <t>simply</t>
  </si>
  <si>
    <t>follow</t>
  </si>
  <si>
    <t>amp</t>
  </si>
  <si>
    <t>see</t>
  </si>
  <si>
    <t>x</t>
  </si>
  <si>
    <t>scv33</t>
  </si>
  <si>
    <t>井上苑子</t>
  </si>
  <si>
    <t>cmソング</t>
  </si>
  <si>
    <t>井上苑子さんverで歌いました</t>
  </si>
  <si>
    <t>youtubeにてフルver公開中</t>
  </si>
  <si>
    <t>5s</t>
  </si>
  <si>
    <t>video</t>
  </si>
  <si>
    <t>onyx</t>
  </si>
  <si>
    <t>verizon</t>
  </si>
  <si>
    <t>se</t>
  </si>
  <si>
    <t>vs</t>
  </si>
  <si>
    <t>via</t>
  </si>
  <si>
    <t>con</t>
  </si>
  <si>
    <t>el</t>
  </si>
  <si>
    <t>fue</t>
  </si>
  <si>
    <t>最新機種のxperia</t>
  </si>
  <si>
    <t>performance</t>
  </si>
  <si>
    <t>04h</t>
  </si>
  <si>
    <t>sov33</t>
  </si>
  <si>
    <t>502so</t>
  </si>
  <si>
    <t>sc</t>
  </si>
  <si>
    <t>02h</t>
  </si>
  <si>
    <t>にも対応</t>
  </si>
  <si>
    <t>pic</t>
  </si>
  <si>
    <t>quick</t>
  </si>
  <si>
    <t>charger</t>
  </si>
  <si>
    <t>手帳型</t>
  </si>
  <si>
    <t>mà</t>
  </si>
  <si>
    <t>thật</t>
  </si>
  <si>
    <t>side</t>
  </si>
  <si>
    <t>Count</t>
  </si>
  <si>
    <t>Salience</t>
  </si>
  <si>
    <t>Word on Sentiment List #1: Positive</t>
  </si>
  <si>
    <t>Word on Sentiment List #2: Negative</t>
  </si>
  <si>
    <t>Word on Sentiment List #3: (Add your own word list)</t>
  </si>
  <si>
    <t>Word 1</t>
  </si>
  <si>
    <t>Word 2</t>
  </si>
  <si>
    <t>Mutual Information</t>
  </si>
  <si>
    <t>Word1 on Sentiment List #1: Positive</t>
  </si>
  <si>
    <t>Word1 on Sentiment List #2: Negative</t>
  </si>
  <si>
    <t>Word1 on Sentiment List #3: (Add your own word list)</t>
  </si>
  <si>
    <t>Word2 on Sentiment List #1: Positive</t>
  </si>
  <si>
    <t>Word2 on Sentiment List #2: Negative</t>
  </si>
  <si>
    <t>Word2 on Sentiment List #3: (Add your own word list)</t>
  </si>
  <si>
    <t>Sentiment List #1: Positive Word Count</t>
  </si>
  <si>
    <t>Sentiment List #1: Positive Word Percentage (%)</t>
  </si>
  <si>
    <t>Sentiment List #2: Negative Word Count</t>
  </si>
  <si>
    <t>Sentiment List #2: Negative Word Percentage (%)</t>
  </si>
  <si>
    <t>Sentiment List #3: (Add your own word list) Word Count</t>
  </si>
  <si>
    <t>Sentiment List #3: (Add your own word list) Word Percentage (%)</t>
  </si>
  <si>
    <t>Non-categorized Word Count</t>
  </si>
  <si>
    <t>Non-categorized Word Percentage (%)</t>
  </si>
  <si>
    <t>Edge Content Word Count</t>
  </si>
  <si>
    <t>Vertex Content Word Count</t>
  </si>
  <si>
    <t>Group Content Word Count</t>
  </si>
  <si>
    <t>&lt;?xml version="1.0" encoding="utf-8"?&gt;_x000D_
&lt;configuration&gt;_x000D_
  &lt;configSections&gt;_x000D_
    &lt;sectionGroup name="userSettings" type="System.Configuration.UserSettingsGroup, System, Version=2.0.0.0, Culture=neutral, PublicKeyToken=b77a5c561934e089"&gt;_x000D_
      &lt;section name="ColumnGroupUserSettings" type="System.Configuration.ClientSettingsSection, System, Version=2.0.0.0, Culture=neutral, PublicKeyToken=b77a5c561934e089" allowExeDefinition="MachineToLocalUser" requirePermission="false" /&gt;_x000D_
      &lt;section name="GraphMetricUserSettings" type="System.Configuration.ClientSettingsSection, System, Version=2.0.0.0, Culture=neutral, PublicKeyToken=b77a5c561934e089" allowExeDefinition="MachineToLocalUser" requirePermission="false" /&gt;_x000D_
      &lt;section name="AutoScaleUserSettings" type="System.Configuration.ClientSettingsSection, System, Version=2.0.0.0, Culture=neutral, PublicKeyToken=b77a5c561934e089" allowExeDefinition="MachineToLocalUser" requirePermission="false" /&gt;_x000D_
      &lt;section name="GraphZoomAndScaleUserSettings" type="System.Configuration.ClientSettingsSection, System, Version=2.0.0.0, Culture=neutral, PublicKeyToken=b77a5c561934e089" allowExeDefinition="MachineToLocalUser" requirePermission="false" /&gt;_x000D_
      &lt;section name="GeneralUserSettings4" type="System.Configuration.ClientSettingsSection, System, Version=2.0.0.0, Culture=neutral, PublicKeyToken=b77a5c561934e089" allowExeDefinition="MachineToLocalUser" requirePermission="false" /&gt;_x000D_
    &lt;/sectionGroup&gt;_x000D_
  &lt;/configSections&gt;_x000D_
  &lt;userSettings&gt;_x000D_
    &lt;ColumnGroupUserSettings&gt;_x000D_
      &lt;setting name="ColumnGroupsToShow" serializeAs="String"&gt;_x000D_
        &lt;value&gt;EdgeDoNotHide, EdgeVisualAttributes, EdgeLabels, EdgeGraphMetrics, EdgeOtherColumns, VertexDoNotHide, VertexVisualAttributes, VertexGraphMetrics, VertexLabels, VertexOtherColumns, GroupDoNotHide, GroupVisualAttributes, GroupLabels, GroupGraphMetrics, GroupEdgeDoNotHide, GroupEdgeGraphMetrics&lt;/value&gt;_x000D_
      &lt;/setting&gt;_x000D_
    &lt;/ColumnGroupUserSettings&gt;_x000D_
    &lt;GraphMetricUserSettings&gt;_x000D_
      &lt;setting name="GraphMetricsToCalculate" serializeAs="String"&gt;_x000D_
        &lt;value&gt;OverallMetrics, TopNBy, TwitterSearchNetworkTopItems, Words, EdgeCreation&lt;/value&gt;_x000D_
      &lt;/setting&gt;_x000D_
      &lt;setting name="WordMetricUserSettings" serializeAs="String"&gt;_x000D_
        &lt;value&gt;CalculateSentiment░True▓TextColumnIsOnEdgeWorksheet░True▓TextColumnName░Tweet▓CountByGroup░False▓SkipSingleTerms░True▓WordsToSkip░a able about across after ain't all almost also am among an and any are aren't as at be because been but by can can't cannot could could've couldn't did didn't do does doesn't don't either else ever every for from get got had has hasn't have he he'd he'll he's her hers him his how how'd how'll how's however i i'd i'll i'm i've if in into is isn't it it's its just least let like likely may me might might've most must must've mustn't my neither no nor not of off often on only or other our own rather said say says she she'd she'll she's should should've shouldn't since so some than that that'll that's the their them then there there's these they they'd they'll they're they've this to too us wants was wasn't we we'd we'll we're were weren't what what's when where where'd where'll where's which while who who'd who'll who's whom why why'd will with won't would would've wouldn't yet you you'd you'll you're you've your▓SentimentList1Name░Positive▓SentimentList2Name░Negative▓SentimentList3Name░(Add your own word list)▓SentimentWordsInList1░a+ abound abounds abundance abundant accessable accessible acclaim acclaimed acclamation accolade accolades accommodative accomodative accomplish accomplished accomplishment accomplishments accurate accurately achievable achievement achievements achievible acumen adaptable adaptive adequate adjustable admirable admirably admiration admire admirer admiring admiringly adorable adore adored adorer adoring adoringly adroit adroitly adulate adulation adulatory advanced advantage advantageous advantageously advantages adventuresome adventurous advocate advocated advocates affability affable affably affectation affection affectionate affinity affirm affirmation affirmative affluence affluent afford affordable affordably afordable agile agilely agility agreeable agreeableness agreeably all-around alluring alluringly altruistic altruistically amaze amazed amazement amazes amazing amazingly ambitious ambitiously ameliorate amenable amenity amiability amiabily amiable amicability amicable amicably amity ample amply amuse amusing amusingly angel angelic apotheosis appeal appealing applaud appreciable appreciate appreciated appreciates appreciative appreciatively appropriate approval approve ardent ardently ardor articulate aspiration aspirations aspire assurance assurances assure assuredly assuring astonish astonished astonishing astonishingly astonishment astound astounded astounding astoundingly astutely attentive attraction attractive attractively attune audible audibly auspicious authentic authoritative autonomous available aver avid avidly award awarded awards awe awed awesome awesomely awesomeness awestruck awsome backbone balanced bargain beauteous beautiful beautifullly beautifully beautify beauty beckon beckoned beckoning beckons believable believeable beloved benefactor beneficent beneficial beneficially beneficiary benefit benefits benevolence benevolent benifits best best-known best-performing best-selling better better-known better-than-expected beutifully blameless bless blessing bliss blissful blissfully blithe blockbuster bloom blossom bolster bonny bonus bonuses boom booming boost boundless bountiful brainiest brainy brand-new brave bravery bravo breakthrough breakthroughs breathlessness breathtaking breathtakingly breeze bright brighten brighter brightest brilliance brilliances brilliant brilliantly brisk brotherly bullish buoyant cajole calm calming calmness capability capable capably captivate captivating carefree cashback cashbacks catchy celebrate celebrated celebration celebratory champ champion charis</t>
  </si>
  <si>
    <t>ma charismatic charitable charm charming charmingly chaste cheaper cheapest cheer cheerful cheery cherish cherished cherub chic chivalrous chivalry civility civilize clarity classic classy clean cleaner cleanest cleanliness cleanly clear clear-cut cleared clearer clearly clears clever cleverly cohere coherence coherent cohesive colorful comely comfort comfortable comfortably comforting comfy commend commendable commendably commitment commodious compact compactly compassion compassionate compatible competitive complement complementary complemented complements compliant compliment complimentary comprehensive conciliate conciliatory concise confidence confident congenial congratulate congratulation congratulations congratulatory conscientious considerate consistent consistently constructive consummate contentment continuity contrasty contribution convenience convenient conveniently convience convienient convient convincing convincingly cool coolest cooperative cooperatively cornerstone correct correctly cost-effective cost-saving counter-attack counter-attacks courage courageous courageously courageousness courteous courtly covenant cozy creative credence credible crisp crisper cure cure-all cushy cute cuteness danke danken daring daringly darling dashing dauntless dawn dazzle dazzled dazzling dead-cheap dead-on decency decent decisive decisiveness dedicated defeat defeated defeating defeats defender deference deft deginified delectable delicacy delicate delicious delight delighted delightful delightfully delightfulness dependable dependably deservedly deserving desirable desiring desirous destiny detachable devout dexterous dexterously dextrous dignified dignify dignity diligence diligent diligently diplomatic dirt-cheap distinction distinctive distinguished diversified divine divinely dominate dominated dominates dote dotingly doubtless dreamland dumbfounded dumbfounding dummy-proof durable dynamic eager eagerly eagerness earnest earnestly earnestness ease eased eases easier easiest easiness easing easy easy-to-use easygoing ebullience ebullient ebulliently ecenomical economical ecstasies ecstasy ecstatic ecstatically edify educated effective effectively effectiveness effectual efficacious efficient efficiently effortless effortlessly effusion effusive effusively effusiveness elan elate elated elatedly elation electrify elegance elegant elegantly elevate elite eloquence eloquent eloquently embolden eminence eminent empathize empathy empower empowerment enchant enchanted enchanting enchantingly encourage encouragement encouraging encouragingly endear endearing endorse endorsed endorsement endorses endorsing energetic energize energy-efficient energy-saving engaging engrossing enhance enhanced enhancement enhances enjoy enjoyable enjoyably enjoyed enjoying enjoyment enjoys enlighten enlightenment enliven ennoble enough enrapt enrapture enraptured enrich enrichment enterprising entertain entertaining entertains enthral enthrall enthralled enthuse enthusiasm enthusiast enthusiastic enthusiastically entice enticed enticing enticingly entranced entrancing entrust enviable enviably envious enviously enviousness envy equitable ergonomical err-free erudite ethical eulogize euphoria euphoric euphorically evaluative evenly eventful everlasting evocative exalt exaltation exalted exaltedly exalting exaltingly examplar examplary excallent exceed exceeded exceeding exceedingly exceeds excel exceled excelent excellant excelled excellence excellency excellent excellently excels exceptional exceptionally excite excited excitedly excitedness excitement excites exciting excitingly exellent exemplar exemplary exhilarate exhilarating exhilaratingly exhilaration exonerate expansive expeditiously expertly exquisite exquisitely extol extoll extraordinarily extraordinary exuberance exuberant exuberantly exult exultant exultation exultingly eye-catch eye-catching eyecatch eyecatching fabulous fabulously facilitate fair fairly fairness faith faithful faithfully faithfulness fame famed famous famously fancier fancinating fancy fanfare fans fantastic fantastically fascinate fascinating fascinatingly fascination fashionable fashionably fast fast-growing fast-paced faster fastest fastest-growing faultless fav fave favor favorable favored favorite favorited favour fearless fearlessly feasible feasibly feat feature-rich fecilitous feisty felicitate felicitous felicity fertile fervent fervently fervid fervidly fervor festive fidelity fiery fine fine-looking finely finer finest firmer first-class first-in-class first-rate flashy flatter flattering flatteringly flawless flawlessly flexibility flexible flourish flourishing fluent flutter fond fondly fondness foolproof foremost foresight formidable fortitude fortuitous fortuitously fortunate fortunately fortune fragrant free freed freedom freedoms fresh fresher freshest friendliness friendly frolic frugal fruitful ftw fulfillment fun futurestic futuristic gaiety gaily gain gained gainful gainfully gaining gains gallant gallantly galore geekier geeky gem gems generosity generous generously genial genius gentle gentlest genuine gifted glad gladden gladly gladness glamorous glee gleeful gleefully glimmer glimmering glisten glistening glitter glitz glorify glorious gloriously glory glow glowing glowingly god-given god-send godlike godsend gold golden good goodly goodness goodwill goood gooood gorgeous gorgeously grace graceful gracefully gracious graciously graciousness grand grandeur grateful gratefully gratification gratified gratifies gratify gratifying gratifyingly gratitude great greatest greatness grin groundbreaking guarantee guidance guiltless gumption gush gusto gutsy hail halcyon hale hallmark hallmarks hallowed handier handily hands-down handsome handsomely handy happier happily happiness happy hard-working hardier hardy harmless harmonious harmoniously harmonize harmony headway heal healthful healthy hearten heartening heartfelt heartily heartwarming heaven heavenly he</t>
  </si>
  <si>
    <t>lped helpful helping hero heroic heroically heroine heroize heros high-quality high-spirited hilarious holy homage honest honesty honor honorable honored honoring hooray hopeful hospitable hot hotcake hotcakes hottest hug humane humble humility humor humorous humorously humour humourous ideal idealize ideally idol idolize idolized idyllic illuminate illuminati illuminating illumine illustrious ilu imaculate imaginative immaculate immaculately immense impartial impartiality impartially impassioned impeccable impeccably important impress impressed impresses impressive impressively impressiveness improve improved improvement improvements improves improving incredible incredibly indebted individualized indulgence indulgent industrious inestimable inestimably inexpensive infallibility infallible infallibly influential ingenious ingeniously ingenuity ingenuous ingenuously innocuous innovation innovative inpressed insightful insightfully inspiration inspirational inspire inspiring instantly instructive instrumental integral integrated intelligence intelligent intelligible interesting interests intimacy intimate intricate intrigue intriguing intriguingly intuitive invaluable invaluablely inventive invigorate invigorating invincibility invincible inviolable inviolate invulnerable irreplaceable irreproachable irresistible irresistibly issue-free jaw-droping jaw-dropping jollify jolly jovial joy joyful joyfully joyous joyously jubilant jubilantly jubilate jubilation jubiliant judicious justly keen keenly keenness kid-friendly kindliness kindly kindness knowledgeable kudos large-capacity laud laudable laudably lavish lavishly law-abiding lawful lawfully lead leading leads lean led legendary leverage levity liberate liberation liberty lifesaver light-hearted lighter likable like liked likes liking lionhearted lively logical long-lasting lovable lovably love loved loveliness lovely lover loves loving low-cost low-price low-priced low-risk lower-priced loyal loyalty lucid lucidly luck luckier luckiest luckiness lucky lucrative luminous lush luster lustrous luxuriant luxuriate luxurious luxuriously luxury lyrical magic magical magnanimous magnanimously magnificence magnificent magnificently majestic majesty manageable maneuverable marvel marveled marvelled marvellous marvelous marvelously marvelousness marvels master masterful masterfully masterpiece masterpieces masters mastery matchless mature maturely maturity meaningful memorable merciful mercifully mercy merit meritorious merrily merriment merriness merry mesmerize mesmerized mesmerizes mesmerizing mesmerizingly meticulous meticulously mightily mighty mind-blowing miracle miracles miraculous miraculously miraculousness modern modest modesty momentous monumental monumentally morality motivated multi-purpose navigable neat neatest neatly nice nicely nicer nicest nifty nimble noble nobly noiseless non-violence non-violent notably noteworthy nourish nourishing nourishment novelty nurturing oasis obsession obsessions obtainable openly openness optimal optimism optimistic opulent orderly originality outdo outdone outperform outperformed outperforming outperforms outshine outshone outsmart outstanding outstandingly outstrip outwit ovation overjoyed overtake overtaken overtakes overtaking overtook overture pain-free painless painlessly palatial pamper pampered pamperedly pamperedness pampers panoramic paradise paramount pardon passion passionate passionately patience patient patiently patriot patriotic peace peaceable peaceful peacefully peacekeepers peach peerless pep pepped pepping peppy peps perfect perfection perfectly permissible perseverance persevere personages personalized phenomenal phenomenally picturesque piety pinnacle playful playfully pleasant pleasantly pleased pleases pleasing pleasingly pleasurable pleasurably pleasure plentiful pluses plush plusses poetic poeticize poignant poise poised polished polite politeness popular portable posh positive positively positives powerful powerfully praise praiseworthy praising pre-eminent precious precise precisely preeminent prefer preferable preferably prefered preferes preferring prefers premier prestige prestigious prettily pretty priceless pride principled privilege privileged prize proactive problem-free problem-solver prodigious prodigiously prodigy productive productively proficient proficiently profound profoundly profuse profusion progress progressive prolific prominence prominent promise promised promises promising promoter prompt promptly proper properly propitious propitiously pros prosper prosperity prosperous prospros protect protection protective proud proven proves providence proving prowess prudence prudent prudently punctual pure purify purposeful quaint qualified qualify quicker quiet quieter radiance radiant rapid rapport rapt rapture raptureous raptureously rapturous rapturously rational razor-sharp reachable readable readily ready reaffirm reaffirmation realistic realizable reasonable reasonably reasoned reassurance reassure receptive reclaim recomend recommend recommendation recommendations recommended reconcile reconciliation record-setting recover recovery rectification rectify rectifying redeem redeeming redemption refine refined refinement reform reformed reforming reforms refresh refreshed refreshing refund refunded regal regally regard rejoice rejoicing rejoicingly rejuvenate rejuvenated rejuvenating relaxed relent reliable reliably relief relish remarkable remarkably remedy remission remunerate renaissance renewed renown renowned replaceable reputable reputation resilient resolute resound resounding resourceful resourcefulness respect respectable respectful respectfully respite resplendent responsibly responsive restful restored restructure restructured restructuring retractable revel revelation revere reverence reverent reverently revitalize revival revive revives revolutionary revolutionize revolutionized revolutionizes reward rewarding rewardingly rich richer richly ric</t>
  </si>
  <si>
    <t xml:space="preserve">hness right righten righteous righteously righteousness rightful rightfully rightly rightness risk-free robust rock-star rock-stars rockstar rockstars romantic romantically romanticize roomier roomy rosy safe safely sagacity sagely saint saintliness saintly salutary salute sane satisfactorily satisfactory satisfied satisfies satisfy satisfying satisified saver savings savior savvy scenic seamless seasoned secure securely selective self-determination self-respect self-satisfaction self-sufficiency self-sufficient sensation sensational sensationally sensations sensible sensibly sensitive serene serenity sexy sharp sharper sharpest shimmering shimmeringly shine shiny significant silent simpler simplest simplified simplifies simplify simplifying sincere sincerely sincerity skill skilled skillful skillfully slammin sleek slick smart smarter smartest smartly smile smiles smiling smilingly smitten smooth smoother smoothes smoothest smoothly snappy snazzy sociable soft softer solace solicitous solicitously solid solidarity soothe soothingly sophisticated soulful soundly soundness spacious sparkle sparkling spectacular spectacularly speedily speedy spellbind spellbinding spellbindingly spellbound spirited spiritual splendid splendidly splendor spontaneous sporty spotless sprightly stability stabilize stable stainless standout state-of-the-art stately statuesque staunch staunchly staunchness steadfast steadfastly steadfastness steadiest steadiness steady stellar stellarly stimulate stimulates stimulating stimulative stirringly straighten straightforward streamlined striking strikingly striving strong stronger strongest stunned stunning stunningly stupendous stupendously sturdier sturdy stylish stylishly stylized suave suavely sublime subsidize subsidized subsidizes subsidizing substantive succeed succeeded succeeding succeeds succes success successes successful successfully suffice sufficed suffices sufficient sufficiently suitable sumptuous sumptuously sumptuousness super superb superbly superior superiority supple support supported supporter supporting supportive supports supremacy supreme supremely supurb supurbly surmount surpass surreal survival survivor sustainability sustainable swank swankier swankiest swanky sweeping sweet sweeten sweetheart sweetly sweetness swift swiftness talent talented talents tantalize tantalizing tantalizingly tempt tempting temptingly tenacious tenaciously tenacity tender tenderly terrific terrifically thank thankful thinner thoughtful thoughtfully thoughtfulness thrift thrifty thrill thrilled thrilling thrillingly thrills thrive thriving thumb-up thumbs-up tickle tidy time-honored timely tingle titillate titillating titillatingly togetherness tolerable toll-free top top-notch top-quality topnotch tops tough tougher toughest traction tranquil tranquility transparent treasure tremendously trendy triumph triumphal triumphant triumphantly trivially trophy trouble-free trump trumpet trust trusted trusting trustingly trustworthiness trustworthy trusty truthful truthfully truthfulness twinkly ultra-crisp unabashed unabashedly unaffected unassailable unbeatable unbiased unbound uncomplicated unconditional undamaged undaunted understandable undisputable undisputably undisputed unencumbered unequivocal unequivocally unfazed unfettered unforgettable unity unlimited unmatched unparalleled unquestionable unquestionably unreal unrestricted unrivaled unselfish unwavering upbeat upgradable upgradeable upgraded upheld uphold uplift uplifting upliftingly upliftment upscale usable useable useful user-friendly user-replaceable valiant valiantly valor valuable variety venerate verifiable veritable versatile versatility vibrant vibrantly victorious victory viewable vigilance vigilant virtue virtuous virtuously visionary vivacious vivid vouch vouchsafe warm warmer warmhearted warmly warmth wealthy welcome well well-backlit well-balanced well-behaved well-being well-bred well-connected well-educated well-established well-informed well-intentioned well-known well-made well-managed well-mannered well-positioned well-received well-regarded well-rounded well-run well-wishers wellbeing whoa wholeheartedly wholesome whooa whoooa wieldy willing willingly willingness win windfall winnable winner winners winning wins wisdom wise wisely witty won wonder wonderful wonderfully wonderous wonderously wonders wondrous woo work workable worked works world-famous worth worth-while worthiness worthwhile worthy wow wowed wowing wows yay youthful zeal zenith zest zippy▓SentimentWordsInList2░2-faced 2-faces abnormal abolish abominable abominably abominate abomination abort aborted aborts abrade abrasive abrupt abruptly abscond absence absent-minded absentee absurd absurdity absurdly absurdness abuse abused abuses abusive abysmal abysmally abyss accidental accost accursed accusation accusations accuse accuses accusing accusingly acerbate acerbic acerbically ache ached aches achey aching acrid acridly acridness acrimonious acrimoniously acrimony adamant adamantly addict addicted addicting addicts admonish admonisher admonishingly admonishment admonition adulterate adulterated adulteration adulterier adversarial adversary adverse adversity afflict affliction afflictive affront afraid aggravate aggravating aggravation aggression aggressive aggressiveness aggressor aggrieve aggrieved aggrivation aghast agonies agonize agonizing agonizingly agony aground ail ailing ailment aimless alarm alarmed alarming alarmingly alienate alienated alienation allegation allegations allege allergic allergies allergy aloof altercation ambiguity ambiguous ambivalence ambivalent ambush amiss amputate anarchism anarchist anarchistic anarchy anemic anger angrily angriness angry anguish animosity annihilate annihilation annoy annoyance annoyances annoyed annoying annoyingly annoys anomalous anomaly antagonism antagonist antagonistic antagonize anti- anti-american anti-israeli anti-occupation anti-proliferation anti-semites anti-social </t>
  </si>
  <si>
    <t>anti-us anti-white antipathy antiquated antithetical anxieties anxiety anxious anxiously anxiousness apathetic apathetically apathy apocalypse apocalyptic apologist apologists appal appall appalled appalling appallingly apprehension apprehensions apprehensive apprehensively arbitrary arcane archaic arduous arduously argumentative arrogance arrogant arrogantly ashamed asinine asininely asinininity askance asperse aspersion aspersions assail assassin assassinate assault assult astray asunder atrocious atrocities atrocity atrophy attack attacks audacious audaciously audaciousness audacity audiciously austere authoritarian autocrat autocratic avalanche avarice avaricious avariciously avenge averse aversion aweful awful awfully awfulness awkward awkwardness ax babble back-logged back-wood back-woods backache backaches backaching backbite backbiting backward backwardness backwood backwoods bad badly baffle baffled bafflement baffling bait balk banal banalize bane banish banishment bankrupt barbarian barbaric barbarically barbarity barbarous barbarously barren baseless bash bashed bashful bashing bastard bastards battered battering batty bearish beastly bedlam bedlamite befoul beg beggar beggarly begging beguile belabor belated beleaguer belie belittle belittled belittling bellicose belligerence belligerent belligerently bemoan bemoaning bemused bent berate bereave bereavement bereft berserk beseech beset besiege besmirch bestial betray betrayal betrayals betrayer betraying betrays bewail beware bewilder bewildered bewildering bewilderingly bewilderment bewitch bias biased biases bicker bickering bid-rigging bigotries bigotry bitch bitchy biting bitingly bitter bitterly bitterness bizarre blab blabber blackmail blah blame blameworthy bland blandish blaspheme blasphemous blasphemy blasted blatant blatantly blather bleak bleakly bleakness bleed bleeding bleeds blemish blind blinding blindingly blindside blister blistering bloated blockage blockhead bloodshed bloodthirsty bloody blotchy blow blunder blundering blunders blunt blur bluring blurred blurring blurry blurs blurt boastful boggle bogus boil boiling boisterous bomb bombard bombardment bombastic bondage bonkers bore bored boredom bores boring botch bother bothered bothering bothers bothersome bowdlerize boycott braggart bragger brainless brainwash brash brashly brashness brat bravado brazen brazenly brazenness breach break break-up break-ups breakdown breaking breaks breakup breakups bribery brimstone bristle brittle broke broken broken-hearted brood browbeat bruise bruised bruises bruising brusque brutal brutalising brutalities brutality brutalize brutalizing brutally brute brutish bs buckle bug bugging buggy bugs bulkier bulkiness bulky bulkyness bull**** bull---- bullies bullshit bullshyt bully bullying bullyingly bum bump bumped bumping bumpping bumps bumpy bungle bungler bungling bunk burden burdensome burdensomely burn burned burning burns bust busts busybody butcher butchery buzzing byzantine cackle calamities calamitous calamitously calamity callous calumniate calumniation calumnies calumnious calumniously calumny cancer cancerous cannibal cannibalize capitulate capricious capriciously capriciousness capsize careless carelessness caricature carnage carp cartoonish cash-strapped castigate castrated casualty cataclysm cataclysmal cataclysmic cataclysmically catastrophe catastrophes catastrophic catastrophically catastrophies caustic caustically cautionary cave censure chafe chaff chagrin challenging chaos chaotic chasten chastise chastisement chatter chatterbox cheap cheapen cheaply cheat cheated cheater cheating cheats checkered cheerless cheesy chide childish chill chilly chintzy choke choleric choppy chore chronic chunky clamor clamorous clash cliche cliched clique clog clogged clogs cloud clouding cloudy clueless clumsy clunky coarse cocky coerce coercion coercive cold coldly collapse collude collusion combative combust comical commiserate commonplace commotion commotions complacent complain complained complaining complains complaint complaints complex complicated complication complicit compulsion compulsive concede conceded conceit conceited concen concens concern concerned concerns concession concessions condemn condemnable condemnation condemned condemns condescend condescending condescendingly condescension confess confession confessions confined conflict conflicted conflicting conflicts confound confounded confounding confront confrontation confrontational confuse confused confuses confusing confusion confusions congested congestion cons conscons conservative conspicuous conspicuously conspiracies conspiracy conspirator conspiratorial conspire consternation contagious contaminate contaminated contaminates contaminating contamination contempt contemptible contemptuous contemptuously contend contention contentious contort contortions contradict contradiction contradictory contrariness contravene contrive contrived controversial controversy convoluted corrode corrosion corrosions corrosive corrupt corrupted corrupting corruption corrupts corruptted costlier costly counter-productive counterproductive coupists covetous coward cowardly crabby crack cracked cracks craftily craftly crafty cramp cramped cramping cranky crap crappy craps crash crashed crashes crashing crass craven cravenly craze crazily craziness crazy creak creaking creaks credulous creep creeping creeps creepy crept crime criminal cringe cringed cringes cripple crippled cripples crippling crisis critic critical criticism criticisms criticize criticized criticizing critics cronyism crook crooked crooks crowded crowdedness crude cruel crueler cruelest cruelly cruelness cruelties cruelty crumble crumbling crummy crumple crumpled crumples crush crushed crushing cry culpable culprit cumbersome cunt cunts cuplrit curse cursed curses curt cuss cussed cutthroat cynical cynicism d*mn damage damaged damages damaging damn damnable damnably damnation damned damning damper dange</t>
  </si>
  <si>
    <t>r dangerous dangerousness dark darken darkened darker darkness dastard dastardly daunt daunting dauntingly dawdle daze dazed dead deadbeat deadlock deadly deadweight deaf dearth death debacle debase debasement debaser debatable debauch debaucher debauchery debilitate debilitating debility debt debts decadence decadent decay decayed deceit deceitful deceitfully deceitfulness deceive deceiver deceivers deceiving deception deceptive deceptively declaim decline declines declining decrement decrepit decrepitude decry defamation defamations defamatory defame defect defective defects defensive defiance defiant defiantly deficiencies deficiency deficient defile defiler deform deformed defrauding defunct defy degenerate degenerately degeneration degradation degrade degrading degradingly dehumanization dehumanize deign deject dejected dejectedly dejection delay delayed delaying delays delinquency delinquent delirious delirium delude deluded deluge delusion delusional delusions demean demeaning demise demolish demolisher demon demonic demonize demonized demonizes demonizing demoralize demoralizing demoralizingly denial denied denies denigrate denounce dense dent dented dents denunciate denunciation denunciations deny denying deplete deplorable deplorably deplore deploring deploringly deprave depraved depravedly deprecate depress depressed depressing depressingly depression depressions deprive deprived deride derision derisive derisively derisiveness derogatory desecrate desert desertion desiccate desiccated desititute desolate desolately desolation despair despairing despairingly desperate desperately desperation despicable despicably despise despised despoil despoiler despondence despondency despondent despondently despot despotic despotism destabilisation destains destitute destitution destroy destroyer destruction destructive desultory deter deteriorate deteriorating deterioration deterrent detest detestable detestably detested detesting detests detract detracted detracting detraction detracts detriment detrimental devastate devastated devastates devastating devastatingly devastation deviate deviation devil devilish devilishly devilment devilry devious deviously deviousness devoid diabolic diabolical diabolically diametrically diappointed diatribe diatribes dick dictator dictatorial die die-hard died dies difficult difficulties difficulty diffidence dilapidated dilemma dilly-dally dim dimmer din ding dings dinky dire direly direness dirt dirtbag dirtbags dirts dirty disable disabled disaccord disadvantage disadvantaged disadvantageous disadvantages disaffect disaffected disaffirm disagree disagreeable disagreeably disagreed disagreeing disagreement disagrees disallow disapointed disapointing disapointment disappoint disappointed disappointing disappointingly disappointment disappointments disappoints disapprobation disapproval disapprove disapproving disarm disarray disaster disasterous disastrous disastrously disavow disavowal disbelief disbelieve disbeliever disclaim discombobulate discomfit discomfititure discomfort discompose disconcert disconcerted disconcerting disconcertingly disconsolate disconsolately disconsolation discontent discontented discontentedly discontinued discontinuity discontinuous discord discordance discordant discountenance discourage discouragement discouraging discouragingly discourteous discourteously discoutinous discredit discrepant discriminate discrimination discriminatory disdain disdained disdainful disdainfully disfavor disgrace disgraced disgraceful disgracefully disgruntle disgruntled disgust disgusted disgustedly disgustful disgustfully disgusting disgustingly dishearten disheartening dishearteningly dishonest dishonestly dishonesty dishonor dishonorable dishonorablely disillusion disillusioned disillusionment disillusions disinclination disinclined disingenuous disingenuously disintegrate disintegrated disintegrates disintegration disinterest disinterested dislike disliked dislikes disliking dislocated disloyal disloyalty dismal dismally dismalness dismay dismayed dismaying dismayingly dismissive dismissively disobedience disobedient disobey disoobedient disorder disordered disorderly disorganized disorient disoriented disown disparage disparaging disparagingly dispensable dispirit dispirited dispiritedly dispiriting displace displaced displease displeased displeasing displeasure disproportionate disprove disputable dispute disputed disquiet disquieting disquietingly disquietude disregard disregardful disreputable disrepute disrespect disrespectable disrespectablity disrespectful disrespectfully disrespectfulness disrespecting disrupt disruption disruptive diss dissapointed dissappointed dissappointing dissatisfaction dissatisfactory dissatisfied dissatisfies dissatisfy dissatisfying dissed dissemble dissembler dissension dissent dissenter dissention disservice disses dissidence dissident dissidents dissing dissocial dissolute dissolution dissonance dissonant dissonantly dissuade dissuasive distains distaste distasteful distastefully distort distorted distortion distorts distract distracting distraction distraught distraughtly distraughtness distress distressed distressing distressingly distrust distrustful distrusting disturb disturbance disturbed disturbing disturbingly disunity disvalue divergent divisive divisively divisiveness dizzing dizzingly dizzy doddering dodgey dogged doggedly dogmatic doldrums domineer domineering donside doom doomed doomsday dope doubt doubtful doubtfully doubts douchbag douchebag douchebags downbeat downcast downer downfall downfallen downgrade downhearted downheartedly downhill downside downsides downturn downturns drab draconian draconic drag dragged dragging dragoon drags drain drained draining drains drastic drastically drawback drawbacks dread dreadful dreadfully dreadfulness dreary dripped dripping drippy drips drones droop droops drop-out drop-outs dropout dropouts drought drowning drunk drunkard drunken dubious dubious</t>
  </si>
  <si>
    <t>ly dubitable dud dull dullard dumb dumbfound dump dumped dumping dumps dunce dungeon dungeons dupe dust dusty dwindling dying earsplitting eccentric eccentricity effigy effrontery egocentric egomania egotism egotistical egotistically egregious egregiously election-rigger elimination emaciated emasculate embarrass embarrassing embarrassingly embarrassment embattled embroil embroiled embroilment emergency emphatic emphatically emptiness encroach encroachment endanger enemies enemy enervate enfeeble enflame engulf enjoin enmity enrage enraged enraging enslave entangle entanglement entrap entrapment envious enviously enviousness epidemic equivocal erase erode erodes erosion err errant erratic erratically erroneous erroneously error errors eruptions escapade eschew estranged evade evasion evasive evil evildoer evils eviscerate exacerbate exagerate exagerated exagerates exaggerate exaggeration exasperate exasperated exasperating exasperatingly exasperation excessive excessively exclusion excoriate excruciating excruciatingly excuse excuses execrate exhaust exhausted exhaustion exhausts exhorbitant exhort exile exorbitant exorbitantance exorbitantly expel expensive expire expired explode exploit exploitation explosive expropriate expropriation expulse expunge exterminate extermination extinguish extort extortion extraneous extravagance extravagant extravagantly extremism extremist extremists eyesore f**k fabricate fabrication facetious facetiously fail failed failing fails failure failures faint fainthearted faithless fake fall fallacies fallacious fallaciously fallaciousness fallacy fallen falling fallout falls false falsehood falsely falsify falter faltered famine famished fanatic fanatical fanatically fanaticism fanatics fanciful far-fetched farce farcical farcical-yet-provocative farcically farfetched fascism fascist fastidious fastidiously fastuous fat fat-cat fat-cats fatal fatalistic fatalistically fatally fatcat fatcats fateful fatefully fathomless fatigue fatigued fatique fatty fatuity fatuous fatuously fault faults faulty fawningly faze fear fearful fearfully fears fearsome feckless feeble feeblely feebleminded feign feint fell felon felonious ferociously ferocity fetid fever feverish fevers fiasco fib fibber fickle fiction fictional fictitious fidget fidgety fiend fiendish fierce figurehead filth filthy finagle finicky fissures fist flabbergast flabbergasted flagging flagrant flagrantly flair flairs flak flake flakey flakieness flaking flaky flare flares flareup flareups flat-out flaunt flaw flawed flaws flee fleed fleeing fleer flees fleeting flicering flicker flickering flickers flighty flimflam flimsy flirt flirty floored flounder floundering flout fluster foe fool fooled foolhardy foolish foolishly foolishness forbid forbidden forbidding forceful foreboding forebodingly forfeit forged forgetful forgetfully forgetfulness forlorn forlornly forsake forsaken forswear foul foully foulness fractious fractiously fracture fragile fragmented frail frantic frantically franticly fraud fraudulent fraught frazzle frazzled freak freaking freakish freakishly freaks freeze freezes freezing frenetic frenetically frenzied frenzy fret fretful frets friction frictions fried friggin frigging fright frighten frightening frighteningly frightful frightfully frigid frost frown froze frozen fruitless fruitlessly frustrate frustrated frustrates frustrating frustratingly frustration frustrations fuck fucking fudge fugitive full-blown fulminate fumble fume fumes fundamentalism funky funnily funny furious furiously furor fury fuss fussy fustigate fusty futile futilely futility fuzzy gabble gaff gaffe gainsay gainsayer gall galling gallingly galls gangster gape garbage garish gasp gauche gaudy gawk gawky geezer genocide get-rich ghastly ghetto ghosting gibber gibberish gibe giddy gimmick gimmicked gimmicking gimmicks gimmicky glare glaringly glib glibly glitch glitches gloatingly gloom gloomy glower glum glut gnawing goad goading god-awful goof goofy goon gossip graceless gracelessly graft grainy grapple grate grating gravely greasy greed greedy grief grievance grievances grieve grieving grievous grievously grim grimace grind gripe gripes grisly gritty gross grossly grotesque grouch grouchy groundless grouse growl grudge grudges grudging grudgingly gruesome gruesomely gruff grumble grumpier grumpiest grumpily grumpish grumpy guile guilt guiltily guilty gullible gutless gutter hack hacks haggard haggle hairloss halfhearted halfheartedly hallucinate hallucination hamper hampered handicapped hang hangs haphazard hapless harangue harass harassed harasses harassment harboring harbors hard hard-hit hard-line hard-liner hardball harden hardened hardheaded hardhearted hardliner hardliners hardship hardships harm harmed harmful harms harpy harridan harried harrow harsh harshly hasseling hassle hassled hassles haste hastily hasty hate hated hateful hatefully hatefulness hater haters hates hating hatred haughtily haughty haunt haunting havoc hawkish haywire hazard hazardous haze hazy head-aches headache headaches heartbreaker heartbreaking heartbreakingly heartless heathen heavy-handed heavyhearted heck heckle heckled heckles hectic hedge hedonistic heedless hefty hegemonism hegemonistic hegemony heinous hell hell-bent hellion hells helpless helplessly helplessness heresy heretic heretical hesitant hestitant hideous hideously hideousness high-priced hiliarious hinder hindrance hiss hissed hissing ho-hum hoard hoax hobble hogs hollow hoodium hoodwink hooligan hopeless hopelessly hopelessness horde horrendous horrendously horrible horrid horrific horrified horrifies horrify horrifying horrifys hostage hostile hostilities hostility hotbeds hothead hotheaded hothouse hubris huckster hum humid humiliate humiliating humiliation humming hung hurt hurted hurtful hurting hurts hustler hype hypocricy hypocrisy hypocrite hypocrites hypocritical hypocritically hysteria hysteric hysterical hysterically hysterics idiocies idiocy idiot</t>
  </si>
  <si>
    <t xml:space="preserve"> idiotic idiotically idiots idle ignoble ignominious ignominiously ignominy ignorance ignorant ignore ill-advised ill-conceived ill-defined ill-designed ill-fated ill-favored ill-formed ill-mannered ill-natured ill-sorted ill-tempered ill-treated ill-treatment ill-usage ill-used illegal illegally illegitimate illicit illiterate illness illogic illogical illogically illusion illusions illusory imaginary imbalance imbecile imbroglio immaterial immature imminence imminently immobilized immoderate immoderately immodest immoral immorality immorally immovable impair impaired impasse impatience impatient impatiently impeach impedance impede impediment impending impenitent imperfect imperfection imperfections imperfectly imperialist imperil imperious imperiously impermissible impersonal impertinent impetuous impetuously impiety impinge impious implacable implausible implausibly implicate implication implode impolite impolitely impolitic importunate importune impose imposers imposing imposition impossible impossiblity impossibly impotent impoverish impoverished impractical imprecate imprecise imprecisely imprecision imprison imprisonment improbability improbable improbably improper improperly impropriety imprudence imprudent impudence impudent impudently impugn impulsive impulsively impunity impure impurity inability inaccuracies inaccuracy inaccurate inaccurately inaction inactive inadequacy inadequate inadequately inadverent inadverently inadvisable inadvisably inane inanely inappropriate inappropriately inapt inaptitude inarticulate inattentive inaudible incapable incapably incautious incendiary incense incessant incessantly incite incitement incivility inclement incognizant incoherence incoherent incoherently incommensurate incomparable incomparably incompatability incompatibility incompatible incompetence incompetent incompetently incomplete incompliant incomprehensible incomprehension inconceivable inconceivably incongruous incongruously inconsequent inconsequential inconsequentially inconsequently inconsiderate inconsiderately inconsistence inconsistencies inconsistency inconsistent inconsolable inconsolably inconstant inconvenience inconveniently incorrect incorrectly incorrigible incorrigibly incredulous incredulously inculcate indecency indecent indecently indecision indecisive indecisively indecorum indefensible indelicate indeterminable indeterminably indeterminate indifference indifferent indigent indignant indignantly indignation indignity indiscernible indiscreet indiscreetly indiscretion indiscriminate indiscriminately indiscriminating indistinguishable indoctrinate indoctrination indolent indulge ineffective ineffectively ineffectiveness ineffectual ineffectually ineffectualness inefficacious inefficacy inefficiency inefficient inefficiently inelegance inelegant ineligible ineloquent ineloquently inept ineptitude ineptly inequalities inequality inequitable inequitably inequities inescapable inescapably inessential inevitable inevitably inexcusable inexcusably inexorable inexorably inexperience inexperienced inexpert inexpertly inexpiable inexplainable inextricable inextricably infamous infamously infamy infected infection infections inferior inferiority infernal infest infested infidel infidels infiltrator infiltrators infirm inflame inflammation inflammatory inflammed inflated inflationary inflexible inflict infraction infringe infringement infringements infuriate infuriated infuriating infuriatingly inglorious ingrate ingratitude inhibit inhibition inhospitable inhospitality inhuman inhumane inhumanity inimical inimically iniquitous iniquity injudicious injure injurious injury injustice injustices innuendo inoperable inopportune inordinate inordinately insane insanely insanity insatiable insecure insecurity insensible insensitive insensitively insensitivity insidious insidiously insignificance insignificant insignificantly insincere insincerely insincerity insinuate insinuating insinuation insociable insolence insolent insolently insolvent insouciance instability instable instigate instigator instigators insubordinate insubstantial insubstantially insufferable insufferably insufficiency insufficient insufficiently insular insult insulted insulting insultingly insults insupportable insupportably insurmountable insurmountably insurrection intefere inteferes intense interfere interference interferes intermittent interrupt interruption interruptions intimidate intimidating intimidatingly intimidation intolerable intolerablely intolerance intoxicate intractable intransigence intransigent intrude intrusion intrusive inundate inundated invader invalid invalidate invalidity invasive invective inveigle invidious invidiously invidiousness invisible involuntarily involuntary irascible irate irately ire irk irked irking irks irksome irksomely irksomeness irksomenesses ironic ironical ironically ironies irony irragularity irrational irrationalities irrationality irrationally irrationals irreconcilable irrecoverable irrecoverableness irrecoverablenesses irrecoverably irredeemable irredeemably irreformable irregular irregularity irrelevance irrelevant irreparable irreplacible irrepressible irresolute irresolvable irresponsible irresponsibly irretating irretrievable irreversible irritable irritably irritant irritate irritated irritating irritation irritations isolate isolated isolation issue issues itch itching itchy jabber jaded jagged jam jarring jaundiced jealous jealously jealousness jealousy jeer jeering jeeringly jeers jeopardize jeopardy jerk jerky jitter jitters jittery job-killing jobless joke joker jolt judder juddering judders jumpy junk junky junkyard jutter jutters kaput kill killed killer killing killjoy kills knave knife knock knotted kook kooky lack lackadaisical lacked lackey lackeys lacking lackluster lacks laconic lag lagged lagging laggy lags laid-off lambast lambaste lame lame-duck lament lamentable lamentably languid languish languor languorous languorously lanky lapse la</t>
  </si>
  <si>
    <t>psed lapses lascivious last-ditch latency laughable laughably laughingstock lawbreaker lawbreaking lawless lawlessness layoff layoff-happy lazy leak leakage leakages leaking leaks leaky lech lecher lecherous lechery leech leer leery left-leaning lemon lengthy less-developed lesser-known letch lethal lethargic lethargy lewd lewdly lewdness liability liable liar liars licentious licentiously licentiousness lie lied lier lies life-threatening lifeless limit limitation limitations limited limits limp listless litigious little-known livid lividly loath loathe loathing loathly loathsome loathsomely lone loneliness lonely loner lonesome long-time long-winded longing longingly loophole loopholes loose loot lorn lose loser losers loses losing loss losses lost loud louder lousy loveless lovelorn low-rated lowly ludicrous ludicrously lugubrious lukewarm lull lumpy lunatic lunaticism lurch lure lurid lurk lurking lying macabre mad madden maddening maddeningly madder madly madman madness maladjusted maladjustment malady malaise malcontent malcontented maledict malevolence malevolent malevolently malice malicious maliciously maliciousness malign malignant malodorous maltreatment mangle mangled mangles mangling mania maniac maniacal manic manipulate manipulation manipulative manipulators mar marginal marginally martyrdom martyrdom-seeking mashed massacre massacres matte mawkish mawkishly mawkishness meager meaningless meanness measly meddle meddlesome mediocre mediocrity melancholy melodramatic melodramatically meltdown menace menacing menacingly mendacious mendacity menial merciless mercilessly mess messed messes messing messy midget miff militancy mindless mindlessly mirage mire misalign misaligned misaligns misapprehend misbecome misbecoming misbegotten misbehave misbehavior miscalculate miscalculation miscellaneous mischief mischievous mischievously misconception misconceptions miscreant miscreants misdirection miser miserable miserableness miserably miseries miserly misery misfit misfortune misgiving misgivings misguidance misguide misguided mishandle mishap misinform misinformed misinterpret misjudge misjudgment mislead misleading misleadingly mislike mismanage mispronounce mispronounced mispronounces misread misreading misrepresent misrepresentation miss missed misses misstatement mist mistake mistaken mistakenly mistakes mistified mistress mistrust mistrustful mistrustfully mists misunderstand misunderstanding misunderstandings misunderstood misuse moan mobster mock mocked mockeries mockery mocking mockingly mocks molest molestation monotonous monotony monster monstrosities monstrosity monstrous monstrously moody moot mope morbid morbidly mordant mordantly moribund moron moronic morons mortification mortified mortify mortifying motionless motley mourn mourner mournful mournfully muddle muddy mudslinger mudslinging mulish multi-polarization mundane murder murderer murderous murderously murky muscle-flexing mushy musty mysterious mysteriously mystery mystify myth nag nagging naive naively narrower nastily nastiness nasty naughty nauseate nauseates nauseating nauseatingly naïve nebulous nebulously needless needlessly needy nefarious nefariously negate negation negative negatives negativity neglect neglected negligence negligent nemesis nepotism nervous nervously nervousness nettle nettlesome neurotic neurotically niggle niggles nightmare nightmarish nightmarishly nitpick nitpicking noise noises noisier noisy non-confidence nonexistent nonresponsive nonsense nosey notoriety notorious notoriously noxious nuisance numb obese object objection objectionable objections oblique obliterate obliterated oblivious obnoxious obnoxiously obscene obscenely obscenity obscure obscured obscures obscurity obsess obsessive obsessively obsessiveness obsolete obstacle obstinate obstinately obstruct obstructed obstructing obstruction obstructs obtrusive obtuse occlude occluded occludes occluding odd odder oddest oddities oddity oddly odor offence offend offender offending offenses offensive offensively offensiveness officious ominous ominously omission omit one-sided onerous onerously onslaught opinionated opponent opportunistic oppose opposition oppositions oppress oppression oppressive oppressively oppressiveness oppressors ordeal orphan ostracize outbreak outburst outbursts outcast outcry outlaw outmoded outrage outraged outrageous outrageously outrageousness outrages outsider over-acted over-awe over-balanced over-hyped over-priced over-valuation overact overacted overawe overbalance overbalanced overbearing overbearingly overblown overdo overdone overdue overemphasize overheat overkill overloaded overlook overpaid overpayed overplay overpower overpriced overrated overreach overrun overshadow oversight oversights oversimplification oversimplified oversimplify oversize overstate overstated overstatement overstatements overstates overtaxed overthrow overthrows overturn overweight overwhelm overwhelmed overwhelming overwhelmingly overwhelms overzealous overzealously overzelous pain painful painfull painfully pains pale pales paltry pan pandemonium pander pandering panders panic panick panicked panicking panicky paradoxical paradoxically paralize paralyzed paranoia paranoid parasite pariah parody partiality partisan partisans passe passive passiveness pathetic pathetically patronize paucity pauper paupers payback peculiar peculiarly pedantic peeled peeve peeved peevish peevishly penalize penalty perfidious perfidity perfunctory peril perilous perilously perish pernicious perplex perplexed perplexing perplexity persecute persecution pertinacious pertinaciously pertinacity perturb perturbed pervasive perverse perversely perversion perversity pervert perverted perverts pessimism pessimistic pessimistically pest pestilent petrified petrify pettifog petty phobia phobic phony picket picketed picketing pickets picky pig pigs pillage pillory pimple pinch pique pitiable pitiful pitifully pitiless pitilessly pittance pity plagia</t>
  </si>
  <si>
    <t>rize plague plasticky plaything plea pleas plebeian plight plot plotters ploy plunder plunderer pointless pointlessly poison poisonous poisonously pokey poky polarisation polemize pollute polluter polluters polution pompous poor poorer poorest poorly posturing pout poverty powerless prate pratfall prattle precarious precariously precipitate precipitous predatory predicament prejudge prejudice prejudices prejudicial premeditated preoccupy preposterous preposterously presumptuous presumptuously pretence pretend pretense pretentious pretentiously prevaricate pricey pricier prick prickle prickles prideful prik primitive prison prisoner problem problematic problems procrastinate procrastinates procrastination profane profanity prohibit prohibitive prohibitively propaganda propagandize proprietary prosecute protest protested protesting protests protracted provocation provocative provoke pry pugnacious pugnaciously pugnacity punch punish punishable punitive punk puny puppet puppets puzzled puzzlement puzzling quack qualm qualms quandary quarrel quarrellous quarrellously quarrels quarrelsome quash queer questionable quibble quibbles quitter rabid racism racist racists racy radical radicalization radically radicals rage ragged raging rail raked rampage rampant ramshackle rancor randomly rankle rant ranted ranting rantingly rants rape raped raping rascal rascals rash rattle rattled rattles ravage raving reactionary rebellious rebuff rebuke recalcitrant recant recession recessionary reckless recklessly recklessness recoil recourses redundancy redundant refusal refuse refused refuses refusing refutation refute refuted refutes refuting regress regression regressive regret regreted regretful regretfully regrets regrettable regrettably regretted reject rejected rejecting rejection rejects relapse relentless relentlessly relentlessness reluctance reluctant reluctantly remorse remorseful remorsefully remorseless remorselessly remorselessness renounce renunciation repel repetitive reprehensible reprehensibly reprehension reprehensive repress repression repressive reprimand reproach reproachful reprove reprovingly repudiate repudiation repugn repugnance repugnant repugnantly repulse repulsed repulsing repulsive repulsively repulsiveness resent resentful resentment resignation resigned resistance restless restlessness restrict restricted restriction restrictive resurgent retaliate retaliatory retard retarded retardedness retards reticent retract retreat retreated revenge revengeful revengefully revert revile reviled revoke revolt revolting revoltingly revulsion revulsive rhapsodize rhetoric rhetorical ricer ridicule ridicules ridiculous ridiculously rife rift rifts rigid rigidity rigidness rile riled rip rip-off ripoff ripped risk risks risky rival rivalry roadblocks rocky rogue rollercoaster rot rotten rough rremediable rubbish rude rue ruffian ruffle ruin ruined ruining ruinous ruins rumbling rumor rumors rumours rumple run-down runaway rupture rust rusts rusty rut ruthless ruthlessly ruthlessness ruts sabotage sack sacrificed sad sadden sadly sadness sag sagged sagging saggy sags salacious sanctimonious sap sarcasm sarcastic sarcastically sardonic sardonically sass satirical satirize savage savaged savagery savages scaly scam scams scandal scandalize scandalized scandalous scandalously scandals scandel scandels scant scapegoat scar scarce scarcely scarcity scare scared scarier scariest scarily scarred scars scary scathing scathingly sceptical scoff scoffingly scold scolded scolding scoldingly scorching scorchingly scorn scornful scornfully scoundrel scourge scowl scramble scrambled scrambles scrambling scrap scratch scratched scratches scratchy scream screech screw-up screwed screwed-up screwy scuff scuffs scum scummy second-class second-tier secretive sedentary seedy seethe seething self-coup self-criticism self-defeating self-destructive self-humiliation self-interest self-interested self-serving selfinterested selfish selfishly selfishness semi-retarded senile sensationalize senseless senselessly seriousness sermonize servitude set-up setback setbacks sever severe severity sh*t shabby shadowy shady shake shaky shallow sham shambles shame shameful shamefully shamefulness shameless shamelessly shamelessness shark sharply shatter shemale shimmer shimmy shipwreck shirk shirker shit shiver shock shocked shocking shockingly shoddy short-lived shortage shortchange shortcoming shortcomings shortness shortsighted shortsightedness showdown shrew shriek shrill shrilly shrivel shroud shrouded shrug shun shunned sick sicken sickening sickeningly sickly sickness sidetrack sidetracked siege sillily silly simplistic simplistically sin sinful sinfully sinister sinisterly sink sinking skeletons skeptic skeptical skeptically skepticism sketchy skimpy skinny skittish skittishly skulk slack slander slanderer slanderous slanderously slanders slap slashing slaughter slaughtered slave slaves sleazy slime slog slogged slogging slogs sloooooooooooooow sloooow slooow sloow sloppily sloppy sloth slothful slow slow-moving slowed slower slowest slowly sloww slowww slowwww slug sluggish slump slumping slumpping slur slut sluts sly smack smallish smash smear smell smelled smelling smells smelly smelt smoke smokescreen smolder smoldering smother smoulder smouldering smudge smudged smudges smudging smug smugly smut smuttier smuttiest smutty snag snagged snagging snags snappish snappishly snare snarky snarl sneak sneakily sneaky sneer sneering sneeringly snob snobbish snobby snobish snobs snub so-cal soapy sob sober sobering solemn solicitude somber sore sorely soreness sorrow sorrowful sorrowfully sorry sour sourly spade spank spendy spew spewed spewing spews spilling spinster spiritless spite spiteful spitefully spitefulness splatter split splitting spoil spoilage spoilages spoiled spoilled spoils spook spookier spookiest spookily spooky spoon-fed spoon-feed spoonfed sporadic spotty spurious spurn sputter squabble squabbling squander</t>
  </si>
  <si>
    <t xml:space="preserve"> squash squeak squeaks squeaky squeal squealing squeals squirm stab stagnant stagnate stagnation staid stain stains stale stalemate stall stalls stammer stampede standstill stark starkly startle startling startlingly starvation starve static steal stealing steals steep steeply stench stereotype stereotypical stereotypically stern stew sticky stiff stiffness stifle stifling stiflingly stigma stigmatize sting stinging stingingly stingy stink stinks stodgy stole stolen stooge stooges stormy straggle straggler strain strained straining strange strangely stranger strangest strangle streaky strenuous stress stresses stressful stressfully stricken strict strictly strident stridently strife strike stringent stringently struck struggle struggled struggles struggling strut stubborn stubbornly stubbornness stuck stuffy stumble stumbled stumbles stump stumped stumps stun stunt stunted stupid stupidest stupidity stupidly stupified stupify stupor stutter stuttered stuttering stutters sty stymied sub-par subdued subjected subjection subjugate subjugation submissive subordinate subpoena subpoenas subservience subservient substandard subtract subversion subversive subversively subvert succumb suck sucked sucker sucks sucky sue sued sueing sues suffer suffered sufferer sufferers suffering suffers suffocate sugar-coat sugar-coated sugarcoated suicidal suicide sulk sullen sully sunder sunk sunken superficial superficiality superficially superfluous superstition superstitious suppress suppression surrender susceptible suspect suspicion suspicions suspicious suspiciously swagger swamped sweaty swelled swelling swindle swipe swollen symptom symptoms syndrome taboo tacky taint tainted tamper tangle tangled tangles tank tanked tanks tantrum tardy tarnish tarnished tarnishes tarnishing tattered taunt taunting tauntingly taunts taut tawdry taxing tease teasingly tedious tediously temerity temper tempest temptation tenderness tense tension tentative tentatively tenuous tenuously tepid terrible terribleness terribly terror terror-genic terrorism terrorize testily testy tetchily tetchy thankless thicker thirst thorny thoughtless thoughtlessly thoughtlessness thrash threat threaten threatening threats threesome throb throbbed throbbing throbs throttle thug thumb-down thumbs-down thwart time-consuming timid timidity timidly timidness tin-y tingled tingling tired tiresome tiring tiringly toil toll top-heavy topple torment tormented torrent tortuous torture tortured tortures torturing torturous torturously totalitarian touchy toughness tout touted touts toxic traduce tragedy tragic tragically traitor traitorous traitorously tramp trample transgress transgression trap traped trapped trash trashed trashy trauma traumatic traumatically traumatize traumatized travesties travesty treacherous treacherously treachery treason treasonous trick tricked trickery tricky trivial trivialize trouble troubled troublemaker troubles troublesome troublesomely troubling troublingly truant tumble tumbled tumbles tumultuous turbulent turmoil twist twisted twists two-faced two-faces tyrannical tyrannically tyranny tyrant ugh uglier ugliest ugliness ugly ulterior ultimatum ultimatums ultra-hardline un-viewable unable unacceptable unacceptablely unacceptably unaccessible unaccustomed unachievable unaffordable unappealing unattractive unauthentic unavailable unavoidably unbearable unbearablely unbelievable unbelievably uncaring uncertain uncivil uncivilized unclean unclear uncollectible uncomfortable uncomfortably uncomfy uncompetitive uncompromising uncompromisingly unconfirmed unconstitutional uncontrolled unconvincing unconvincingly uncooperative uncouth uncreative undecided undefined undependability undependable undercut undercuts undercutting underdog underestimate underlings undermine undermined undermines undermining underpaid underpowered undersized undesirable undetermined undid undignified undissolved undocumented undone undue unease uneasily uneasiness uneasy uneconomical unemployed unequal unethical uneven uneventful unexpected unexpectedly unexplained unfairly unfaithful unfaithfully unfamiliar unfavorable unfeeling unfinished unfit unforeseen unforgiving unfortunate unfortunately unfounded unfriendly unfulfilled unfunded ungovernable ungrateful unhappily unhappiness unhappy unhealthy unhelpful unilateralism unimaginable unimaginably unimportant uninformed uninsured unintelligible unintelligile unipolar unjust unjustifiable unjustifiably unjustified unjustly unkind unkindly unknown unlamentable unlamentably unlawful unlawfully unlawfulness unleash unlicensed unlikely unlucky unmoved unnatural unnaturally unnecessary unneeded unnerve unnerved unnerving unnervingly unnoticed unobserved unorthodox unorthodoxy unpleasant unpleasantries unpopular unpredictable unprepared unproductive unprofitable unprove unproved unproven unproves unproving unqualified unravel unraveled unreachable unreadable unrealistic unreasonable unreasonably unrelenting unrelentingly unreliability unreliable unresolved unresponsive unrest unruly unsafe unsatisfactory unsavory unscrupulous unscrupulously unsecure unseemly unsettle unsettled unsettling unsettlingly unskilled unsophisticated unsound unspeakable unspeakablely unspecified unstable unsteadily unsteadiness unsteady unsuccessful unsuccessfully unsupported unsupportive unsure unsuspecting unsustainable untenable untested unthinkable unthinkably untimely untouched untrue untrustworthy untruthful unusable unusably unuseable unuseably unusual unusually unviewable unwanted unwarranted unwatchable unwelcome unwell unwieldy unwilling unwillingly unwillingness unwise unwisely unworkable unworthy unyielding upbraid upheaval uprising uproar uproarious uproariously uproarous uproarously uproot upset upseting upsets upsetting upsettingly urgent useless usurp usurper utterly vagrant vague vagueness vain vainly vanity vehement vehemently vengeance vengeful vengefully vengefulness venom venomous venomously vent vestiges ve</t>
  </si>
  <si>
    <t>x vexation vexing vexingly vibrate vibrated vibrates vibrating vibration vice vicious viciously viciousness victimize vile vileness vilify villainous villainously villains villian villianous villianously villify vindictive vindictively vindictiveness violate violation violator violators violent violently viper virulence virulent virulently virus vociferous vociferously volatile volatility vomit vomited vomiting vomits vulgar vulnerable wack wail wallow wane waning wanton war-like warily wariness warlike warned warning warp warped wary washed-out waste wasted wasteful wastefulness wasting water-down watered-down wayward weak weaken weakening weaker weakness weaknesses weariness wearisome weary wedge weed weep weird weirdly wheedle whimper whine whining whiny whips whore whores wicked wickedly wickedness wild wildly wiles wilt wily wimpy wince wobble wobbled wobbles woe woebegone woeful woefully womanizer womanizing worn worried worriedly worrier worries worrisome worry worrying worryingly worse worsen worsening worst worthless worthlessly worthlessness wound wounds wrangle wrath wreak wreaked wreaks wreck wrest wrestle wretch wretched wretchedly wretchedness wrinkle wrinkled wrinkles wrip wripped wripping writhe wrong wrongful wrongly wrought yawn zap zapped zaps zealot zealous zealously zombie▓SentimentWordsInList3░buy bought brought gifted purchased purchase purchasing gift gifting&lt;/value&gt;_x000D_
      &lt;/setting&gt;_x000D_
    &lt;/GraphMetricUserSettings&gt;_x000D_
    &lt;AutoScaleUserSettings&gt;_x000D_
      &lt;setting name="AutoScale" serializeAs="String"&gt;_x000D_
        &lt;value&gt;False&lt;/value&gt;_x000D_
      &lt;/setting&gt;_x000D_
    &lt;/AutoScaleUserSettings&gt;_x000D_
    &lt;GraphZoomAndScaleUserSettings&gt;_x000D_
      &lt;setting name="GraphScale" serializeAs="String"&gt;_x000D_
        &lt;value&gt;1&lt;/value&gt;_x000D_
      &lt;/setting&gt;_x000D_
    &lt;/GraphZoomAndScaleUserSettings&gt;_x000D_
    &lt;GeneralUserSettings4&gt;_x000D_
      &lt;setting name="NewWorkbookGraphDirectedness" serializeAs="String"&gt;_x000D_
        &lt;value&gt;Directed&lt;/value&gt;_x000D_
      &lt;/setting&gt;_x000D_
      &lt;setting name="ShowGraphLegend" serializeAs="String"&gt;_x000D_
        &lt;value&gt;False&lt;/value&gt;_x000D_
      &lt;/setting&gt;_x000D_
      &lt;setting name="ReadVertexLabels" serializeAs="String"&gt;_x000D_
        &lt;value&gt;True&lt;/value&gt;_x000D_
      &lt;/setting&gt;_x000D_
      &lt;setting name="ReadEdgeLabels" serializeAs="String"&gt;_x000D_
        &lt;value&gt;True&lt;/value&gt;_x000D_
      &lt;/setting&gt;_x000D_
      &lt;setting name="ReadGroupLabels" serializeAs="String"&gt;_x000D_
        &lt;value&gt;True&lt;/value&gt;_x000D_
      &lt;/setting&gt;_x000D_
      &lt;setting name="ShowGraphAxes" serializeAs="String"&gt;_x000D_
        &lt;value&gt;False&lt;/value&gt;_x000D_
      &lt;/setting&gt;_x000D_
    &lt;/GeneralUserSettings4&gt;_x000D_
  &lt;/userSettings&gt;_x000D_
&lt;/configuration&gt;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</si>
</sst>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0.0"/>
    <numFmt numFmtId="165" formatCode="#,##0.0"/>
    <numFmt numFmtId="166" formatCode="#,##0.000"/>
    <numFmt numFmtId="167" formatCode="0.000"/>
  </numFmts>
  <fonts count="14" x14ac:knownFonts="1">
    <font>
      <sz val="11"/>
      <color theme="1"/>
      <name val="Calibri"/>
      <family val="2"/>
      <scheme val="minor"/>
    </font>
    <font>
      <b/>
      <sz val="11"/>
      <color theme="1"/>
      <name val="Calibri"/>
      <family val="2"/>
      <scheme val="minor"/>
    </font>
    <font>
      <b/>
      <sz val="8"/>
      <color indexed="81"/>
      <name val="Tahoma"/>
      <family val="2"/>
    </font>
    <font>
      <sz val="8"/>
      <color indexed="81"/>
      <name val="Tahoma"/>
      <family val="2"/>
    </font>
    <font>
      <u/>
      <sz val="8"/>
      <color indexed="81"/>
      <name val="Tahoma"/>
      <family val="2"/>
    </font>
    <font>
      <sz val="11"/>
      <color theme="1"/>
      <name val="Calibri"/>
      <family val="2"/>
      <scheme val="minor"/>
    </font>
    <font>
      <sz val="11"/>
      <color theme="0"/>
      <name val="Calibri"/>
      <family val="2"/>
      <scheme val="minor"/>
    </font>
    <font>
      <b/>
      <sz val="11"/>
      <color theme="0"/>
      <name val="Calibri"/>
      <family val="2"/>
      <scheme val="minor"/>
    </font>
    <font>
      <b/>
      <sz val="9"/>
      <color indexed="81"/>
      <name val="Tahoma"/>
      <charset val="1"/>
    </font>
    <font>
      <sz val="9"/>
      <color indexed="81"/>
      <name val="Tahoma"/>
      <family val="2"/>
    </font>
    <font>
      <sz val="9"/>
      <color indexed="81"/>
      <name val="Tahoma"/>
      <charset val="1"/>
    </font>
    <font>
      <sz val="11"/>
      <color theme="1"/>
      <name val="Calibri"/>
      <scheme val="minor"/>
    </font>
    <font>
      <b/>
      <sz val="9"/>
      <color indexed="81"/>
      <name val="Tahoma"/>
      <family val="2"/>
    </font>
    <font>
      <u/>
      <sz val="11"/>
      <color theme="10"/>
      <name val="Calibri"/>
      <family val="2"/>
      <scheme val="minor"/>
    </font>
  </fonts>
  <fills count="10">
    <fill>
      <patternFill patternType="none"/>
    </fill>
    <fill>
      <patternFill patternType="gray125"/>
    </fill>
    <fill>
      <patternFill patternType="solid">
        <fgColor theme="1" tint="0.499984740745262"/>
        <bgColor indexed="64"/>
      </patternFill>
    </fill>
    <fill>
      <patternFill patternType="solid">
        <fgColor theme="4" tint="0.59996337778862885"/>
        <bgColor indexed="64"/>
      </patternFill>
    </fill>
    <fill>
      <patternFill patternType="solid">
        <fgColor theme="4" tint="0.39994506668294322"/>
        <bgColor indexed="64"/>
      </patternFill>
    </fill>
    <fill>
      <patternFill patternType="solid">
        <fgColor theme="4" tint="0.79998168889431442"/>
        <bgColor indexed="64"/>
      </patternFill>
    </fill>
    <fill>
      <patternFill patternType="solid">
        <fgColor theme="4" tint="-0.24994659260841701"/>
        <bgColor indexed="64"/>
      </patternFill>
    </fill>
    <fill>
      <patternFill patternType="solid">
        <fgColor theme="4"/>
        <bgColor theme="4"/>
      </patternFill>
    </fill>
    <fill>
      <patternFill patternType="solid">
        <fgColor theme="4" tint="0.59999389629810485"/>
        <bgColor theme="4" tint="0.59999389629810485"/>
      </patternFill>
    </fill>
    <fill>
      <patternFill patternType="solid">
        <fgColor theme="4" tint="0.79998168889431442"/>
        <bgColor theme="4" tint="0.79998168889431442"/>
      </patternFill>
    </fill>
  </fills>
  <borders count="12">
    <border>
      <left/>
      <right/>
      <top/>
      <bottom/>
      <diagonal/>
    </border>
    <border>
      <left style="thin">
        <color theme="0"/>
      </left>
      <right style="thin">
        <color theme="0"/>
      </right>
      <top style="thin">
        <color theme="0"/>
      </top>
      <bottom style="thin">
        <color theme="0"/>
      </bottom>
      <diagonal/>
    </border>
    <border>
      <left style="thin">
        <color theme="0"/>
      </left>
      <right/>
      <top/>
      <bottom/>
      <diagonal/>
    </border>
    <border>
      <left/>
      <right style="thin">
        <color theme="0"/>
      </right>
      <top/>
      <bottom style="thick">
        <color theme="0"/>
      </bottom>
      <diagonal/>
    </border>
    <border>
      <left/>
      <right/>
      <top/>
      <bottom style="thick">
        <color theme="0"/>
      </bottom>
      <diagonal/>
    </border>
    <border>
      <left/>
      <right style="thin">
        <color theme="0"/>
      </right>
      <top/>
      <bottom style="thin">
        <color theme="0"/>
      </bottom>
      <diagonal/>
    </border>
    <border>
      <left/>
      <right/>
      <top/>
      <bottom style="thin">
        <color theme="0"/>
      </bottom>
      <diagonal/>
    </border>
    <border>
      <left/>
      <right style="thin">
        <color theme="0"/>
      </right>
      <top/>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diagonal/>
    </border>
  </borders>
  <cellStyleXfs count="10">
    <xf numFmtId="0" fontId="0" fillId="0" borderId="0"/>
    <xf numFmtId="49" fontId="5" fillId="2" borderId="1" applyNumberFormat="0" applyFont="0" applyAlignment="0" applyProtection="0"/>
    <xf numFmtId="0" fontId="5" fillId="0" borderId="0" applyNumberFormat="0" applyFont="0" applyFill="0" applyBorder="0" applyAlignment="0" applyProtection="0"/>
    <xf numFmtId="0" fontId="5" fillId="0" borderId="0" applyNumberFormat="0" applyFont="0" applyBorder="0" applyAlignment="0" applyProtection="0"/>
    <xf numFmtId="49" fontId="5" fillId="5" borderId="1" applyNumberFormat="0" applyFont="0" applyAlignment="0" applyProtection="0"/>
    <xf numFmtId="49" fontId="5" fillId="4" borderId="1" applyNumberFormat="0" applyAlignment="0" applyProtection="0"/>
    <xf numFmtId="0" fontId="6" fillId="6" borderId="1" applyNumberFormat="0" applyAlignment="0" applyProtection="0"/>
    <xf numFmtId="164" fontId="5" fillId="3" borderId="1" applyNumberFormat="0" applyFont="0" applyAlignment="0" applyProtection="0"/>
    <xf numFmtId="49" fontId="5" fillId="5" borderId="1" applyNumberFormat="0" applyFont="0" applyAlignment="0" applyProtection="0"/>
    <xf numFmtId="0" fontId="13" fillId="0" borderId="0" applyNumberFormat="0" applyFill="0" applyBorder="0" applyAlignment="0" applyProtection="0"/>
  </cellStyleXfs>
  <cellXfs count="119">
    <xf numFmtId="0" fontId="0" fillId="0" borderId="0" xfId="0"/>
    <xf numFmtId="49" fontId="0" fillId="0" borderId="0" xfId="0" applyNumberFormat="1"/>
    <xf numFmtId="1" fontId="0" fillId="0" borderId="0" xfId="0" applyNumberFormat="1"/>
    <xf numFmtId="0" fontId="0" fillId="0" borderId="0" xfId="0" applyNumberFormat="1"/>
    <xf numFmtId="0" fontId="1" fillId="0" borderId="0" xfId="0" applyFont="1" applyAlignment="1">
      <alignment wrapText="1"/>
    </xf>
    <xf numFmtId="49" fontId="1" fillId="0" borderId="0" xfId="0" applyNumberFormat="1" applyFont="1" applyAlignment="1">
      <alignment wrapText="1"/>
    </xf>
    <xf numFmtId="164" fontId="0" fillId="0" borderId="0" xfId="0" applyNumberFormat="1"/>
    <xf numFmtId="0" fontId="0" fillId="0" borderId="0" xfId="0" applyAlignment="1">
      <alignment vertical="top" wrapText="1"/>
    </xf>
    <xf numFmtId="0" fontId="0" fillId="0" borderId="0" xfId="0" applyNumberFormat="1" applyAlignment="1">
      <alignment wrapText="1"/>
    </xf>
    <xf numFmtId="164" fontId="0" fillId="0" borderId="0" xfId="0" applyNumberFormat="1" applyAlignment="1">
      <alignment wrapText="1"/>
    </xf>
    <xf numFmtId="1" fontId="0" fillId="0" borderId="0" xfId="0" applyNumberFormat="1" applyAlignment="1">
      <alignment wrapText="1"/>
    </xf>
    <xf numFmtId="49" fontId="0" fillId="0" borderId="0" xfId="0" applyNumberFormat="1" applyAlignment="1">
      <alignment wrapText="1"/>
    </xf>
    <xf numFmtId="0" fontId="0" fillId="0" borderId="0" xfId="0" applyBorder="1"/>
    <xf numFmtId="0" fontId="0" fillId="0" borderId="0" xfId="0" applyAlignment="1">
      <alignment wrapText="1"/>
    </xf>
    <xf numFmtId="49" fontId="0" fillId="0" borderId="0" xfId="3" applyNumberFormat="1" applyFont="1"/>
    <xf numFmtId="0" fontId="0" fillId="5" borderId="1" xfId="4" applyNumberFormat="1" applyFont="1"/>
    <xf numFmtId="49" fontId="6" fillId="6" borderId="1" xfId="6" applyNumberFormat="1"/>
    <xf numFmtId="0" fontId="0" fillId="0" borderId="0" xfId="2" applyFont="1"/>
    <xf numFmtId="0" fontId="0" fillId="5" borderId="0" xfId="4" applyNumberFormat="1" applyFont="1" applyBorder="1"/>
    <xf numFmtId="1" fontId="0" fillId="5" borderId="0" xfId="4" applyNumberFormat="1" applyFont="1" applyBorder="1"/>
    <xf numFmtId="0" fontId="0" fillId="2" borderId="0" xfId="1" applyNumberFormat="1" applyFont="1" applyBorder="1"/>
    <xf numFmtId="0" fontId="5" fillId="4" borderId="0" xfId="5" applyNumberFormat="1" applyBorder="1"/>
    <xf numFmtId="164" fontId="5" fillId="4" borderId="0" xfId="5" applyNumberFormat="1" applyBorder="1"/>
    <xf numFmtId="1" fontId="5" fillId="4" borderId="0" xfId="5" applyNumberFormat="1" applyBorder="1"/>
    <xf numFmtId="0" fontId="5" fillId="4" borderId="2" xfId="5" applyNumberFormat="1" applyBorder="1"/>
    <xf numFmtId="0" fontId="0" fillId="5" borderId="2" xfId="4" applyNumberFormat="1" applyFont="1" applyBorder="1"/>
    <xf numFmtId="0" fontId="6" fillId="6" borderId="0" xfId="6" applyBorder="1"/>
    <xf numFmtId="0" fontId="6" fillId="6" borderId="2" xfId="6" applyBorder="1"/>
    <xf numFmtId="0" fontId="0" fillId="3" borderId="0" xfId="7" applyNumberFormat="1" applyFont="1" applyBorder="1"/>
    <xf numFmtId="0" fontId="0" fillId="3" borderId="2" xfId="7" applyNumberFormat="1" applyFont="1" applyBorder="1"/>
    <xf numFmtId="0" fontId="0" fillId="2" borderId="2" xfId="1" applyNumberFormat="1" applyFont="1" applyBorder="1"/>
    <xf numFmtId="0" fontId="0" fillId="0" borderId="2" xfId="2" applyFont="1" applyBorder="1"/>
    <xf numFmtId="0" fontId="1" fillId="0" borderId="0" xfId="0" applyNumberFormat="1" applyFont="1"/>
    <xf numFmtId="4" fontId="0" fillId="0" borderId="0" xfId="0" applyNumberFormat="1"/>
    <xf numFmtId="4" fontId="0" fillId="0" borderId="0" xfId="0" applyNumberFormat="1" applyBorder="1"/>
    <xf numFmtId="0" fontId="5" fillId="4" borderId="1" xfId="5" applyNumberFormat="1"/>
    <xf numFmtId="0" fontId="5" fillId="4" borderId="1" xfId="5" applyNumberFormat="1" applyAlignment="1"/>
    <xf numFmtId="0" fontId="7" fillId="7" borderId="3" xfId="0" applyFont="1" applyFill="1" applyBorder="1"/>
    <xf numFmtId="0" fontId="7" fillId="7" borderId="4" xfId="0" applyFont="1" applyFill="1" applyBorder="1"/>
    <xf numFmtId="4" fontId="0" fillId="8" borderId="5" xfId="0" applyNumberFormat="1" applyFont="1" applyFill="1" applyBorder="1"/>
    <xf numFmtId="0" fontId="0" fillId="8" borderId="6" xfId="0" applyNumberFormat="1" applyFont="1" applyFill="1" applyBorder="1"/>
    <xf numFmtId="4" fontId="0" fillId="9" borderId="5" xfId="0" applyNumberFormat="1" applyFont="1" applyFill="1" applyBorder="1"/>
    <xf numFmtId="0" fontId="0" fillId="9" borderId="6" xfId="0" applyNumberFormat="1" applyFont="1" applyFill="1" applyBorder="1"/>
    <xf numFmtId="4" fontId="0" fillId="9" borderId="7" xfId="0" applyNumberFormat="1" applyFont="1" applyFill="1" applyBorder="1"/>
    <xf numFmtId="0" fontId="0" fillId="9" borderId="0" xfId="0" applyNumberFormat="1" applyFont="1" applyFill="1"/>
    <xf numFmtId="0" fontId="0" fillId="8" borderId="5" xfId="0" applyNumberFormat="1" applyFont="1" applyFill="1" applyBorder="1"/>
    <xf numFmtId="0" fontId="0" fillId="9" borderId="5" xfId="0" applyNumberFormat="1" applyFont="1" applyFill="1" applyBorder="1"/>
    <xf numFmtId="0" fontId="0" fillId="9" borderId="7" xfId="0" applyNumberFormat="1" applyFont="1" applyFill="1" applyBorder="1"/>
    <xf numFmtId="1" fontId="5" fillId="4" borderId="1" xfId="5" applyNumberFormat="1"/>
    <xf numFmtId="167" fontId="5" fillId="4" borderId="1" xfId="5" applyNumberFormat="1"/>
    <xf numFmtId="1" fontId="5" fillId="4" borderId="1" xfId="5" applyNumberFormat="1" applyAlignment="1"/>
    <xf numFmtId="167" fontId="5" fillId="4" borderId="1" xfId="5" applyNumberFormat="1" applyAlignment="1"/>
    <xf numFmtId="167" fontId="11" fillId="4" borderId="1" xfId="5" applyNumberFormat="1" applyFont="1" applyAlignment="1"/>
    <xf numFmtId="0" fontId="5" fillId="2" borderId="1" xfId="1" applyNumberFormat="1"/>
    <xf numFmtId="0" fontId="6" fillId="6" borderId="1" xfId="6"/>
    <xf numFmtId="0" fontId="6" fillId="6" borderId="1" xfId="6" applyNumberFormat="1"/>
    <xf numFmtId="0" fontId="0" fillId="5" borderId="8" xfId="4" applyNumberFormat="1" applyFont="1" applyBorder="1"/>
    <xf numFmtId="0" fontId="0" fillId="5" borderId="9" xfId="4" applyNumberFormat="1" applyFont="1" applyBorder="1"/>
    <xf numFmtId="0" fontId="0" fillId="5" borderId="10" xfId="4" applyNumberFormat="1" applyFont="1" applyBorder="1"/>
    <xf numFmtId="0" fontId="0" fillId="3" borderId="8" xfId="7" applyNumberFormat="1" applyFont="1" applyBorder="1"/>
    <xf numFmtId="0" fontId="6" fillId="3" borderId="10" xfId="7" applyNumberFormat="1" applyFont="1" applyBorder="1"/>
    <xf numFmtId="0" fontId="5" fillId="2" borderId="8" xfId="1" applyNumberFormat="1" applyBorder="1"/>
    <xf numFmtId="0" fontId="5" fillId="2" borderId="10" xfId="1" applyNumberFormat="1" applyBorder="1"/>
    <xf numFmtId="0" fontId="5" fillId="4" borderId="8" xfId="5" applyNumberFormat="1" applyBorder="1"/>
    <xf numFmtId="0" fontId="5" fillId="4" borderId="9" xfId="5" applyNumberFormat="1" applyBorder="1"/>
    <xf numFmtId="0" fontId="0" fillId="3" borderId="1" xfId="7" applyNumberFormat="1" applyFont="1"/>
    <xf numFmtId="4" fontId="11" fillId="9" borderId="5" xfId="0" applyNumberFormat="1" applyFont="1" applyFill="1" applyBorder="1"/>
    <xf numFmtId="0" fontId="11" fillId="9" borderId="6" xfId="0" applyNumberFormat="1" applyFont="1" applyFill="1" applyBorder="1"/>
    <xf numFmtId="0" fontId="11" fillId="9" borderId="5" xfId="0" applyNumberFormat="1" applyFont="1" applyFill="1" applyBorder="1"/>
    <xf numFmtId="0" fontId="5" fillId="4" borderId="11" xfId="5" applyNumberFormat="1" applyBorder="1" applyAlignment="1"/>
    <xf numFmtId="49" fontId="0" fillId="0" borderId="0" xfId="3" applyNumberFormat="1" applyFont="1" applyAlignment="1"/>
    <xf numFmtId="0" fontId="0" fillId="0" borderId="0" xfId="0" applyAlignment="1"/>
    <xf numFmtId="0" fontId="0" fillId="0" borderId="0" xfId="0" applyFill="1" applyAlignment="1"/>
    <xf numFmtId="22" fontId="0" fillId="0" borderId="0" xfId="0" applyNumberFormat="1" applyAlignment="1"/>
    <xf numFmtId="22" fontId="0" fillId="0" borderId="0" xfId="0" applyNumberFormat="1" applyFill="1" applyAlignment="1"/>
    <xf numFmtId="0" fontId="13" fillId="0" borderId="0" xfId="9" applyAlignment="1"/>
    <xf numFmtId="0" fontId="13" fillId="0" borderId="0" xfId="9" applyFill="1" applyAlignment="1"/>
    <xf numFmtId="0" fontId="0" fillId="0" borderId="0" xfId="0" quotePrefix="1" applyAlignment="1"/>
    <xf numFmtId="0" fontId="0" fillId="0" borderId="0" xfId="0" quotePrefix="1" applyFill="1" applyAlignment="1"/>
    <xf numFmtId="1" fontId="11" fillId="4" borderId="1" xfId="5" applyNumberFormat="1" applyFont="1" applyAlignment="1"/>
    <xf numFmtId="0" fontId="13" fillId="5" borderId="1" xfId="9" applyNumberFormat="1" applyFill="1" applyBorder="1" applyAlignment="1"/>
    <xf numFmtId="49" fontId="6" fillId="6" borderId="1" xfId="6" applyNumberFormat="1" applyAlignment="1"/>
    <xf numFmtId="49" fontId="6" fillId="6" borderId="11" xfId="6" applyNumberFormat="1" applyBorder="1" applyAlignment="1"/>
    <xf numFmtId="0" fontId="0" fillId="5" borderId="1" xfId="4" applyNumberFormat="1" applyFont="1" applyAlignment="1"/>
    <xf numFmtId="164" fontId="0" fillId="5" borderId="1" xfId="4" applyNumberFormat="1" applyFont="1" applyAlignment="1"/>
    <xf numFmtId="0" fontId="11" fillId="5" borderId="1" xfId="4" applyNumberFormat="1" applyFont="1" applyAlignment="1"/>
    <xf numFmtId="1" fontId="0" fillId="5" borderId="1" xfId="4" applyNumberFormat="1" applyFont="1" applyAlignment="1"/>
    <xf numFmtId="0" fontId="6" fillId="6" borderId="1" xfId="6" applyNumberFormat="1" applyAlignment="1"/>
    <xf numFmtId="0" fontId="0" fillId="2" borderId="1" xfId="1" applyNumberFormat="1" applyFont="1" applyAlignment="1"/>
    <xf numFmtId="0" fontId="0" fillId="0" borderId="0" xfId="2" applyNumberFormat="1" applyFont="1" applyAlignment="1"/>
    <xf numFmtId="0" fontId="11" fillId="2" borderId="1" xfId="1" applyNumberFormat="1" applyFont="1" applyAlignment="1"/>
    <xf numFmtId="164" fontId="0" fillId="3" borderId="1" xfId="7" applyNumberFormat="1" applyFont="1" applyAlignment="1"/>
    <xf numFmtId="165" fontId="0" fillId="3" borderId="1" xfId="7" applyNumberFormat="1" applyFont="1" applyAlignment="1"/>
    <xf numFmtId="0" fontId="0" fillId="3" borderId="1" xfId="7" applyNumberFormat="1" applyFont="1" applyAlignment="1"/>
    <xf numFmtId="166" fontId="0" fillId="3" borderId="1" xfId="7" applyNumberFormat="1" applyFont="1" applyAlignment="1"/>
    <xf numFmtId="49" fontId="0" fillId="0" borderId="0" xfId="3" applyNumberFormat="1" applyFont="1" applyBorder="1" applyAlignment="1"/>
    <xf numFmtId="0" fontId="0" fillId="5" borderId="11" xfId="4" applyNumberFormat="1" applyFont="1" applyBorder="1" applyAlignment="1"/>
    <xf numFmtId="164" fontId="0" fillId="5" borderId="11" xfId="4" applyNumberFormat="1" applyFont="1" applyBorder="1" applyAlignment="1"/>
    <xf numFmtId="1" fontId="0" fillId="5" borderId="11" xfId="4" applyNumberFormat="1" applyFont="1" applyBorder="1" applyAlignment="1"/>
    <xf numFmtId="0" fontId="6" fillId="6" borderId="11" xfId="6" applyNumberFormat="1" applyBorder="1" applyAlignment="1"/>
    <xf numFmtId="0" fontId="0" fillId="0" borderId="0" xfId="2" applyNumberFormat="1" applyFont="1" applyBorder="1" applyAlignment="1"/>
    <xf numFmtId="0" fontId="11" fillId="5" borderId="11" xfId="4" applyNumberFormat="1" applyFont="1" applyBorder="1" applyAlignment="1"/>
    <xf numFmtId="0" fontId="11" fillId="2" borderId="11" xfId="1" applyNumberFormat="1" applyFont="1" applyBorder="1" applyAlignment="1"/>
    <xf numFmtId="0" fontId="0" fillId="0" borderId="0" xfId="0" applyFill="1" applyBorder="1" applyAlignment="1"/>
    <xf numFmtId="22" fontId="0" fillId="0" borderId="0" xfId="0" applyNumberFormat="1" applyFill="1" applyBorder="1" applyAlignment="1"/>
    <xf numFmtId="0" fontId="13" fillId="0" borderId="0" xfId="9" applyFill="1" applyBorder="1" applyAlignment="1"/>
    <xf numFmtId="0" fontId="0" fillId="0" borderId="0" xfId="0" quotePrefix="1" applyFill="1" applyBorder="1" applyAlignment="1"/>
    <xf numFmtId="1" fontId="0" fillId="5" borderId="1" xfId="4" applyNumberFormat="1" applyFont="1" applyBorder="1" applyAlignment="1"/>
    <xf numFmtId="0" fontId="0" fillId="5" borderId="1" xfId="4" applyNumberFormat="1" applyFont="1" applyBorder="1" applyAlignment="1"/>
    <xf numFmtId="0" fontId="6" fillId="6" borderId="1" xfId="6" applyNumberFormat="1" applyBorder="1" applyAlignment="1"/>
    <xf numFmtId="164" fontId="0" fillId="3" borderId="1" xfId="7" applyNumberFormat="1" applyFont="1" applyBorder="1" applyAlignment="1"/>
    <xf numFmtId="0" fontId="5" fillId="5" borderId="1" xfId="8" applyNumberFormat="1" applyAlignment="1"/>
    <xf numFmtId="49" fontId="0" fillId="0" borderId="0" xfId="0" applyNumberFormat="1" applyAlignment="1"/>
    <xf numFmtId="49" fontId="5" fillId="4" borderId="1" xfId="5" applyNumberFormat="1" applyAlignment="1">
      <alignment wrapText="1"/>
    </xf>
    <xf numFmtId="1" fontId="5" fillId="4" borderId="1" xfId="5" quotePrefix="1" applyNumberFormat="1" applyAlignment="1"/>
    <xf numFmtId="167" fontId="0" fillId="0" borderId="0" xfId="0" applyNumberFormat="1" applyAlignment="1"/>
    <xf numFmtId="167" fontId="0" fillId="0" borderId="0" xfId="0" quotePrefix="1" applyNumberFormat="1" applyAlignment="1"/>
    <xf numFmtId="0" fontId="5" fillId="4" borderId="1" xfId="5" applyNumberFormat="1" applyAlignment="1">
      <alignment wrapText="1"/>
    </xf>
    <xf numFmtId="167" fontId="5" fillId="4" borderId="1" xfId="5" quotePrefix="1" applyNumberFormat="1" applyAlignment="1"/>
  </cellXfs>
  <cellStyles count="10">
    <cellStyle name="Hyperlink" xfId="9" builtinId="8"/>
    <cellStyle name="NodeXL Do Not Edit" xfId="1"/>
    <cellStyle name="NodeXL Graph Metric" xfId="5"/>
    <cellStyle name="NodeXL Graph Metric Separator" xfId="8"/>
    <cellStyle name="NodeXL Label" xfId="6"/>
    <cellStyle name="NodeXL Layout" xfId="7"/>
    <cellStyle name="NodeXL Other Column" xfId="2"/>
    <cellStyle name="NodeXL Required" xfId="3"/>
    <cellStyle name="NodeXL Visual Property" xfId="4"/>
    <cellStyle name="Normal" xfId="0" builtinId="0"/>
  </cellStyles>
  <dxfs count="257">
    <dxf>
      <alignment horizontal="general" vertical="bottom" textRotation="0" wrapText="0" indent="0" justifyLastLine="0" shrinkToFit="0" readingOrder="0"/>
    </dxf>
    <dxf>
      <alignment horizontal="general" vertical="bottom" textRotation="0" wrapText="0" indent="0" justifyLastLine="0" shrinkToFit="0" readingOrder="0"/>
      <border outline="0">
        <right style="thin">
          <color theme="0"/>
        </right>
      </border>
    </dxf>
    <dxf>
      <alignment horizontal="general" vertical="bottom" textRotation="0" wrapText="0" indent="0" justifyLastLine="0" shrinkToFit="0" readingOrder="0"/>
      <border outline="0">
        <right style="thin">
          <color theme="0"/>
        </right>
      </border>
    </dxf>
    <dxf>
      <alignment horizontal="general" vertical="bottom" textRotation="0" wrapText="0" indent="0" justifyLastLine="0" shrinkToFit="0" readingOrder="0"/>
      <border outline="0">
        <right style="thin">
          <color theme="0"/>
        </right>
      </border>
    </dxf>
    <dxf>
      <alignment horizontal="general" vertical="bottom" textRotation="0" wrapText="0" indent="0" justifyLastLine="0" shrinkToFit="0" readingOrder="0"/>
      <border outline="0">
        <right style="thin">
          <color theme="0"/>
        </right>
      </border>
    </dxf>
    <dxf>
      <alignment horizontal="general" vertical="bottom" textRotation="0" wrapText="0" indent="0" justifyLastLine="0" shrinkToFit="0" readingOrder="0"/>
      <border outline="0">
        <right style="thin">
          <color theme="0"/>
        </right>
      </border>
    </dxf>
    <dxf>
      <alignment horizontal="general" vertical="bottom" textRotation="0" wrapText="0" indent="0" justifyLastLine="0" shrinkToFit="0" readingOrder="0"/>
      <border outline="0">
        <right style="thin">
          <color theme="0"/>
        </right>
      </border>
    </dxf>
    <dxf>
      <alignment horizontal="general" vertical="bottom" textRotation="0" wrapText="0" indent="0" justifyLastLine="0" shrinkToFit="0" readingOrder="0"/>
      <border outline="0">
        <right style="thin">
          <color theme="0"/>
        </right>
      </border>
    </dxf>
    <dxf>
      <alignment horizontal="general" vertical="bottom" textRotation="0" wrapText="0" indent="0" justifyLastLine="0" shrinkToFit="0" readingOrder="0"/>
      <border outline="0">
        <right style="thin">
          <color theme="0"/>
        </right>
      </border>
    </dxf>
    <dxf>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dxf>
    <dxf>
      <numFmt numFmtId="167" formatCode="0.00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numFmt numFmtId="167" formatCode="0.00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numFmt numFmtId="167" formatCode="0.00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numFmt numFmtId="167" formatCode="0.00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dxf>
    <dxf>
      <numFmt numFmtId="167" formatCode="0.00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numFmt numFmtId="167" formatCode="0.00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numFmt numFmtId="167" formatCode="0.00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numFmt numFmtId="167" formatCode="0.00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alignment horizontal="general" vertical="bottom" textRotation="0" wrapText="0" indent="0" justifyLastLine="0" shrinkToFit="0" readingOrder="0"/>
      <border outline="0">
        <right style="thin">
          <color theme="0"/>
        </right>
      </border>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167" formatCode="0.000"/>
      <alignment horizontal="general" vertical="bottom" textRotation="0" wrapText="0" indent="0" justifyLastLine="0" shrinkToFit="0" readingOrder="0"/>
    </dxf>
    <dxf>
      <numFmt numFmtId="167" formatCode="0.000"/>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1"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167" formatCode="0.000"/>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1" indent="0" justifyLastLine="0" shrinkToFit="0" readingOrder="0"/>
    </dxf>
    <dxf>
      <numFmt numFmtId="1" formatCode="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alignment horizontal="general" vertical="bottom" textRotation="0" wrapText="0" indent="0" justifyLastLine="0" shrinkToFit="0" readingOrder="0"/>
      <border outline="0">
        <right style="thin">
          <color theme="0"/>
        </right>
      </border>
    </dxf>
    <dxf>
      <alignment horizontal="general" vertical="bottom" textRotation="0" wrapText="0" indent="0" justifyLastLine="0" shrinkToFit="0" readingOrder="0"/>
    </dxf>
    <dxf>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alignment horizontal="general" vertical="bottom" textRotation="0" wrapText="1"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1"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1"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1"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1"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1"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1" indent="0" justifyLastLine="0" shrinkToFit="0" readingOrder="0"/>
    </dxf>
    <dxf>
      <numFmt numFmtId="167" formatCode="0.00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1"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border outline="0">
        <right style="thin">
          <color theme="0"/>
        </right>
      </border>
    </dxf>
    <dxf>
      <font>
        <b/>
        <i val="0"/>
        <strike val="0"/>
        <condense val="0"/>
        <extend val="0"/>
        <outline val="0"/>
        <shadow val="0"/>
        <u val="none"/>
        <vertAlign val="baseline"/>
        <sz val="11"/>
        <color theme="1"/>
        <name val="Calibri"/>
        <scheme val="minor"/>
      </font>
      <alignment horizontal="general" vertical="bottom" textRotation="0" wrapText="1" relativeIndent="0" justifyLastLine="0" shrinkToFit="0" readingOrder="0"/>
    </dxf>
    <dxf>
      <font>
        <b/>
        <i val="0"/>
        <strike val="0"/>
        <condense val="0"/>
        <extend val="0"/>
        <outline val="0"/>
        <shadow val="0"/>
        <u val="none"/>
        <vertAlign val="baseline"/>
        <sz val="11"/>
        <color theme="1"/>
        <name val="Calibri"/>
        <scheme val="minor"/>
      </font>
      <alignment horizontal="general" vertical="bottom" textRotation="0" wrapText="1" relative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numFmt numFmtId="0" formatCode="General"/>
    </dxf>
    <dxf>
      <numFmt numFmtId="4" formatCode="#,##0.00"/>
    </dxf>
    <dxf>
      <numFmt numFmtId="0" formatCode="General"/>
    </dxf>
    <dxf>
      <numFmt numFmtId="30" formatCode="@"/>
    </dxf>
    <dxf>
      <numFmt numFmtId="30" formatCode="@"/>
    </dxf>
    <dxf>
      <numFmt numFmtId="30" formatCode="@"/>
    </dxf>
    <dxf>
      <numFmt numFmtId="30" formatCode="@"/>
    </dxf>
    <dxf>
      <numFmt numFmtId="167" formatCode="0.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0" formatCode="General"/>
    </dxf>
    <dxf>
      <font>
        <b val="0"/>
        <i val="0"/>
        <strike val="0"/>
        <condense val="0"/>
        <extend val="0"/>
        <outline val="0"/>
        <shadow val="0"/>
        <u val="none"/>
        <vertAlign val="baseline"/>
        <sz val="11"/>
        <color theme="1"/>
        <name val="Calibri"/>
        <scheme val="minor"/>
      </font>
      <numFmt numFmtId="0" formatCode="General"/>
    </dxf>
    <dxf>
      <numFmt numFmtId="30" formatCode="@"/>
    </dxf>
    <dxf>
      <font>
        <b val="0"/>
        <i val="0"/>
        <strike val="0"/>
        <condense val="0"/>
        <extend val="0"/>
        <outline val="0"/>
        <shadow val="0"/>
        <u val="none"/>
        <vertAlign val="baseline"/>
        <sz val="11"/>
        <color theme="1"/>
        <name val="Calibri"/>
        <scheme val="minor"/>
      </font>
      <numFmt numFmtId="0" formatCode="General"/>
    </dxf>
    <dxf>
      <numFmt numFmtId="0" formatCode="General"/>
    </dxf>
    <dxf>
      <numFmt numFmtId="0" formatCode="General"/>
    </dxf>
    <dxf>
      <numFmt numFmtId="30" formatCode="@"/>
    </dxf>
    <dxf>
      <alignment horizontal="general" vertical="bottom" textRotation="0" wrapText="1"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167" formatCode="0.00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indent="0" justifyLastLine="0" shrinkToFit="0" readingOrder="0"/>
    </dxf>
    <dxf>
      <numFmt numFmtId="166" formatCode="#,##0.000"/>
      <alignment horizontal="general" vertical="bottom" textRotation="0" wrapText="0" indent="0" justifyLastLine="0" shrinkToFit="0" readingOrder="0"/>
    </dxf>
    <dxf>
      <numFmt numFmtId="166" formatCode="#,##0.000"/>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165" formatCode="#,##0.0"/>
      <alignment horizontal="general" vertical="bottom" textRotation="0" wrapText="0" indent="0" justifyLastLine="0" shrinkToFit="0" readingOrder="0"/>
    </dxf>
    <dxf>
      <numFmt numFmtId="165" formatCode="#,##0.0"/>
      <alignment horizontal="general" vertical="bottom" textRotation="0" wrapText="0" indent="0" justifyLastLine="0" shrinkToFit="0" readingOrder="0"/>
    </dxf>
    <dxf>
      <numFmt numFmtId="164" formatCode="0.0"/>
      <alignment horizontal="general" vertical="bottom" textRotation="0" wrapText="0" indent="0" justifyLastLine="0" shrinkToFit="0" readingOrder="0"/>
      <border outline="0">
        <left style="thin">
          <color theme="0"/>
        </left>
      </border>
    </dxf>
    <dxf>
      <numFmt numFmtId="30" formatCode="@"/>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border outline="0">
        <right style="thin">
          <color theme="0"/>
        </right>
      </border>
    </dxf>
    <dxf>
      <numFmt numFmtId="0" formatCode="General"/>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border outline="0">
        <left style="thin">
          <color theme="0"/>
        </left>
      </border>
    </dxf>
    <dxf>
      <numFmt numFmtId="0" formatCode="General"/>
      <alignment horizontal="general" vertical="bottom" textRotation="0" wrapText="0" indent="0" justifyLastLine="0" shrinkToFit="0" readingOrder="0"/>
    </dxf>
    <dxf>
      <numFmt numFmtId="1" formatCode="0"/>
      <alignment horizontal="general" vertical="bottom" textRotation="0" wrapText="0" indent="0" justifyLastLine="0" shrinkToFit="0" readingOrder="0"/>
      <border outline="0">
        <right style="thin">
          <color theme="0"/>
        </right>
      </border>
    </dxf>
    <dxf>
      <numFmt numFmtId="164" formatCode="0.0"/>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1"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1" formatCode="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0" indent="0" justifyLastLine="0" shrinkToFit="0" readingOrder="0"/>
    </dxf>
    <dxf>
      <numFmt numFmtId="164" formatCode="0.0"/>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1" indent="0" justifyLastLine="0" shrinkToFit="0" readingOrder="0"/>
    </dxf>
    <dxf>
      <font>
        <color theme="0"/>
      </font>
      <fill>
        <patternFill>
          <bgColor theme="4"/>
        </patternFill>
      </fill>
      <border>
        <left style="thin">
          <color theme="0"/>
        </left>
        <right style="thin">
          <color theme="0"/>
        </right>
        <top style="thin">
          <color theme="0"/>
        </top>
        <bottom style="thin">
          <color theme="0"/>
        </bottom>
        <vertical style="thin">
          <color theme="0"/>
        </vertical>
        <horizontal style="thin">
          <color theme="0"/>
        </horizontal>
      </border>
    </dxf>
    <dxf>
      <font>
        <b/>
        <i val="0"/>
      </font>
      <fill>
        <patternFill>
          <bgColor rgb="FFD7D7D7"/>
        </patternFill>
      </fill>
    </dxf>
    <dxf>
      <font>
        <b val="0"/>
        <i val="0"/>
      </font>
      <fill>
        <patternFill patternType="none">
          <bgColor indexed="65"/>
        </patternFill>
      </fill>
    </dxf>
  </dxfs>
  <tableStyles count="2" defaultTableStyle="TableStyleMedium9" defaultPivotStyle="PivotStyleLight16">
    <tableStyle name="MySqlDefault" pivot="0" table="0" count="2">
      <tableStyleElement type="wholeTable" dxfId="256"/>
      <tableStyleElement type="headerRow" dxfId="255"/>
    </tableStyle>
    <tableStyle name="NodeXL Table" pivot="0" count="1">
      <tableStyleElement type="headerRow" dxfId="25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Metrics'!$E$2</c:f>
              <c:strCache>
                <c:ptCount val="1"/>
                <c:pt idx="0">
                  <c:v>0</c:v>
                </c:pt>
              </c:strCache>
            </c:strRef>
          </c:tx>
          <c:spPr>
            <a:solidFill>
              <a:schemeClr val="accent1"/>
            </a:solidFill>
          </c:spPr>
          <c:invertIfNegative val="0"/>
          <c:cat>
            <c:numRef>
              <c:f>'Overall Metrics'!$D$2:$D$57</c:f>
              <c:numCache>
                <c:formatCode>#,##0.00</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6">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cat>
          <c:val>
            <c:numRef>
              <c:f>'Overall Metrics'!$E$2:$E$57</c:f>
              <c:numCache>
                <c:formatCode>General</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val>
          <c:extLst>
            <c:ext xmlns:c16="http://schemas.microsoft.com/office/drawing/2014/chart" uri="{C3380CC4-5D6E-409C-BE32-E72D297353CC}">
              <c16:uniqueId val="{00000000-5512-4A1E-AE7C-8F5DCE986D9F}"/>
            </c:ext>
          </c:extLst>
        </c:ser>
        <c:dLbls>
          <c:showLegendKey val="0"/>
          <c:showVal val="0"/>
          <c:showCatName val="0"/>
          <c:showSerName val="0"/>
          <c:showPercent val="0"/>
          <c:showBubbleSize val="0"/>
        </c:dLbls>
        <c:gapWidth val="0"/>
        <c:axId val="-1073676496"/>
        <c:axId val="-1073671056"/>
      </c:barChart>
      <c:catAx>
        <c:axId val="-1073676496"/>
        <c:scaling>
          <c:orientation val="minMax"/>
        </c:scaling>
        <c:delete val="1"/>
        <c:axPos val="b"/>
        <c:title>
          <c:tx>
            <c:rich>
              <a:bodyPr/>
              <a:lstStyle/>
              <a:p>
                <a:pPr>
                  <a:defRPr/>
                </a:pPr>
                <a:r>
                  <a:rPr lang="en-US"/>
                  <a:t>Degree</a:t>
                </a:r>
              </a:p>
            </c:rich>
          </c:tx>
          <c:layout>
            <c:manualLayout>
              <c:xMode val="edge"/>
              <c:yMode val="edge"/>
              <c:x val="0.44107564559545148"/>
              <c:y val="0.83479536025738765"/>
            </c:manualLayout>
          </c:layout>
          <c:overlay val="0"/>
        </c:title>
        <c:numFmt formatCode="#,##0.00" sourceLinked="1"/>
        <c:majorTickMark val="out"/>
        <c:minorTickMark val="none"/>
        <c:tickLblPos val="none"/>
        <c:crossAx val="-1073671056"/>
        <c:crosses val="autoZero"/>
        <c:auto val="1"/>
        <c:lblAlgn val="ctr"/>
        <c:lblOffset val="100"/>
        <c:noMultiLvlLbl val="0"/>
      </c:catAx>
      <c:valAx>
        <c:axId val="-1073671056"/>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073676496"/>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Metrics'!$G$2</c:f>
              <c:strCache>
                <c:ptCount val="1"/>
                <c:pt idx="0">
                  <c:v>0</c:v>
                </c:pt>
              </c:strCache>
            </c:strRef>
          </c:tx>
          <c:spPr>
            <a:solidFill>
              <a:schemeClr val="accent1"/>
            </a:solidFill>
          </c:spPr>
          <c:invertIfNegative val="0"/>
          <c:cat>
            <c:numRef>
              <c:f>'Overall Metrics'!$F$2:$F$57</c:f>
              <c:numCache>
                <c:formatCode>#,##0.00</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6">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cat>
          <c:val>
            <c:numRef>
              <c:f>'Overall Metrics'!$G$2:$G$57</c:f>
              <c:numCache>
                <c:formatCode>General</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val>
          <c:extLst>
            <c:ext xmlns:c16="http://schemas.microsoft.com/office/drawing/2014/chart" uri="{C3380CC4-5D6E-409C-BE32-E72D297353CC}">
              <c16:uniqueId val="{00000000-1B8F-492A-AE15-0EA7750B0E5D}"/>
            </c:ext>
          </c:extLst>
        </c:ser>
        <c:dLbls>
          <c:showLegendKey val="0"/>
          <c:showVal val="0"/>
          <c:showCatName val="0"/>
          <c:showSerName val="0"/>
          <c:showPercent val="0"/>
          <c:showBubbleSize val="0"/>
        </c:dLbls>
        <c:gapWidth val="0"/>
        <c:axId val="-1073669424"/>
        <c:axId val="-1073668336"/>
      </c:barChart>
      <c:catAx>
        <c:axId val="-1073669424"/>
        <c:scaling>
          <c:orientation val="minMax"/>
        </c:scaling>
        <c:delete val="1"/>
        <c:axPos val="b"/>
        <c:title>
          <c:tx>
            <c:rich>
              <a:bodyPr/>
              <a:lstStyle/>
              <a:p>
                <a:pPr>
                  <a:defRPr/>
                </a:pPr>
                <a:r>
                  <a:rPr lang="en-US"/>
                  <a:t>In-Degree</a:t>
                </a:r>
              </a:p>
            </c:rich>
          </c:tx>
          <c:layout>
            <c:manualLayout>
              <c:xMode val="edge"/>
              <c:yMode val="edge"/>
              <c:x val="0.43425552624336278"/>
              <c:y val="0.81759105918211861"/>
            </c:manualLayout>
          </c:layout>
          <c:overlay val="0"/>
        </c:title>
        <c:numFmt formatCode="#,##0.00" sourceLinked="1"/>
        <c:majorTickMark val="out"/>
        <c:minorTickMark val="none"/>
        <c:tickLblPos val="none"/>
        <c:crossAx val="-1073668336"/>
        <c:crosses val="autoZero"/>
        <c:auto val="1"/>
        <c:lblAlgn val="ctr"/>
        <c:lblOffset val="100"/>
        <c:noMultiLvlLbl val="0"/>
      </c:catAx>
      <c:valAx>
        <c:axId val="-1073668336"/>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073669424"/>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Metrics'!$I$2</c:f>
              <c:strCache>
                <c:ptCount val="1"/>
                <c:pt idx="0">
                  <c:v>0</c:v>
                </c:pt>
              </c:strCache>
            </c:strRef>
          </c:tx>
          <c:spPr>
            <a:solidFill>
              <a:schemeClr val="accent1"/>
            </a:solidFill>
          </c:spPr>
          <c:invertIfNegative val="0"/>
          <c:cat>
            <c:numRef>
              <c:f>'Overall Metrics'!$H$2:$H$57</c:f>
              <c:numCache>
                <c:formatCode>#,##0.00</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6">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cat>
          <c:val>
            <c:numRef>
              <c:f>'Overall Metrics'!$I$2:$I$57</c:f>
              <c:numCache>
                <c:formatCode>General</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val>
          <c:extLst>
            <c:ext xmlns:c16="http://schemas.microsoft.com/office/drawing/2014/chart" uri="{C3380CC4-5D6E-409C-BE32-E72D297353CC}">
              <c16:uniqueId val="{00000000-1B6A-4C3F-A7A6-095BDD3B7A78}"/>
            </c:ext>
          </c:extLst>
        </c:ser>
        <c:dLbls>
          <c:showLegendKey val="0"/>
          <c:showVal val="0"/>
          <c:showCatName val="0"/>
          <c:showSerName val="0"/>
          <c:showPercent val="0"/>
          <c:showBubbleSize val="0"/>
        </c:dLbls>
        <c:gapWidth val="0"/>
        <c:axId val="-1073666160"/>
        <c:axId val="-1073665616"/>
      </c:barChart>
      <c:catAx>
        <c:axId val="-1073666160"/>
        <c:scaling>
          <c:orientation val="minMax"/>
        </c:scaling>
        <c:delete val="1"/>
        <c:axPos val="b"/>
        <c:title>
          <c:tx>
            <c:rich>
              <a:bodyPr/>
              <a:lstStyle/>
              <a:p>
                <a:pPr>
                  <a:defRPr/>
                </a:pPr>
                <a:r>
                  <a:rPr lang="en-US"/>
                  <a:t>Out-Degree</a:t>
                </a:r>
              </a:p>
            </c:rich>
          </c:tx>
          <c:layout>
            <c:manualLayout>
              <c:xMode val="edge"/>
              <c:yMode val="edge"/>
              <c:x val="0.41379516818709683"/>
              <c:y val="0.80898890864450268"/>
            </c:manualLayout>
          </c:layout>
          <c:overlay val="0"/>
        </c:title>
        <c:numFmt formatCode="#,##0.00" sourceLinked="1"/>
        <c:majorTickMark val="out"/>
        <c:minorTickMark val="none"/>
        <c:tickLblPos val="none"/>
        <c:crossAx val="-1073665616"/>
        <c:crosses val="autoZero"/>
        <c:auto val="1"/>
        <c:lblAlgn val="ctr"/>
        <c:lblOffset val="100"/>
        <c:noMultiLvlLbl val="0"/>
      </c:catAx>
      <c:valAx>
        <c:axId val="-1073665616"/>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073666160"/>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Metrics'!$K$2</c:f>
              <c:strCache>
                <c:ptCount val="1"/>
                <c:pt idx="0">
                  <c:v>0</c:v>
                </c:pt>
              </c:strCache>
            </c:strRef>
          </c:tx>
          <c:spPr>
            <a:solidFill>
              <a:schemeClr val="accent1"/>
            </a:solidFill>
          </c:spPr>
          <c:invertIfNegative val="0"/>
          <c:cat>
            <c:numRef>
              <c:f>'Overall Metrics'!$J$2:$J$57</c:f>
              <c:numCache>
                <c:formatCode>#,##0.00</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6">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cat>
          <c:val>
            <c:numRef>
              <c:f>'Overall Metrics'!$K$2:$K$57</c:f>
              <c:numCache>
                <c:formatCode>General</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val>
          <c:extLst>
            <c:ext xmlns:c16="http://schemas.microsoft.com/office/drawing/2014/chart" uri="{C3380CC4-5D6E-409C-BE32-E72D297353CC}">
              <c16:uniqueId val="{00000000-1CE3-4D8A-8A6D-F13083D08BAA}"/>
            </c:ext>
          </c:extLst>
        </c:ser>
        <c:dLbls>
          <c:showLegendKey val="0"/>
          <c:showVal val="0"/>
          <c:showCatName val="0"/>
          <c:showSerName val="0"/>
          <c:showPercent val="0"/>
          <c:showBubbleSize val="0"/>
        </c:dLbls>
        <c:gapWidth val="0"/>
        <c:axId val="-1073677584"/>
        <c:axId val="-1073677040"/>
      </c:barChart>
      <c:catAx>
        <c:axId val="-1073677584"/>
        <c:scaling>
          <c:orientation val="minMax"/>
        </c:scaling>
        <c:delete val="1"/>
        <c:axPos val="b"/>
        <c:title>
          <c:tx>
            <c:rich>
              <a:bodyPr/>
              <a:lstStyle/>
              <a:p>
                <a:pPr>
                  <a:defRPr/>
                </a:pPr>
                <a:r>
                  <a:rPr lang="en-US"/>
                  <a:t>Betweenness Centrality</a:t>
                </a:r>
              </a:p>
            </c:rich>
          </c:tx>
          <c:layout>
            <c:manualLayout>
              <c:xMode val="edge"/>
              <c:yMode val="edge"/>
              <c:x val="0.32728710116056114"/>
              <c:y val="0.82619320971975252"/>
            </c:manualLayout>
          </c:layout>
          <c:overlay val="0"/>
        </c:title>
        <c:numFmt formatCode="#,##0.00" sourceLinked="1"/>
        <c:majorTickMark val="out"/>
        <c:minorTickMark val="none"/>
        <c:tickLblPos val="none"/>
        <c:crossAx val="-1073677040"/>
        <c:crosses val="autoZero"/>
        <c:auto val="1"/>
        <c:lblAlgn val="ctr"/>
        <c:lblOffset val="100"/>
        <c:noMultiLvlLbl val="0"/>
      </c:catAx>
      <c:valAx>
        <c:axId val="-1073677040"/>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073677584"/>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Metrics'!$M$2</c:f>
              <c:strCache>
                <c:ptCount val="1"/>
                <c:pt idx="0">
                  <c:v>0</c:v>
                </c:pt>
              </c:strCache>
            </c:strRef>
          </c:tx>
          <c:spPr>
            <a:solidFill>
              <a:schemeClr val="accent1"/>
            </a:solidFill>
          </c:spPr>
          <c:invertIfNegative val="0"/>
          <c:cat>
            <c:numRef>
              <c:f>'Overall Metrics'!$L$2:$L$57</c:f>
              <c:numCache>
                <c:formatCode>#,##0.00</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6">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cat>
          <c:val>
            <c:numRef>
              <c:f>'Overall Metrics'!$M$2:$M$57</c:f>
              <c:numCache>
                <c:formatCode>General</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val>
          <c:extLst>
            <c:ext xmlns:c16="http://schemas.microsoft.com/office/drawing/2014/chart" uri="{C3380CC4-5D6E-409C-BE32-E72D297353CC}">
              <c16:uniqueId val="{00000000-4F4E-42D2-AB01-46EE35147DB8}"/>
            </c:ext>
          </c:extLst>
        </c:ser>
        <c:dLbls>
          <c:showLegendKey val="0"/>
          <c:showVal val="0"/>
          <c:showCatName val="0"/>
          <c:showSerName val="0"/>
          <c:showPercent val="0"/>
          <c:showBubbleSize val="0"/>
        </c:dLbls>
        <c:gapWidth val="0"/>
        <c:axId val="-1074045712"/>
        <c:axId val="-602835968"/>
      </c:barChart>
      <c:catAx>
        <c:axId val="-1074045712"/>
        <c:scaling>
          <c:orientation val="minMax"/>
        </c:scaling>
        <c:delete val="1"/>
        <c:axPos val="b"/>
        <c:title>
          <c:tx>
            <c:rich>
              <a:bodyPr/>
              <a:lstStyle/>
              <a:p>
                <a:pPr>
                  <a:defRPr/>
                </a:pPr>
                <a:r>
                  <a:rPr lang="en-US"/>
                  <a:t>Closeness Centrality</a:t>
                </a:r>
              </a:p>
            </c:rich>
          </c:tx>
          <c:layout>
            <c:manualLayout>
              <c:xMode val="edge"/>
              <c:yMode val="edge"/>
              <c:x val="0.35406086287408578"/>
              <c:y val="0.82619320971975252"/>
            </c:manualLayout>
          </c:layout>
          <c:overlay val="0"/>
        </c:title>
        <c:numFmt formatCode="#,##0.00" sourceLinked="1"/>
        <c:majorTickMark val="out"/>
        <c:minorTickMark val="none"/>
        <c:tickLblPos val="none"/>
        <c:crossAx val="-602835968"/>
        <c:crosses val="autoZero"/>
        <c:auto val="1"/>
        <c:lblAlgn val="ctr"/>
        <c:lblOffset val="100"/>
        <c:noMultiLvlLbl val="0"/>
      </c:catAx>
      <c:valAx>
        <c:axId val="-602835968"/>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074045712"/>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Metrics'!$O$2</c:f>
              <c:strCache>
                <c:ptCount val="1"/>
                <c:pt idx="0">
                  <c:v>0</c:v>
                </c:pt>
              </c:strCache>
            </c:strRef>
          </c:tx>
          <c:spPr>
            <a:solidFill>
              <a:schemeClr val="accent1"/>
            </a:solidFill>
          </c:spPr>
          <c:invertIfNegative val="0"/>
          <c:cat>
            <c:numRef>
              <c:f>'Overall Metrics'!$N$2:$N$57</c:f>
              <c:numCache>
                <c:formatCode>#,##0.00</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6">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cat>
          <c:val>
            <c:numRef>
              <c:f>'Overall Metrics'!$O$2:$O$57</c:f>
              <c:numCache>
                <c:formatCode>General</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val>
          <c:extLst>
            <c:ext xmlns:c16="http://schemas.microsoft.com/office/drawing/2014/chart" uri="{C3380CC4-5D6E-409C-BE32-E72D297353CC}">
              <c16:uniqueId val="{00000000-AD03-4C3C-A814-83849422A76E}"/>
            </c:ext>
          </c:extLst>
        </c:ser>
        <c:dLbls>
          <c:showLegendKey val="0"/>
          <c:showVal val="0"/>
          <c:showCatName val="0"/>
          <c:showSerName val="0"/>
          <c:showPercent val="0"/>
          <c:showBubbleSize val="0"/>
        </c:dLbls>
        <c:gapWidth val="0"/>
        <c:axId val="-602807680"/>
        <c:axId val="-602829984"/>
      </c:barChart>
      <c:catAx>
        <c:axId val="-602807680"/>
        <c:scaling>
          <c:orientation val="minMax"/>
        </c:scaling>
        <c:delete val="1"/>
        <c:axPos val="b"/>
        <c:title>
          <c:tx>
            <c:rich>
              <a:bodyPr/>
              <a:lstStyle/>
              <a:p>
                <a:pPr>
                  <a:defRPr/>
                </a:pPr>
                <a:r>
                  <a:rPr lang="en-US"/>
                  <a:t>Eigenvector</a:t>
                </a:r>
                <a:r>
                  <a:rPr lang="en-US" baseline="0"/>
                  <a:t> </a:t>
                </a:r>
                <a:r>
                  <a:rPr lang="en-US"/>
                  <a:t>Centrality</a:t>
                </a:r>
              </a:p>
            </c:rich>
          </c:tx>
          <c:layout>
            <c:manualLayout>
              <c:xMode val="edge"/>
              <c:yMode val="edge"/>
              <c:x val="0.33732726180313355"/>
              <c:y val="0.82619320971975252"/>
            </c:manualLayout>
          </c:layout>
          <c:overlay val="0"/>
        </c:title>
        <c:numFmt formatCode="#,##0.00" sourceLinked="1"/>
        <c:majorTickMark val="out"/>
        <c:minorTickMark val="none"/>
        <c:tickLblPos val="none"/>
        <c:crossAx val="-602829984"/>
        <c:crosses val="autoZero"/>
        <c:auto val="1"/>
        <c:lblAlgn val="ctr"/>
        <c:lblOffset val="100"/>
        <c:noMultiLvlLbl val="0"/>
      </c:catAx>
      <c:valAx>
        <c:axId val="-602829984"/>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602807680"/>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Metrics'!$S$2</c:f>
              <c:strCache>
                <c:ptCount val="1"/>
                <c:pt idx="0">
                  <c:v>0</c:v>
                </c:pt>
              </c:strCache>
            </c:strRef>
          </c:tx>
          <c:spPr>
            <a:solidFill>
              <a:schemeClr val="accent1"/>
            </a:solidFill>
          </c:spPr>
          <c:invertIfNegative val="0"/>
          <c:cat>
            <c:numRef>
              <c:f>'Overall Metrics'!$R$2:$R$57</c:f>
              <c:numCache>
                <c:formatCode>#,##0.00</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6">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cat>
          <c:val>
            <c:numRef>
              <c:f>'Overall Metrics'!$S$2:$S$57</c:f>
              <c:numCache>
                <c:formatCode>General</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val>
          <c:extLst>
            <c:ext xmlns:c16="http://schemas.microsoft.com/office/drawing/2014/chart" uri="{C3380CC4-5D6E-409C-BE32-E72D297353CC}">
              <c16:uniqueId val="{00000000-64B3-4DB7-A59D-87E709E16A4A}"/>
            </c:ext>
          </c:extLst>
        </c:ser>
        <c:dLbls>
          <c:showLegendKey val="0"/>
          <c:showVal val="0"/>
          <c:showCatName val="0"/>
          <c:showSerName val="0"/>
          <c:showPercent val="0"/>
          <c:showBubbleSize val="0"/>
        </c:dLbls>
        <c:gapWidth val="0"/>
        <c:axId val="-602828352"/>
        <c:axId val="-602837600"/>
      </c:barChart>
      <c:catAx>
        <c:axId val="-602828352"/>
        <c:scaling>
          <c:orientation val="minMax"/>
        </c:scaling>
        <c:delete val="1"/>
        <c:axPos val="b"/>
        <c:title>
          <c:tx>
            <c:rich>
              <a:bodyPr/>
              <a:lstStyle/>
              <a:p>
                <a:pPr>
                  <a:defRPr/>
                </a:pPr>
                <a:r>
                  <a:rPr lang="en-US"/>
                  <a:t>Clustering Coefficient</a:t>
                </a:r>
              </a:p>
            </c:rich>
          </c:tx>
          <c:layout>
            <c:manualLayout>
              <c:xMode val="edge"/>
              <c:yMode val="edge"/>
              <c:x val="0.33732726180313377"/>
              <c:y val="0.82619320971975252"/>
            </c:manualLayout>
          </c:layout>
          <c:overlay val="0"/>
        </c:title>
        <c:numFmt formatCode="#,##0.00" sourceLinked="1"/>
        <c:majorTickMark val="out"/>
        <c:minorTickMark val="none"/>
        <c:tickLblPos val="none"/>
        <c:crossAx val="-602837600"/>
        <c:crosses val="autoZero"/>
        <c:auto val="1"/>
        <c:lblAlgn val="ctr"/>
        <c:lblOffset val="100"/>
        <c:noMultiLvlLbl val="0"/>
      </c:catAx>
      <c:valAx>
        <c:axId val="-602837600"/>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602828352"/>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Metrics'!$Q$2</c:f>
              <c:strCache>
                <c:ptCount val="1"/>
                <c:pt idx="0">
                  <c:v>0</c:v>
                </c:pt>
              </c:strCache>
            </c:strRef>
          </c:tx>
          <c:spPr>
            <a:solidFill>
              <a:schemeClr val="accent1"/>
            </a:solidFill>
          </c:spPr>
          <c:invertIfNegative val="0"/>
          <c:cat>
            <c:numRef>
              <c:f>'Overall Metrics'!$R$2:$R$57</c:f>
              <c:numCache>
                <c:formatCode>#,##0.00</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6">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cat>
          <c:val>
            <c:numRef>
              <c:f>'Overall Metrics'!$Q$2:$Q$57</c:f>
              <c:numCache>
                <c:formatCode>General</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val>
          <c:extLst>
            <c:ext xmlns:c16="http://schemas.microsoft.com/office/drawing/2014/chart" uri="{C3380CC4-5D6E-409C-BE32-E72D297353CC}">
              <c16:uniqueId val="{00000000-49CB-4237-9C8C-7BF39BBF30D3}"/>
            </c:ext>
          </c:extLst>
        </c:ser>
        <c:dLbls>
          <c:showLegendKey val="0"/>
          <c:showVal val="0"/>
          <c:showCatName val="0"/>
          <c:showSerName val="0"/>
          <c:showPercent val="0"/>
          <c:showBubbleSize val="0"/>
        </c:dLbls>
        <c:gapWidth val="0"/>
        <c:axId val="-602825088"/>
        <c:axId val="-602831072"/>
      </c:barChart>
      <c:catAx>
        <c:axId val="-602825088"/>
        <c:scaling>
          <c:orientation val="minMax"/>
        </c:scaling>
        <c:delete val="1"/>
        <c:axPos val="b"/>
        <c:title>
          <c:tx>
            <c:rich>
              <a:bodyPr/>
              <a:lstStyle/>
              <a:p>
                <a:pPr>
                  <a:defRPr/>
                </a:pPr>
                <a:r>
                  <a:rPr lang="en-US"/>
                  <a:t>PageRank</a:t>
                </a:r>
              </a:p>
            </c:rich>
          </c:tx>
          <c:layout>
            <c:manualLayout>
              <c:xMode val="edge"/>
              <c:yMode val="edge"/>
              <c:x val="0.41764854694368031"/>
              <c:y val="0.82619320971975252"/>
            </c:manualLayout>
          </c:layout>
          <c:overlay val="0"/>
        </c:title>
        <c:numFmt formatCode="#,##0.00" sourceLinked="1"/>
        <c:majorTickMark val="out"/>
        <c:minorTickMark val="none"/>
        <c:tickLblPos val="none"/>
        <c:crossAx val="-602831072"/>
        <c:crosses val="autoZero"/>
        <c:auto val="1"/>
        <c:lblAlgn val="ctr"/>
        <c:lblOffset val="100"/>
        <c:noMultiLvlLbl val="0"/>
      </c:catAx>
      <c:valAx>
        <c:axId val="-602831072"/>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602825088"/>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2.7639579878386837E-3"/>
          <c:y val="8.0430855234004828E-3"/>
          <c:w val="0.99723592884220325"/>
          <c:h val="0.9839124654872371"/>
        </c:manualLayout>
      </c:layout>
      <c:barChart>
        <c:barDir val="col"/>
        <c:grouping val="clustered"/>
        <c:varyColors val="0"/>
        <c:ser>
          <c:idx val="1"/>
          <c:order val="0"/>
          <c:tx>
            <c:strRef>
              <c:f>'Overall Metrics'!$U$2</c:f>
              <c:strCache>
                <c:ptCount val="1"/>
                <c:pt idx="0">
                  <c:v>#REF!</c:v>
                </c:pt>
              </c:strCache>
            </c:strRef>
          </c:tx>
          <c:spPr>
            <a:solidFill>
              <a:schemeClr val="accent1"/>
            </a:solidFill>
          </c:spPr>
          <c:invertIfNegative val="0"/>
          <c:cat>
            <c:numRef>
              <c:f>'Overall Metrics'!$T$2:$T$57</c:f>
              <c:numCache>
                <c:formatCode>#,##0.00</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6">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cat>
          <c:val>
            <c:numRef>
              <c:f>'Overall Metrics'!$U$2:$U$57</c:f>
              <c:numCache>
                <c:formatCode>General</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val>
          <c:extLst>
            <c:ext xmlns:c16="http://schemas.microsoft.com/office/drawing/2014/chart" uri="{C3380CC4-5D6E-409C-BE32-E72D297353CC}">
              <c16:uniqueId val="{00000000-5568-49ED-A084-7A3C3D771456}"/>
            </c:ext>
          </c:extLst>
        </c:ser>
        <c:dLbls>
          <c:showLegendKey val="0"/>
          <c:showVal val="0"/>
          <c:showCatName val="0"/>
          <c:showSerName val="0"/>
          <c:showPercent val="0"/>
          <c:showBubbleSize val="0"/>
        </c:dLbls>
        <c:gapWidth val="0"/>
        <c:axId val="-602839232"/>
        <c:axId val="-602819104"/>
      </c:barChart>
      <c:catAx>
        <c:axId val="-602839232"/>
        <c:scaling>
          <c:orientation val="minMax"/>
        </c:scaling>
        <c:delete val="1"/>
        <c:axPos val="b"/>
        <c:numFmt formatCode="#,##0.00" sourceLinked="1"/>
        <c:majorTickMark val="out"/>
        <c:minorTickMark val="none"/>
        <c:tickLblPos val="none"/>
        <c:crossAx val="-602819104"/>
        <c:crosses val="autoZero"/>
        <c:auto val="1"/>
        <c:lblAlgn val="ctr"/>
        <c:lblOffset val="100"/>
        <c:noMultiLvlLbl val="0"/>
      </c:catAx>
      <c:valAx>
        <c:axId val="-602819104"/>
        <c:scaling>
          <c:orientation val="minMax"/>
        </c:scaling>
        <c:delete val="1"/>
        <c:axPos val="l"/>
        <c:numFmt formatCode="General" sourceLinked="1"/>
        <c:majorTickMark val="out"/>
        <c:minorTickMark val="none"/>
        <c:tickLblPos val="none"/>
        <c:crossAx val="-602839232"/>
        <c:crosses val="autoZero"/>
        <c:crossBetween val="between"/>
      </c:valAx>
      <c:spPr>
        <a:solidFill>
          <a:schemeClr val="bg1">
            <a:lumMod val="85000"/>
          </a:schemeClr>
        </a:solidFill>
        <a:ln>
          <a:noFill/>
        </a:ln>
      </c:spPr>
    </c:plotArea>
    <c:plotVisOnly val="0"/>
    <c:dispBlanksAs val="gap"/>
    <c:showDLblsOverMax val="0"/>
  </c:chart>
  <c:spPr>
    <a:noFill/>
    <a:ln>
      <a:noFill/>
    </a:ln>
  </c:spPr>
  <c:printSettings>
    <c:headerFooter/>
    <c:pageMargins b="0.75000000000001465" l="0.70000000000000062" r="0.70000000000000062" t="0.75000000000001465" header="0.30000000000000032" footer="0.30000000000000032"/>
    <c:pageSetup/>
  </c:printSettings>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-1</xdr:colOff>
      <xdr:row>46</xdr:row>
      <xdr:rowOff>38100</xdr:rowOff>
    </xdr:from>
    <xdr:to>
      <xdr:col>1</xdr:col>
      <xdr:colOff>918209</xdr:colOff>
      <xdr:row>53</xdr:row>
      <xdr:rowOff>180975</xdr:rowOff>
    </xdr:to>
    <xdr:graphicFrame macro="">
      <xdr:nvGraphicFramePr>
        <xdr:cNvPr id="2" name="DegreeHistogram">
          <a:extLst>
            <a:ext uri="{FF2B5EF4-FFF2-40B4-BE49-F238E27FC236}">
              <a16:creationId xmlns:a16="http://schemas.microsoft.com/office/drawing/2014/main" id="{00000000-0008-0000-05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xdr:colOff>
      <xdr:row>60</xdr:row>
      <xdr:rowOff>38100</xdr:rowOff>
    </xdr:from>
    <xdr:to>
      <xdr:col>1</xdr:col>
      <xdr:colOff>918209</xdr:colOff>
      <xdr:row>67</xdr:row>
      <xdr:rowOff>180975</xdr:rowOff>
    </xdr:to>
    <xdr:graphicFrame macro="">
      <xdr:nvGraphicFramePr>
        <xdr:cNvPr id="5" name="InDegreeHistogram">
          <a:extLst>
            <a:ext uri="{FF2B5EF4-FFF2-40B4-BE49-F238E27FC236}">
              <a16:creationId xmlns:a16="http://schemas.microsoft.com/office/drawing/2014/main" id="{00000000-0008-0000-05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xdr:colOff>
      <xdr:row>74</xdr:row>
      <xdr:rowOff>28575</xdr:rowOff>
    </xdr:from>
    <xdr:to>
      <xdr:col>1</xdr:col>
      <xdr:colOff>918209</xdr:colOff>
      <xdr:row>81</xdr:row>
      <xdr:rowOff>171450</xdr:rowOff>
    </xdr:to>
    <xdr:graphicFrame macro="">
      <xdr:nvGraphicFramePr>
        <xdr:cNvPr id="4" name="OutDegreeHistogram">
          <a:extLst>
            <a:ext uri="{FF2B5EF4-FFF2-40B4-BE49-F238E27FC236}">
              <a16:creationId xmlns:a16="http://schemas.microsoft.com/office/drawing/2014/main" id="{00000000-0008-0000-05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88</xdr:row>
      <xdr:rowOff>9525</xdr:rowOff>
    </xdr:from>
    <xdr:to>
      <xdr:col>1</xdr:col>
      <xdr:colOff>918210</xdr:colOff>
      <xdr:row>95</xdr:row>
      <xdr:rowOff>152400</xdr:rowOff>
    </xdr:to>
    <xdr:graphicFrame macro="">
      <xdr:nvGraphicFramePr>
        <xdr:cNvPr id="6" name="BetweennessCentralityHistogram">
          <a:extLst>
            <a:ext uri="{FF2B5EF4-FFF2-40B4-BE49-F238E27FC236}">
              <a16:creationId xmlns:a16="http://schemas.microsoft.com/office/drawing/2014/main" id="{00000000-0008-0000-05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9525</xdr:colOff>
      <xdr:row>102</xdr:row>
      <xdr:rowOff>19050</xdr:rowOff>
    </xdr:from>
    <xdr:to>
      <xdr:col>2</xdr:col>
      <xdr:colOff>0</xdr:colOff>
      <xdr:row>109</xdr:row>
      <xdr:rowOff>161925</xdr:rowOff>
    </xdr:to>
    <xdr:graphicFrame macro="">
      <xdr:nvGraphicFramePr>
        <xdr:cNvPr id="7" name="ClosenessCentralityHistogram">
          <a:extLst>
            <a:ext uri="{FF2B5EF4-FFF2-40B4-BE49-F238E27FC236}">
              <a16:creationId xmlns:a16="http://schemas.microsoft.com/office/drawing/2014/main" id="{00000000-0008-0000-05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116</xdr:row>
      <xdr:rowOff>19050</xdr:rowOff>
    </xdr:from>
    <xdr:to>
      <xdr:col>1</xdr:col>
      <xdr:colOff>918210</xdr:colOff>
      <xdr:row>123</xdr:row>
      <xdr:rowOff>161925</xdr:rowOff>
    </xdr:to>
    <xdr:graphicFrame macro="">
      <xdr:nvGraphicFramePr>
        <xdr:cNvPr id="8" name="EigenvectorCentralityHistogram">
          <a:extLst>
            <a:ext uri="{FF2B5EF4-FFF2-40B4-BE49-F238E27FC236}">
              <a16:creationId xmlns:a16="http://schemas.microsoft.com/office/drawing/2014/main" id="{00000000-0008-0000-05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144</xdr:row>
      <xdr:rowOff>9525</xdr:rowOff>
    </xdr:from>
    <xdr:to>
      <xdr:col>1</xdr:col>
      <xdr:colOff>918210</xdr:colOff>
      <xdr:row>151</xdr:row>
      <xdr:rowOff>152400</xdr:rowOff>
    </xdr:to>
    <xdr:graphicFrame macro="">
      <xdr:nvGraphicFramePr>
        <xdr:cNvPr id="9" name="ClusteringCoefficientHistogram">
          <a:extLst>
            <a:ext uri="{FF2B5EF4-FFF2-40B4-BE49-F238E27FC236}">
              <a16:creationId xmlns:a16="http://schemas.microsoft.com/office/drawing/2014/main" id="{00000000-0008-0000-05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0</xdr:colOff>
      <xdr:row>130</xdr:row>
      <xdr:rowOff>0</xdr:rowOff>
    </xdr:from>
    <xdr:to>
      <xdr:col>1</xdr:col>
      <xdr:colOff>918210</xdr:colOff>
      <xdr:row>137</xdr:row>
      <xdr:rowOff>142875</xdr:rowOff>
    </xdr:to>
    <xdr:graphicFrame macro="">
      <xdr:nvGraphicFramePr>
        <xdr:cNvPr id="10" name="ClusteringCoefficientHistogram">
          <a:extLst>
            <a:ext uri="{FF2B5EF4-FFF2-40B4-BE49-F238E27FC236}">
              <a16:creationId xmlns:a16="http://schemas.microsoft.com/office/drawing/2014/main" id="{00000000-0008-0000-05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17</xdr:col>
      <xdr:colOff>0</xdr:colOff>
      <xdr:row>1</xdr:row>
      <xdr:rowOff>0</xdr:rowOff>
    </xdr:from>
    <xdr:to>
      <xdr:col>22</xdr:col>
      <xdr:colOff>381000</xdr:colOff>
      <xdr:row>4</xdr:row>
      <xdr:rowOff>28575</xdr:rowOff>
    </xdr:to>
    <xdr:graphicFrame macro="">
      <xdr:nvGraphicFramePr>
        <xdr:cNvPr id="2" name="DynamicFilterHistogram">
          <a:extLst>
            <a:ext uri="{FF2B5EF4-FFF2-40B4-BE49-F238E27FC236}">
              <a16:creationId xmlns:a16="http://schemas.microsoft.com/office/drawing/2014/main" id="{00000000-0008-0000-06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id="1" name="Edges" displayName="Edges" ref="A2:BI86" totalsRowShown="0" headerRowDxfId="253" dataDxfId="252">
  <autoFilter ref="A2:BI86"/>
  <tableColumns count="61">
    <tableColumn id="1" name="Vertex 1" dataDxfId="251" dataCellStyle="NodeXL Required"/>
    <tableColumn id="2" name="Vertex 2" dataDxfId="250" dataCellStyle="NodeXL Required"/>
    <tableColumn id="3" name="Color" dataDxfId="249" dataCellStyle="NodeXL Visual Property"/>
    <tableColumn id="4" name="Width" dataDxfId="248" dataCellStyle="NodeXL Visual Property"/>
    <tableColumn id="11" name="Style" dataDxfId="247" dataCellStyle="NodeXL Visual Property"/>
    <tableColumn id="5" name="Opacity" dataDxfId="246" dataCellStyle="NodeXL Visual Property"/>
    <tableColumn id="6" name="Visibility" dataDxfId="245" dataCellStyle="NodeXL Visual Property"/>
    <tableColumn id="10" name="Label" dataDxfId="244" dataCellStyle="NodeXL Label"/>
    <tableColumn id="12" name="Label Text Color" dataDxfId="243" dataCellStyle="NodeXL Label"/>
    <tableColumn id="13" name="Label Font Size" dataDxfId="242" dataCellStyle="NodeXL Label"/>
    <tableColumn id="14" name="Reciprocated?" dataDxfId="241" dataCellStyle="NodeXL Graph Metric"/>
    <tableColumn id="7" name="ID" dataDxfId="240" dataCellStyle="NodeXL Do Not Edit"/>
    <tableColumn id="9" name="Dynamic Filter" dataDxfId="239" dataCellStyle="NodeXL Do Not Edit"/>
    <tableColumn id="8" name="Add Your Own Columns Here" dataDxfId="238" dataCellStyle="NodeXL Other Column"/>
    <tableColumn id="15" name="Relationship" dataDxfId="237" dataCellStyle="Normal"/>
    <tableColumn id="16" name="Relationship Date (UTC)" dataDxfId="236" dataCellStyle="Normal"/>
    <tableColumn id="17" name="Tweet" dataDxfId="235" dataCellStyle="Normal"/>
    <tableColumn id="18" name="URLs in Tweet" dataDxfId="234" dataCellStyle="Normal"/>
    <tableColumn id="19" name="Domains in Tweet" dataDxfId="233" dataCellStyle="Normal"/>
    <tableColumn id="20" name="Hashtags in Tweet" dataDxfId="232" dataCellStyle="Normal"/>
    <tableColumn id="21" name="Media in Tweet" dataDxfId="231" dataCellStyle="Normal"/>
    <tableColumn id="22" name="Tweet Image File" dataDxfId="230" dataCellStyle="Normal"/>
    <tableColumn id="23" name="Tweet Date (UTC)" dataDxfId="229" dataCellStyle="Normal"/>
    <tableColumn id="24" name="Twitter Page for Tweet" dataDxfId="228" dataCellStyle="Normal"/>
    <tableColumn id="25" name="Latitude" dataDxfId="227" dataCellStyle="Normal"/>
    <tableColumn id="26" name="Longitude" dataDxfId="226" dataCellStyle="Normal"/>
    <tableColumn id="27" name="Imported ID" dataDxfId="225" dataCellStyle="Normal"/>
    <tableColumn id="28" name="In-Reply-To Tweet ID" dataDxfId="224" dataCellStyle="Normal"/>
    <tableColumn id="29" name="Favorited" dataDxfId="223" dataCellStyle="Normal"/>
    <tableColumn id="30" name="Favorite Count" dataDxfId="222" dataCellStyle="Normal"/>
    <tableColumn id="31" name="In-Reply-To User ID" dataDxfId="221" dataCellStyle="Normal"/>
    <tableColumn id="32" name="Is Quote Status" dataDxfId="220" dataCellStyle="Normal"/>
    <tableColumn id="33" name="Language" dataDxfId="219" dataCellStyle="Normal"/>
    <tableColumn id="34" name="Possibly Sensitive" dataDxfId="218" dataCellStyle="Normal"/>
    <tableColumn id="35" name="Quoted Status ID" dataDxfId="217" dataCellStyle="Normal"/>
    <tableColumn id="36" name="Retweeted" dataDxfId="216" dataCellStyle="Normal"/>
    <tableColumn id="37" name="Retweet Count" dataDxfId="215" dataCellStyle="Normal"/>
    <tableColumn id="38" name="Retweet ID" dataDxfId="214" dataCellStyle="Normal"/>
    <tableColumn id="39" name="Source" dataDxfId="213" dataCellStyle="Normal"/>
    <tableColumn id="40" name="Truncated" dataDxfId="212" dataCellStyle="Normal"/>
    <tableColumn id="41" name="Unified Twitter ID" dataDxfId="211" dataCellStyle="Normal"/>
    <tableColumn id="42" name="Imported Tweet Type" dataDxfId="210" dataCellStyle="Normal"/>
    <tableColumn id="43" name="Added By Extended Analysis" dataDxfId="209" dataCellStyle="Normal"/>
    <tableColumn id="44" name="Corrected By Extended Analysis" dataDxfId="208" dataCellStyle="Normal"/>
    <tableColumn id="45" name="Place Bounding Box" dataDxfId="207" dataCellStyle="Normal"/>
    <tableColumn id="46" name="Place Country" dataDxfId="206" dataCellStyle="Normal"/>
    <tableColumn id="47" name="Place Country Code" dataDxfId="205" dataCellStyle="Normal"/>
    <tableColumn id="48" name="Place Full Name" dataDxfId="204" dataCellStyle="Normal"/>
    <tableColumn id="49" name="Place ID" dataDxfId="203" dataCellStyle="Normal"/>
    <tableColumn id="50" name="Place Name" dataDxfId="202" dataCellStyle="Normal"/>
    <tableColumn id="51" name="Place Type" dataDxfId="201" dataCellStyle="Normal"/>
    <tableColumn id="52" name="Place URL" dataDxfId="29" dataCellStyle="Normal"/>
    <tableColumn id="53" name="Sentiment List #1: Positive Word Count" dataDxfId="28" dataCellStyle="NodeXL Graph Metric"/>
    <tableColumn id="54" name="Sentiment List #1: Positive Word Percentage (%)" dataDxfId="27" dataCellStyle="NodeXL Graph Metric"/>
    <tableColumn id="55" name="Sentiment List #2: Negative Word Count" dataDxfId="26" dataCellStyle="NodeXL Graph Metric"/>
    <tableColumn id="56" name="Sentiment List #2: Negative Word Percentage (%)" dataDxfId="25" dataCellStyle="NodeXL Graph Metric"/>
    <tableColumn id="57" name="Sentiment List #3: (Add your own word list) Word Count" dataDxfId="24" dataCellStyle="NodeXL Graph Metric"/>
    <tableColumn id="58" name="Sentiment List #3: (Add your own word list) Word Percentage (%)" dataDxfId="23" dataCellStyle="NodeXL Graph Metric"/>
    <tableColumn id="59" name="Non-categorized Word Count" dataDxfId="22" dataCellStyle="NodeXL Graph Metric"/>
    <tableColumn id="60" name="Non-categorized Word Percentage (%)" dataDxfId="21" dataCellStyle="NodeXL Graph Metric"/>
    <tableColumn id="61" name="Edge Content Word Count" dataDxfId="20" dataCellStyle="NodeXL Graph Metric"/>
  </tableColumns>
  <tableStyleInfo name="NodeXL Table" showFirstColumn="0" showLastColumn="0" showRowStripes="0" showColumnStripes="0"/>
</table>
</file>

<file path=xl/tables/table10.xml><?xml version="1.0" encoding="utf-8"?>
<table xmlns="http://schemas.openxmlformats.org/spreadsheetml/2006/main" id="8" name="DynamicFilterSettings" displayName="DynamicFilterSettings" ref="M1:P2" totalsRowShown="0" headerRowDxfId="103">
  <autoFilter ref="M1:P2"/>
  <tableColumns count="4">
    <tableColumn id="1" name="Table Name"/>
    <tableColumn id="2" name="Column Name"/>
    <tableColumn id="3" name="Selected Minimum"/>
    <tableColumn id="4" name="Selected Maximum"/>
  </tableColumns>
  <tableStyleInfo name="TableStyleMedium9" showFirstColumn="0" showLastColumn="0" showRowStripes="1" showColumnStripes="0"/>
</table>
</file>

<file path=xl/tables/table11.xml><?xml version="1.0" encoding="utf-8"?>
<table xmlns="http://schemas.openxmlformats.org/spreadsheetml/2006/main" id="10" name="TwitterSearchNetworkTopItems_1" displayName="TwitterSearchNetworkTopItems_1" ref="A1:B11" totalsRowShown="0" headerRowDxfId="100" dataDxfId="99" dataCellStyle="Normal">
  <autoFilter ref="A1:B11"/>
  <tableColumns count="2">
    <tableColumn id="1" name="Top URLs in Tweet in Entire Graph" dataDxfId="98" dataCellStyle="Normal"/>
    <tableColumn id="2" name="Entire Graph Count" dataDxfId="97" dataCellStyle="Normal"/>
  </tableColumns>
  <tableStyleInfo name="NodeXL Table" showFirstColumn="0" showLastColumn="0" showRowStripes="1" showColumnStripes="0"/>
</table>
</file>

<file path=xl/tables/table12.xml><?xml version="1.0" encoding="utf-8"?>
<table xmlns="http://schemas.openxmlformats.org/spreadsheetml/2006/main" id="11" name="TwitterSearchNetworkTopItems_2" displayName="TwitterSearchNetworkTopItems_2" ref="A14:B24" totalsRowShown="0" headerRowDxfId="95" dataDxfId="94" dataCellStyle="Normal">
  <autoFilter ref="A14:B24"/>
  <tableColumns count="2">
    <tableColumn id="1" name="Top Domains in Tweet in Entire Graph" dataDxfId="93" dataCellStyle="Normal"/>
    <tableColumn id="2" name="Entire Graph Count" dataDxfId="92" dataCellStyle="Normal"/>
  </tableColumns>
  <tableStyleInfo name="NodeXL Table" showFirstColumn="0" showLastColumn="0" showRowStripes="1" showColumnStripes="0"/>
</table>
</file>

<file path=xl/tables/table13.xml><?xml version="1.0" encoding="utf-8"?>
<table xmlns="http://schemas.openxmlformats.org/spreadsheetml/2006/main" id="12" name="TwitterSearchNetworkTopItems_3" displayName="TwitterSearchNetworkTopItems_3" ref="A27:B37" totalsRowShown="0" headerRowDxfId="90" dataDxfId="89" dataCellStyle="Normal">
  <autoFilter ref="A27:B37"/>
  <tableColumns count="2">
    <tableColumn id="1" name="Top Hashtags in Tweet in Entire Graph" dataDxfId="88" dataCellStyle="Normal"/>
    <tableColumn id="2" name="Entire Graph Count" dataDxfId="87" dataCellStyle="Normal"/>
  </tableColumns>
  <tableStyleInfo name="NodeXL Table" showFirstColumn="0" showLastColumn="0" showRowStripes="1" showColumnStripes="0"/>
</table>
</file>

<file path=xl/tables/table14.xml><?xml version="1.0" encoding="utf-8"?>
<table xmlns="http://schemas.openxmlformats.org/spreadsheetml/2006/main" id="13" name="TwitterSearchNetworkTopItems_4" displayName="TwitterSearchNetworkTopItems_4" ref="A40:B50" totalsRowShown="0" headerRowDxfId="85" dataDxfId="84" dataCellStyle="Normal">
  <autoFilter ref="A40:B50"/>
  <tableColumns count="2">
    <tableColumn id="1" name="Top Words in Tweet in Entire Graph" dataDxfId="83" dataCellStyle="Normal"/>
    <tableColumn id="2" name="Entire Graph Count" dataDxfId="82" dataCellStyle="Normal"/>
  </tableColumns>
  <tableStyleInfo name="NodeXL Table" showFirstColumn="0" showLastColumn="0" showRowStripes="1" showColumnStripes="0"/>
</table>
</file>

<file path=xl/tables/table15.xml><?xml version="1.0" encoding="utf-8"?>
<table xmlns="http://schemas.openxmlformats.org/spreadsheetml/2006/main" id="14" name="TwitterSearchNetworkTopItems_5" displayName="TwitterSearchNetworkTopItems_5" ref="A53:B63" totalsRowShown="0" headerRowDxfId="80" dataDxfId="79" dataCellStyle="Normal">
  <autoFilter ref="A53:B63"/>
  <tableColumns count="2">
    <tableColumn id="1" name="Top Word Pairs in Tweet in Entire Graph" dataDxfId="78" dataCellStyle="Normal"/>
    <tableColumn id="2" name="Entire Graph Count" dataDxfId="77" dataCellStyle="Normal"/>
  </tableColumns>
  <tableStyleInfo name="NodeXL Table" showFirstColumn="0" showLastColumn="0" showRowStripes="1" showColumnStripes="0"/>
</table>
</file>

<file path=xl/tables/table16.xml><?xml version="1.0" encoding="utf-8"?>
<table xmlns="http://schemas.openxmlformats.org/spreadsheetml/2006/main" id="16" name="TwitterSearchNetworkTopItems_6" displayName="TwitterSearchNetworkTopItems_6" ref="A66:B69" totalsRowShown="0" headerRowDxfId="75" dataDxfId="74" dataCellStyle="Normal">
  <autoFilter ref="A66:B69"/>
  <tableColumns count="2">
    <tableColumn id="1" name="Top Replied-To in Entire Graph" dataDxfId="73" dataCellStyle="Normal"/>
    <tableColumn id="2" name="Entire Graph Count" dataDxfId="72" dataCellStyle="Normal"/>
  </tableColumns>
  <tableStyleInfo name="NodeXL Table" showFirstColumn="0" showLastColumn="0" showRowStripes="1" showColumnStripes="0"/>
</table>
</file>

<file path=xl/tables/table17.xml><?xml version="1.0" encoding="utf-8"?>
<table xmlns="http://schemas.openxmlformats.org/spreadsheetml/2006/main" id="17" name="TwitterSearchNetworkTopItems_7" displayName="TwitterSearchNetworkTopItems_7" ref="A72:B82" totalsRowShown="0" headerRowDxfId="71" dataDxfId="70" dataCellStyle="Normal">
  <autoFilter ref="A72:B82"/>
  <tableColumns count="2">
    <tableColumn id="1" name="Top Mentioned in Entire Graph" dataDxfId="69" dataCellStyle="Normal"/>
    <tableColumn id="2" name="Entire Graph Count" dataDxfId="68" dataCellStyle="Normal"/>
  </tableColumns>
  <tableStyleInfo name="NodeXL Table" showFirstColumn="0" showLastColumn="0" showRowStripes="1" showColumnStripes="0"/>
</table>
</file>

<file path=xl/tables/table18.xml><?xml version="1.0" encoding="utf-8"?>
<table xmlns="http://schemas.openxmlformats.org/spreadsheetml/2006/main" id="18" name="TwitterSearchNetworkTopItems_8" displayName="TwitterSearchNetworkTopItems_8" ref="A85:B95" totalsRowShown="0" headerRowDxfId="65" dataDxfId="64" dataCellStyle="Normal">
  <autoFilter ref="A85:B95"/>
  <tableColumns count="2">
    <tableColumn id="1" name="Top Tweeters in Entire Graph" dataDxfId="63" dataCellStyle="Normal"/>
    <tableColumn id="2" name="Entire Graph Count" dataDxfId="62" dataCellStyle="Normal"/>
  </tableColumns>
  <tableStyleInfo name="NodeXL Table" showFirstColumn="0" showLastColumn="0" showRowStripes="1" showColumnStripes="0"/>
</table>
</file>

<file path=xl/tables/table19.xml><?xml version="1.0" encoding="utf-8"?>
<table xmlns="http://schemas.openxmlformats.org/spreadsheetml/2006/main" id="19" name="Words" displayName="Words" ref="A1:F139" totalsRowShown="0" headerRowDxfId="50" dataDxfId="49" dataCellStyle="Normal">
  <autoFilter ref="A1:F139"/>
  <tableColumns count="6">
    <tableColumn id="1" name="Word" dataDxfId="48" dataCellStyle="Normal"/>
    <tableColumn id="2" name="Count" dataDxfId="47" dataCellStyle="Normal"/>
    <tableColumn id="3" name="Salience" dataDxfId="46" dataCellStyle="Normal"/>
    <tableColumn id="4" name="Word on Sentiment List #1: Positive" dataDxfId="45" dataCellStyle="Normal"/>
    <tableColumn id="5" name="Word on Sentiment List #2: Negative" dataDxfId="44" dataCellStyle="Normal"/>
    <tableColumn id="6" name="Word on Sentiment List #3: (Add your own word list)" dataDxfId="43" dataCellStyle="Normal"/>
  </tableColumns>
  <tableStyleInfo name="NodeXL Table" showFirstColumn="0" showLastColumn="0" showRowStripes="1" showColumnStripes="0"/>
</table>
</file>

<file path=xl/tables/table2.xml><?xml version="1.0" encoding="utf-8"?>
<table xmlns="http://schemas.openxmlformats.org/spreadsheetml/2006/main" id="2" name="Vertices" displayName="Vertices" ref="A2:BR80" totalsRowShown="0" headerRowDxfId="200" dataDxfId="199">
  <autoFilter ref="A2:BR80"/>
  <tableColumns count="70">
    <tableColumn id="1" name="Vertex" dataDxfId="198" dataCellStyle="NodeXL Required"/>
    <tableColumn id="2" name="Color" dataDxfId="197" dataCellStyle="NodeXL Visual Property"/>
    <tableColumn id="5" name="Shape" dataDxfId="196" dataCellStyle="NodeXL Visual Property"/>
    <tableColumn id="6" name="Size" dataDxfId="195" dataCellStyle="NodeXL Visual Property"/>
    <tableColumn id="4" name="Opacity" dataDxfId="194" dataCellStyle="NodeXL Visual Property"/>
    <tableColumn id="7" name="Image File" dataDxfId="193" dataCellStyle="NodeXL Visual Property"/>
    <tableColumn id="3" name="Visibility" dataDxfId="192" dataCellStyle="NodeXL Visual Property"/>
    <tableColumn id="10" name="Label" dataDxfId="191" dataCellStyle="NodeXL Label"/>
    <tableColumn id="16" name="Label Fill Color" dataDxfId="190" dataCellStyle="NodeXL Label"/>
    <tableColumn id="9" name="Label Position" dataDxfId="189" dataCellStyle="NodeXL Label"/>
    <tableColumn id="8" name="Tooltip" dataDxfId="188" dataCellStyle="NodeXL Label"/>
    <tableColumn id="18" name="Layout Order" dataDxfId="187" dataCellStyle="NodeXL Layout"/>
    <tableColumn id="13" name="X" dataDxfId="186" dataCellStyle="NodeXL Layout"/>
    <tableColumn id="14" name="Y" dataDxfId="185" dataCellStyle="NodeXL Layout"/>
    <tableColumn id="12" name="Locked?" dataDxfId="184" dataCellStyle="NodeXL Layout"/>
    <tableColumn id="19" name="Polar R" dataDxfId="183" dataCellStyle="NodeXL Layout"/>
    <tableColumn id="20" name="Polar Angle" dataDxfId="182" dataCellStyle="NodeXL Layout"/>
    <tableColumn id="21" name="Degree" dataDxfId="181" dataCellStyle="NodeXL Graph Metric"/>
    <tableColumn id="22" name="In-Degree" dataDxfId="180" dataCellStyle="NodeXL Graph Metric"/>
    <tableColumn id="23" name="Out-Degree" dataDxfId="179" dataCellStyle="NodeXL Graph Metric"/>
    <tableColumn id="24" name="Betweenness Centrality" dataDxfId="178" dataCellStyle="NodeXL Graph Metric"/>
    <tableColumn id="25" name="Closeness Centrality" dataDxfId="177" dataCellStyle="NodeXL Graph Metric"/>
    <tableColumn id="26" name="Eigenvector Centrality" dataDxfId="176" dataCellStyle="NodeXL Graph Metric"/>
    <tableColumn id="15" name="PageRank" dataDxfId="175" dataCellStyle="NodeXL Graph Metric"/>
    <tableColumn id="27" name="Clustering Coefficient" dataDxfId="174" dataCellStyle="NodeXL Graph Metric"/>
    <tableColumn id="29" name="Reciprocated Vertex Pair Ratio" dataDxfId="173" dataCellStyle="NodeXL Graph Metric"/>
    <tableColumn id="11" name="ID" dataDxfId="172" dataCellStyle="NodeXL Do Not Edit"/>
    <tableColumn id="28" name="Dynamic Filter" dataDxfId="171" dataCellStyle="NodeXL Do Not Edit"/>
    <tableColumn id="17" name="Add Your Own Columns Here" dataDxfId="170" dataCellStyle="NodeXL Other Column"/>
    <tableColumn id="30" name="Name" dataDxfId="169" dataCellStyle="Normal"/>
    <tableColumn id="31" name="Followed" dataDxfId="168" dataCellStyle="Normal"/>
    <tableColumn id="32" name="Followers" dataDxfId="167" dataCellStyle="Normal"/>
    <tableColumn id="33" name="Tweets" dataDxfId="166" dataCellStyle="Normal"/>
    <tableColumn id="34" name="Favorites" dataDxfId="165" dataCellStyle="Normal"/>
    <tableColumn id="35" name="Time Zone UTC Offset (Seconds)" dataDxfId="164" dataCellStyle="Normal"/>
    <tableColumn id="36" name="Description" dataDxfId="163" dataCellStyle="Normal"/>
    <tableColumn id="37" name="Location" dataDxfId="162" dataCellStyle="Normal"/>
    <tableColumn id="38" name="Web" dataDxfId="161" dataCellStyle="Normal"/>
    <tableColumn id="39" name="Time Zone" dataDxfId="160" dataCellStyle="Normal"/>
    <tableColumn id="40" name="Joined Twitter Date (UTC)" dataDxfId="159" dataCellStyle="Normal"/>
    <tableColumn id="41" name="Profile Banner Url" dataDxfId="158" dataCellStyle="Normal"/>
    <tableColumn id="42" name="Default Profile" dataDxfId="157" dataCellStyle="Normal"/>
    <tableColumn id="43" name="Default Profile Image" dataDxfId="156" dataCellStyle="Normal"/>
    <tableColumn id="44" name="Geo Enabled" dataDxfId="155" dataCellStyle="Normal"/>
    <tableColumn id="45" name="Language" dataDxfId="154" dataCellStyle="Normal"/>
    <tableColumn id="46" name="Listed Count" dataDxfId="153" dataCellStyle="Normal"/>
    <tableColumn id="47" name="Profile Background Image Url" dataDxfId="152" dataCellStyle="Normal"/>
    <tableColumn id="48" name="Verified" dataDxfId="151" dataCellStyle="Normal"/>
    <tableColumn id="49" name="Custom Menu Item Text" dataDxfId="150" dataCellStyle="Normal"/>
    <tableColumn id="50" name="Custom Menu Item Action" dataDxfId="149" dataCellStyle="Normal"/>
    <tableColumn id="51" name="Tweeted Search Term?" dataDxfId="60" dataCellStyle="Normal"/>
    <tableColumn id="52" name="Top URLs in Tweet by Count" dataDxfId="59" dataCellStyle="NodeXL Graph Metric"/>
    <tableColumn id="53" name="Top URLs in Tweet by Salience" dataDxfId="58" dataCellStyle="NodeXL Graph Metric"/>
    <tableColumn id="54" name="Top Domains in Tweet by Count" dataDxfId="57" dataCellStyle="NodeXL Graph Metric"/>
    <tableColumn id="55" name="Top Domains in Tweet by Salience" dataDxfId="56" dataCellStyle="NodeXL Graph Metric"/>
    <tableColumn id="56" name="Top Hashtags in Tweet by Count" dataDxfId="55" dataCellStyle="NodeXL Graph Metric"/>
    <tableColumn id="57" name="Top Hashtags in Tweet by Salience" dataDxfId="54" dataCellStyle="NodeXL Graph Metric"/>
    <tableColumn id="58" name="Top Words in Tweet by Count" dataDxfId="53" dataCellStyle="NodeXL Graph Metric"/>
    <tableColumn id="59" name="Top Words in Tweet by Salience" dataDxfId="52" dataCellStyle="NodeXL Graph Metric"/>
    <tableColumn id="60" name="Top Word Pairs in Tweet by Count" dataDxfId="51" dataCellStyle="NodeXL Graph Metric"/>
    <tableColumn id="61" name="Top Word Pairs in Tweet by Salience" dataDxfId="19" dataCellStyle="NodeXL Graph Metric"/>
    <tableColumn id="62" name="Sentiment List #1: Positive Word Count" dataDxfId="18" dataCellStyle="NodeXL Graph Metric"/>
    <tableColumn id="63" name="Sentiment List #1: Positive Word Percentage (%)" dataDxfId="17" dataCellStyle="NodeXL Graph Metric"/>
    <tableColumn id="64" name="Sentiment List #2: Negative Word Count" dataDxfId="16" dataCellStyle="NodeXL Graph Metric"/>
    <tableColumn id="65" name="Sentiment List #2: Negative Word Percentage (%)" dataDxfId="15" dataCellStyle="NodeXL Graph Metric"/>
    <tableColumn id="66" name="Sentiment List #3: (Add your own word list) Word Count" dataDxfId="14" dataCellStyle="NodeXL Graph Metric"/>
    <tableColumn id="67" name="Sentiment List #3: (Add your own word list) Word Percentage (%)" dataDxfId="13" dataCellStyle="NodeXL Graph Metric"/>
    <tableColumn id="68" name="Non-categorized Word Count" dataDxfId="12" dataCellStyle="NodeXL Graph Metric"/>
    <tableColumn id="69" name="Non-categorized Word Percentage (%)" dataDxfId="11" dataCellStyle="NodeXL Graph Metric"/>
    <tableColumn id="70" name="Vertex Content Word Count" dataDxfId="10" dataCellStyle="NodeXL Graph Metric"/>
  </tableColumns>
  <tableStyleInfo name="NodeXL Table" showFirstColumn="0" showLastColumn="0" showRowStripes="0" showColumnStripes="0"/>
</table>
</file>

<file path=xl/tables/table20.xml><?xml version="1.0" encoding="utf-8"?>
<table xmlns="http://schemas.openxmlformats.org/spreadsheetml/2006/main" id="20" name="WordPairs" displayName="WordPairs" ref="A1:K126" totalsRowShown="0" headerRowDxfId="42" dataDxfId="41" dataCellStyle="Normal">
  <autoFilter ref="A1:K126"/>
  <tableColumns count="11">
    <tableColumn id="1" name="Word 1" dataDxfId="40" dataCellStyle="Normal"/>
    <tableColumn id="2" name="Word 2" dataDxfId="39" dataCellStyle="Normal"/>
    <tableColumn id="3" name="Count" dataDxfId="38" dataCellStyle="Normal"/>
    <tableColumn id="4" name="Salience" dataDxfId="37" dataCellStyle="Normal"/>
    <tableColumn id="5" name="Mutual Information" dataDxfId="36" dataCellStyle="Normal"/>
    <tableColumn id="6" name="Word1 on Sentiment List #1: Positive" dataDxfId="35" dataCellStyle="Normal"/>
    <tableColumn id="7" name="Word1 on Sentiment List #2: Negative" dataDxfId="34" dataCellStyle="Normal"/>
    <tableColumn id="8" name="Word1 on Sentiment List #3: (Add your own word list)" dataDxfId="33" dataCellStyle="Normal"/>
    <tableColumn id="9" name="Word2 on Sentiment List #1: Positive" dataDxfId="32" dataCellStyle="Normal"/>
    <tableColumn id="10" name="Word2 on Sentiment List #2: Negative" dataDxfId="31" dataCellStyle="Normal"/>
    <tableColumn id="11" name="Word2 on Sentiment List #3: (Add your own word list)" dataDxfId="30" dataCellStyle="Normal"/>
  </tableColumns>
  <tableStyleInfo name="NodeXL Table" showFirstColumn="0" showLastColumn="0" showRowStripes="1" showColumnStripes="0"/>
</table>
</file>

<file path=xl/tables/table3.xml><?xml version="1.0" encoding="utf-8"?>
<table xmlns="http://schemas.openxmlformats.org/spreadsheetml/2006/main" id="4" name="Groups" displayName="Groups" ref="A2:AO3" insertRow="1" totalsRowShown="0" headerRowDxfId="148">
  <autoFilter ref="A2:AO3"/>
  <tableColumns count="41">
    <tableColumn id="1" name="Group" dataDxfId="147" dataCellStyle="NodeXL Required"/>
    <tableColumn id="2" name="Vertex Color" dataDxfId="146" dataCellStyle="NodeXL Visual Property"/>
    <tableColumn id="3" name="Vertex Shape" dataDxfId="145" dataCellStyle="NodeXL Visual Property"/>
    <tableColumn id="22" name="Visibility" dataDxfId="144" dataCellStyle="NodeXL Visual Property"/>
    <tableColumn id="4" name="Collapsed?" dataCellStyle="NodeXL Visual Property"/>
    <tableColumn id="18" name="Label" dataDxfId="143" dataCellStyle="NodeXL Label"/>
    <tableColumn id="20" name="Collapsed X" dataCellStyle="NodeXL Layout"/>
    <tableColumn id="21" name="Collapsed Y" dataCellStyle="NodeXL Layout"/>
    <tableColumn id="6" name="ID" dataDxfId="142" dataCellStyle="NodeXL Do Not Edit"/>
    <tableColumn id="19" name="Collapsed Properties" dataDxfId="141" dataCellStyle="NodeXL Do Not Edit"/>
    <tableColumn id="5" name="Vertices" dataDxfId="140" dataCellStyle="NodeXL Graph Metric"/>
    <tableColumn id="7" name="Unique Edges" dataDxfId="139" dataCellStyle="NodeXL Graph Metric"/>
    <tableColumn id="8" name="Edges With Duplicates" dataDxfId="138" dataCellStyle="NodeXL Graph Metric"/>
    <tableColumn id="9" name="Total Edges" dataDxfId="137" dataCellStyle="NodeXL Graph Metric"/>
    <tableColumn id="10" name="Self-Loops" dataDxfId="136" dataCellStyle="NodeXL Graph Metric"/>
    <tableColumn id="24" name="Reciprocated Vertex Pair Ratio" dataDxfId="135" dataCellStyle="NodeXL Graph Metric"/>
    <tableColumn id="25" name="Reciprocated Edge Ratio" dataDxfId="134" dataCellStyle="NodeXL Graph Metric"/>
    <tableColumn id="11" name="Connected Components" dataDxfId="133" dataCellStyle="NodeXL Graph Metric"/>
    <tableColumn id="12" name="Single-Vertex Connected Components" dataDxfId="132" dataCellStyle="NodeXL Graph Metric"/>
    <tableColumn id="13" name="Maximum Vertices in a Connected Component" dataDxfId="131" dataCellStyle="NodeXL Graph Metric"/>
    <tableColumn id="14" name="Maximum Edges in a Connected Component" dataDxfId="130" dataCellStyle="NodeXL Graph Metric"/>
    <tableColumn id="15" name="Maximum Geodesic Distance (Diameter)" dataDxfId="129" dataCellStyle="NodeXL Graph Metric"/>
    <tableColumn id="16" name="Average Geodesic Distance" dataDxfId="128" dataCellStyle="NodeXL Graph Metric"/>
    <tableColumn id="17" name="Graph Density" dataDxfId="96" dataCellStyle="NodeXL Graph Metric"/>
    <tableColumn id="23" name="Top URLs in Tweet" dataDxfId="91" dataCellStyle="Normal"/>
    <tableColumn id="26" name="Top Domains in Tweet" dataDxfId="86" dataCellStyle="Normal"/>
    <tableColumn id="27" name="Top Hashtags in Tweet" dataDxfId="81" dataCellStyle="Normal"/>
    <tableColumn id="28" name="Top Words in Tweet" dataDxfId="76" dataCellStyle="Normal"/>
    <tableColumn id="29" name="Top Word Pairs in Tweet" dataDxfId="67" dataCellStyle="Normal"/>
    <tableColumn id="30" name="Top Replied-To in Tweet" dataDxfId="66" dataCellStyle="Normal"/>
    <tableColumn id="31" name="Top Mentioned in Tweet" dataDxfId="61" dataCellStyle="Normal"/>
    <tableColumn id="32" name="Top Tweeters" dataDxfId="9" dataCellStyle="Normal"/>
    <tableColumn id="33" name="Sentiment List #1: Positive Word Count" dataDxfId="8" dataCellStyle="NodeXL Graph Metric"/>
    <tableColumn id="34" name="Sentiment List #1: Positive Word Percentage (%)" dataDxfId="7" dataCellStyle="NodeXL Graph Metric"/>
    <tableColumn id="35" name="Sentiment List #2: Negative Word Count" dataDxfId="6" dataCellStyle="NodeXL Graph Metric"/>
    <tableColumn id="36" name="Sentiment List #2: Negative Word Percentage (%)" dataDxfId="5" dataCellStyle="NodeXL Graph Metric"/>
    <tableColumn id="37" name="Sentiment List #3: (Add your own word list) Word Count" dataDxfId="4" dataCellStyle="NodeXL Graph Metric"/>
    <tableColumn id="38" name="Sentiment List #3: (Add your own word list) Word Percentage (%)" dataDxfId="3" dataCellStyle="NodeXL Graph Metric"/>
    <tableColumn id="39" name="Non-categorized Word Count" dataDxfId="2" dataCellStyle="NodeXL Graph Metric"/>
    <tableColumn id="40" name="Non-categorized Word Percentage (%)" dataDxfId="1" dataCellStyle="NodeXL Graph Metric"/>
    <tableColumn id="41" name="Group Content Word Count" dataDxfId="0" dataCellStyle="NodeXL Graph Metric"/>
  </tableColumns>
  <tableStyleInfo name="NodeXL Table" showFirstColumn="0" showLastColumn="0" showRowStripes="1" showColumnStripes="0"/>
</table>
</file>

<file path=xl/tables/table4.xml><?xml version="1.0" encoding="utf-8"?>
<table xmlns="http://schemas.openxmlformats.org/spreadsheetml/2006/main" id="5" name="GroupVertices" displayName="GroupVertices" ref="A1:C2" totalsRowShown="0" headerRowDxfId="127" dataDxfId="126">
  <autoFilter ref="A1:C2"/>
  <tableColumns count="3">
    <tableColumn id="1" name="Group" dataDxfId="125"/>
    <tableColumn id="2" name="Vertex" dataDxfId="124"/>
    <tableColumn id="3" name="Vertex ID" dataDxfId="123"/>
  </tableColumns>
  <tableStyleInfo name="TableStyleMedium9" showFirstColumn="0" showLastColumn="0" showRowStripes="1" showColumnStripes="0"/>
</table>
</file>

<file path=xl/tables/table5.xml><?xml version="1.0" encoding="utf-8"?>
<table xmlns="http://schemas.openxmlformats.org/spreadsheetml/2006/main" id="6" name="OverallMetrics" displayName="OverallMetrics" ref="A1:B26" totalsRowShown="0" dataCellStyle="NodeXL Graph Metric">
  <autoFilter ref="A1:B26"/>
  <tableColumns count="2">
    <tableColumn id="1" name="Graph Metric" dataDxfId="102" dataCellStyle="NodeXL Graph Metric"/>
    <tableColumn id="2" name="Value" dataDxfId="101" dataCellStyle="NodeXL Graph Metric"/>
  </tableColumns>
  <tableStyleInfo name="TableStyleMedium9" showFirstColumn="0" showLastColumn="0" showRowStripes="1" showColumnStripes="0"/>
</table>
</file>

<file path=xl/tables/table6.xml><?xml version="1.0" encoding="utf-8"?>
<table xmlns="http://schemas.openxmlformats.org/spreadsheetml/2006/main" id="3" name="HistogramBins" displayName="HistogramBins" ref="D1:U57" totalsRowShown="0">
  <autoFilter ref="D1:U57"/>
  <tableColumns count="18">
    <tableColumn id="1" name="Degree Bin" dataDxfId="122"/>
    <tableColumn id="2" name="Degree Frequency" dataDxfId="121">
      <calculatedColumnFormula>COUNTIF(Vertices[Degree], "&gt;= " &amp; D2) - COUNTIF(Vertices[Degree], "&gt;=" &amp; D3)</calculatedColumnFormula>
    </tableColumn>
    <tableColumn id="3" name="In-Degree Bin" dataDxfId="120"/>
    <tableColumn id="4" name="In-Degree Frequency" dataDxfId="119">
      <calculatedColumnFormula>COUNTIF(Vertices[In-Degree], "&gt;= " &amp; F2) - COUNTIF(Vertices[In-Degree], "&gt;=" &amp; F3)</calculatedColumnFormula>
    </tableColumn>
    <tableColumn id="5" name="Out-Degree Bin" dataDxfId="118"/>
    <tableColumn id="6" name="Out-Degree Frequency" dataDxfId="117">
      <calculatedColumnFormula>COUNTIF(Vertices[Out-Degree], "&gt;= " &amp; H2) - COUNTIF(Vertices[Out-Degree], "&gt;=" &amp; H3)</calculatedColumnFormula>
    </tableColumn>
    <tableColumn id="7" name="Betweenness Centrality Bin" dataDxfId="116"/>
    <tableColumn id="8" name="Betweenness Centrality Frequency" dataDxfId="115">
      <calculatedColumnFormula>COUNTIF(Vertices[Betweenness Centrality], "&gt;= " &amp; J2) - COUNTIF(Vertices[Betweenness Centrality], "&gt;=" &amp; J3)</calculatedColumnFormula>
    </tableColumn>
    <tableColumn id="9" name="Closeness Centrality Bin" dataDxfId="114"/>
    <tableColumn id="10" name="Closeness Centrality Frequency" dataDxfId="113">
      <calculatedColumnFormula>COUNTIF(Vertices[Closeness Centrality], "&gt;= " &amp; L2) - COUNTIF(Vertices[Closeness Centrality], "&gt;=" &amp; L3)</calculatedColumnFormula>
    </tableColumn>
    <tableColumn id="11" name="Eigenvector Centrality Bin" dataDxfId="112"/>
    <tableColumn id="12" name="Eigenvector Centrality Frequency" dataDxfId="111">
      <calculatedColumnFormula>COUNTIF(Vertices[Eigenvector Centrality], "&gt;= " &amp; N2) - COUNTIF(Vertices[Eigenvector Centrality], "&gt;=" &amp; N3)</calculatedColumnFormula>
    </tableColumn>
    <tableColumn id="18" name="PageRank Bin" dataDxfId="110"/>
    <tableColumn id="17" name="PageRank Frequency" dataDxfId="109">
      <calculatedColumnFormula>COUNTIF(Vertices[Eigenvector Centrality], "&gt;= " &amp; P2) - COUNTIF(Vertices[Eigenvector Centrality], "&gt;=" &amp; P3)</calculatedColumnFormula>
    </tableColumn>
    <tableColumn id="13" name="Clustering Coefficient Bin" dataDxfId="108"/>
    <tableColumn id="14" name="Clustering Coefficient Frequency" dataDxfId="107">
      <calculatedColumnFormula>COUNTIF(Vertices[Clustering Coefficient], "&gt;= " &amp; R2) - COUNTIF(Vertices[Clustering Coefficient], "&gt;=" &amp; R3)</calculatedColumnFormula>
    </tableColumn>
    <tableColumn id="15" name="Dynamic Filter Bin" dataDxfId="106"/>
    <tableColumn id="16" name="Dynamic Filter Frequency" dataDxfId="105">
      <calculatedColumnFormula>COUNTIF(Vertices[Clustering Coefficient], "&gt;= " &amp; T2) - COUNTIF(Vertices[Clustering Coefficient], "&gt;=" &amp; T3)</calculatedColumnFormula>
    </tableColumn>
  </tableColumns>
  <tableStyleInfo name="TableStyleMedium9" showFirstColumn="0" showLastColumn="0" showRowStripes="1" showColumnStripes="0"/>
</table>
</file>

<file path=xl/tables/table7.xml><?xml version="1.0" encoding="utf-8"?>
<table xmlns="http://schemas.openxmlformats.org/spreadsheetml/2006/main" id="15" name="HistogramProperties" displayName="HistogramProperties" ref="W1:X4" totalsRowShown="0">
  <autoFilter ref="W1:X4"/>
  <tableColumns count="2">
    <tableColumn id="1" name="Histogram Property"/>
    <tableColumn id="2" name="Value"/>
  </tableColumns>
  <tableStyleInfo name="TableStyleMedium9" showFirstColumn="0" showLastColumn="0" showRowStripes="1" showColumnStripes="0"/>
</table>
</file>

<file path=xl/tables/table8.xml><?xml version="1.0" encoding="utf-8"?>
<table xmlns="http://schemas.openxmlformats.org/spreadsheetml/2006/main" id="9" name="OverallReadabilityMetrics" displayName="OverallReadabilityMetrics" ref="A41:B42" insertRow="1" totalsRowShown="0" dataCellStyle="NodeXL Graph Metric">
  <autoFilter ref="A41:B42"/>
  <tableColumns count="2">
    <tableColumn id="1" name="Readability Metric" dataCellStyle="NodeXL Graph Metric"/>
    <tableColumn id="2" name="Value" dataCellStyle="NodeXL Graph Metric"/>
  </tableColumns>
  <tableStyleInfo name="TableStyleMedium9" showFirstColumn="0" showLastColumn="0" showRowStripes="1" showColumnStripes="0"/>
</table>
</file>

<file path=xl/tables/table9.xml><?xml version="1.0" encoding="utf-8"?>
<table xmlns="http://schemas.openxmlformats.org/spreadsheetml/2006/main" id="7" name="PerWorkbookSettings" displayName="PerWorkbookSettings" ref="J1:K19" totalsRowShown="0" headerRowDxfId="104">
  <autoFilter ref="J1:K19"/>
  <tableColumns count="2">
    <tableColumn id="1" name="Per-Workbook Setting"/>
    <tableColumn id="2" name="Value"/>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pbs.twimg.com/media/C8fhe_cXsAAvmXm.jpg" TargetMode="External"/><Relationship Id="rId21" Type="http://schemas.openxmlformats.org/officeDocument/2006/relationships/hyperlink" Target="http://www.ebay.com/itm/Samsung-Galaxy-S7-edge-SM-G935-32GB-Black-Onyx-Verizon-Smartphone-/252838561108?hash=item3ade5a4554:g:63oAAOSwzgBY3l9T" TargetMode="External"/><Relationship Id="rId42" Type="http://schemas.openxmlformats.org/officeDocument/2006/relationships/hyperlink" Target="https://www.youtube.com/watch?v=47HdRdVc_t4&amp;feature=youtu.be&amp;a" TargetMode="External"/><Relationship Id="rId63" Type="http://schemas.openxmlformats.org/officeDocument/2006/relationships/hyperlink" Target="http://pbs.twimg.com/profile_images/683836525872721920/mEVQPNIA_normal.png" TargetMode="External"/><Relationship Id="rId84" Type="http://schemas.openxmlformats.org/officeDocument/2006/relationships/hyperlink" Target="http://pbs.twimg.com/profile_images/537548436707749888/WcTED2nT_normal.jpeg" TargetMode="External"/><Relationship Id="rId138" Type="http://schemas.openxmlformats.org/officeDocument/2006/relationships/hyperlink" Target="http://pbs.twimg.com/profile_images/1596921229/code-promo_1__normal.png" TargetMode="External"/><Relationship Id="rId159" Type="http://schemas.openxmlformats.org/officeDocument/2006/relationships/hyperlink" Target="https://twitter.com/" TargetMode="External"/><Relationship Id="rId170" Type="http://schemas.openxmlformats.org/officeDocument/2006/relationships/hyperlink" Target="https://twitter.com/" TargetMode="External"/><Relationship Id="rId191" Type="http://schemas.openxmlformats.org/officeDocument/2006/relationships/hyperlink" Target="https://twitter.com/" TargetMode="External"/><Relationship Id="rId205" Type="http://schemas.openxmlformats.org/officeDocument/2006/relationships/hyperlink" Target="https://twitter.com/" TargetMode="External"/><Relationship Id="rId226" Type="http://schemas.openxmlformats.org/officeDocument/2006/relationships/hyperlink" Target="https://twitter.com/" TargetMode="External"/><Relationship Id="rId107" Type="http://schemas.openxmlformats.org/officeDocument/2006/relationships/hyperlink" Target="http://pbs.twimg.com/profile_images/729671866579722242/Vlyu_zt8_normal.jpg" TargetMode="External"/><Relationship Id="rId11" Type="http://schemas.openxmlformats.org/officeDocument/2006/relationships/hyperlink" Target="http://www.rakuten.co.jp/la-flan/kaiso.html" TargetMode="External"/><Relationship Id="rId32" Type="http://schemas.openxmlformats.org/officeDocument/2006/relationships/hyperlink" Target="https://finance.yahoo.com/news/galaxy-s8-plus-vs-galaxy-191501767.html?soc_src=social-sh&amp;soc_trk=tw" TargetMode="External"/><Relationship Id="rId53" Type="http://schemas.openxmlformats.org/officeDocument/2006/relationships/hyperlink" Target="https://pbs.twimg.com/media/C8fc_ZxUIAA4POK.jpg" TargetMode="External"/><Relationship Id="rId74" Type="http://schemas.openxmlformats.org/officeDocument/2006/relationships/hyperlink" Target="http://pbs.twimg.com/profile_images/2014810134/au-support_twitter_0302_normal.png" TargetMode="External"/><Relationship Id="rId128" Type="http://schemas.openxmlformats.org/officeDocument/2006/relationships/hyperlink" Target="http://pbs.twimg.com/profile_images/846020542549282817/mowxvFJd_normal.jpg" TargetMode="External"/><Relationship Id="rId149" Type="http://schemas.openxmlformats.org/officeDocument/2006/relationships/hyperlink" Target="https://twitter.com/" TargetMode="External"/><Relationship Id="rId5" Type="http://schemas.openxmlformats.org/officeDocument/2006/relationships/hyperlink" Target="https://cellphones.com.vn/sforum/schannel-galaxy-s7-edge-nhat-gia-sieu-shock-9-8-trieu-con-lua-chon-nao-tuyet-voi-hon/" TargetMode="External"/><Relationship Id="rId95" Type="http://schemas.openxmlformats.org/officeDocument/2006/relationships/hyperlink" Target="http://pbs.twimg.com/profile_images/831238383301169153/KW9aE6Gw_normal.jpg" TargetMode="External"/><Relationship Id="rId160" Type="http://schemas.openxmlformats.org/officeDocument/2006/relationships/hyperlink" Target="https://twitter.com/" TargetMode="External"/><Relationship Id="rId181" Type="http://schemas.openxmlformats.org/officeDocument/2006/relationships/hyperlink" Target="https://twitter.com/" TargetMode="External"/><Relationship Id="rId216" Type="http://schemas.openxmlformats.org/officeDocument/2006/relationships/hyperlink" Target="https://twitter.com/" TargetMode="External"/><Relationship Id="rId22" Type="http://schemas.openxmlformats.org/officeDocument/2006/relationships/hyperlink" Target="https://twitter.com/i/web/status/848887047200878592" TargetMode="External"/><Relationship Id="rId27" Type="http://schemas.openxmlformats.org/officeDocument/2006/relationships/hyperlink" Target="https://twitter.com/i/web/status/848883032110940160" TargetMode="External"/><Relationship Id="rId43" Type="http://schemas.openxmlformats.org/officeDocument/2006/relationships/hyperlink" Target="https://twitter.com/i/web/status/848889738660421632" TargetMode="External"/><Relationship Id="rId48" Type="http://schemas.openxmlformats.org/officeDocument/2006/relationships/hyperlink" Target="https://twitter.com/i/web/status/848894146890694656" TargetMode="External"/><Relationship Id="rId64" Type="http://schemas.openxmlformats.org/officeDocument/2006/relationships/hyperlink" Target="http://pbs.twimg.com/profile_images/650799756646576129/hdku2Ieg_normal.jpg" TargetMode="External"/><Relationship Id="rId69" Type="http://schemas.openxmlformats.org/officeDocument/2006/relationships/hyperlink" Target="http://pbs.twimg.com/profile_images/821252416033067008/NmBLtw7m_normal.jpg" TargetMode="External"/><Relationship Id="rId113" Type="http://schemas.openxmlformats.org/officeDocument/2006/relationships/hyperlink" Target="http://pbs.twimg.com/profile_images/624953999460929536/U8AXFUNJ_normal.jpg" TargetMode="External"/><Relationship Id="rId118" Type="http://schemas.openxmlformats.org/officeDocument/2006/relationships/hyperlink" Target="http://pbs.twimg.com/profile_images/843502627019259905/X2kDgV-T_normal.jpg" TargetMode="External"/><Relationship Id="rId134" Type="http://schemas.openxmlformats.org/officeDocument/2006/relationships/hyperlink" Target="http://pbs.twimg.com/profile_images/461383903161245696/FKNs9jxD_normal.png" TargetMode="External"/><Relationship Id="rId139" Type="http://schemas.openxmlformats.org/officeDocument/2006/relationships/hyperlink" Target="http://pbs.twimg.com/profile_images/1596921229/code-promo_1__normal.png" TargetMode="External"/><Relationship Id="rId80" Type="http://schemas.openxmlformats.org/officeDocument/2006/relationships/hyperlink" Target="http://pbs.twimg.com/profile_images/797801445227577348/iFgZp16k_normal.jpg" TargetMode="External"/><Relationship Id="rId85" Type="http://schemas.openxmlformats.org/officeDocument/2006/relationships/hyperlink" Target="http://pbs.twimg.com/profile_images/637962339208179712/t-Xf9lLZ_normal.jpg" TargetMode="External"/><Relationship Id="rId150" Type="http://schemas.openxmlformats.org/officeDocument/2006/relationships/hyperlink" Target="https://twitter.com/" TargetMode="External"/><Relationship Id="rId155" Type="http://schemas.openxmlformats.org/officeDocument/2006/relationships/hyperlink" Target="https://twitter.com/" TargetMode="External"/><Relationship Id="rId171" Type="http://schemas.openxmlformats.org/officeDocument/2006/relationships/hyperlink" Target="https://twitter.com/" TargetMode="External"/><Relationship Id="rId176" Type="http://schemas.openxmlformats.org/officeDocument/2006/relationships/hyperlink" Target="https://twitter.com/" TargetMode="External"/><Relationship Id="rId192" Type="http://schemas.openxmlformats.org/officeDocument/2006/relationships/hyperlink" Target="https://twitter.com/" TargetMode="External"/><Relationship Id="rId197" Type="http://schemas.openxmlformats.org/officeDocument/2006/relationships/hyperlink" Target="https://twitter.com/" TargetMode="External"/><Relationship Id="rId206" Type="http://schemas.openxmlformats.org/officeDocument/2006/relationships/hyperlink" Target="https://twitter.com/" TargetMode="External"/><Relationship Id="rId227" Type="http://schemas.openxmlformats.org/officeDocument/2006/relationships/printerSettings" Target="../printerSettings/printerSettings1.bin"/><Relationship Id="rId201" Type="http://schemas.openxmlformats.org/officeDocument/2006/relationships/hyperlink" Target="https://twitter.com/" TargetMode="External"/><Relationship Id="rId222" Type="http://schemas.openxmlformats.org/officeDocument/2006/relationships/hyperlink" Target="https://twitter.com/" TargetMode="External"/><Relationship Id="rId12" Type="http://schemas.openxmlformats.org/officeDocument/2006/relationships/hyperlink" Target="http://www.rakuten.co.jp/la-flan/kaiso.html" TargetMode="External"/><Relationship Id="rId17" Type="http://schemas.openxmlformats.org/officeDocument/2006/relationships/hyperlink" Target="http://eultech.fnac.com/dynclick/fnac/?ead-publisher=twitter&amp;ead-name=twitter_SEO_produit&amp;ead-location=twitter&amp;ead-creative=SEO&amp;ead-creativetype=image&amp;eurl=http://www.fnac.com/Smartphone-Samsung-Galaxy-S7-Edge-32-Go-Bleu/a10299956/w-4?Origin=RS_TW_produit" TargetMode="External"/><Relationship Id="rId33" Type="http://schemas.openxmlformats.org/officeDocument/2006/relationships/hyperlink" Target="https://www.galaxyclub.nl/2017/04/galaxy-s8-plus-versus-galaxy-s7-edge-vergelijking-verschillen/" TargetMode="External"/><Relationship Id="rId38" Type="http://schemas.openxmlformats.org/officeDocument/2006/relationships/hyperlink" Target="https://www.sammobile.com/2017/04/03/got-nougat-on-your-galaxy-s7-or-s7-edge-try-bixby-and-the-galaxy-s8-launcher-right-now/" TargetMode="External"/><Relationship Id="rId59" Type="http://schemas.openxmlformats.org/officeDocument/2006/relationships/hyperlink" Target="http://pbs.twimg.com/profile_images/827291226424606724/6z-1m56G_normal.jpg" TargetMode="External"/><Relationship Id="rId103" Type="http://schemas.openxmlformats.org/officeDocument/2006/relationships/hyperlink" Target="http://pbs.twimg.com/profile_images/689157680561319937/SRBblpa1_normal.jpg" TargetMode="External"/><Relationship Id="rId108" Type="http://schemas.openxmlformats.org/officeDocument/2006/relationships/hyperlink" Target="http://pbs.twimg.com/profile_images/790462056378015744/fZlDIRmP_normal.jpg" TargetMode="External"/><Relationship Id="rId124" Type="http://schemas.openxmlformats.org/officeDocument/2006/relationships/hyperlink" Target="https://pbs.twimg.com/media/C8YdG6vUwAAZN-n.jpg" TargetMode="External"/><Relationship Id="rId129" Type="http://schemas.openxmlformats.org/officeDocument/2006/relationships/hyperlink" Target="http://pbs.twimg.com/profile_images/378800000775833019/ac768cbf3a7ed9809d902dea3d395c74_normal.jpeg" TargetMode="External"/><Relationship Id="rId54" Type="http://schemas.openxmlformats.org/officeDocument/2006/relationships/hyperlink" Target="https://pbs.twimg.com/media/C8P_j4hXkAA6MgD.jpg" TargetMode="External"/><Relationship Id="rId70" Type="http://schemas.openxmlformats.org/officeDocument/2006/relationships/hyperlink" Target="http://abs.twimg.com/sticky/default_profile_images/default_profile_normal.png" TargetMode="External"/><Relationship Id="rId75" Type="http://schemas.openxmlformats.org/officeDocument/2006/relationships/hyperlink" Target="http://pbs.twimg.com/profile_images/846308016488153088/dRuECigK_normal.jpg" TargetMode="External"/><Relationship Id="rId91" Type="http://schemas.openxmlformats.org/officeDocument/2006/relationships/hyperlink" Target="http://pbs.twimg.com/profile_images/826090155274559488/rzSZFf4-_normal.jpg" TargetMode="External"/><Relationship Id="rId96" Type="http://schemas.openxmlformats.org/officeDocument/2006/relationships/hyperlink" Target="http://pbs.twimg.com/profile_images/831238383301169153/KW9aE6Gw_normal.jpg" TargetMode="External"/><Relationship Id="rId140" Type="http://schemas.openxmlformats.org/officeDocument/2006/relationships/hyperlink" Target="http://pbs.twimg.com/profile_images/1596921229/code-promo_1__normal.png" TargetMode="External"/><Relationship Id="rId145" Type="http://schemas.openxmlformats.org/officeDocument/2006/relationships/hyperlink" Target="https://twitter.com/" TargetMode="External"/><Relationship Id="rId161" Type="http://schemas.openxmlformats.org/officeDocument/2006/relationships/hyperlink" Target="https://twitter.com/" TargetMode="External"/><Relationship Id="rId166" Type="http://schemas.openxmlformats.org/officeDocument/2006/relationships/hyperlink" Target="https://twitter.com/" TargetMode="External"/><Relationship Id="rId182" Type="http://schemas.openxmlformats.org/officeDocument/2006/relationships/hyperlink" Target="https://twitter.com/" TargetMode="External"/><Relationship Id="rId187" Type="http://schemas.openxmlformats.org/officeDocument/2006/relationships/hyperlink" Target="https://twitter.com/" TargetMode="External"/><Relationship Id="rId217" Type="http://schemas.openxmlformats.org/officeDocument/2006/relationships/hyperlink" Target="https://twitter.com/" TargetMode="External"/><Relationship Id="rId1" Type="http://schemas.openxmlformats.org/officeDocument/2006/relationships/hyperlink" Target="https://t.co/BnrcWQWT3C" TargetMode="External"/><Relationship Id="rId6" Type="http://schemas.openxmlformats.org/officeDocument/2006/relationships/hyperlink" Target="http://linkis.com/phone-case.jp/produc/lr1Jq" TargetMode="External"/><Relationship Id="rId212" Type="http://schemas.openxmlformats.org/officeDocument/2006/relationships/hyperlink" Target="https://twitter.com/" TargetMode="External"/><Relationship Id="rId23" Type="http://schemas.openxmlformats.org/officeDocument/2006/relationships/hyperlink" Target="https://www.facebook.com/photo.php?fbid=1668919696468005" TargetMode="External"/><Relationship Id="rId28" Type="http://schemas.openxmlformats.org/officeDocument/2006/relationships/hyperlink" Target="http://eultech.fnac.com/dynclick/fnac/?ead-publisher=twitter&amp;ead-name=twitter_SEO_produit&amp;ead-location=twitter&amp;ead-creative=SEO&amp;ead-creativetype=image&amp;eurl=http://www.fnac.com/Smartphone-Samsung-Galaxy-S7-Edge-32-Go-Bleu/a10299956/w-4?Origin=RS_TW_produit" TargetMode="External"/><Relationship Id="rId49" Type="http://schemas.openxmlformats.org/officeDocument/2006/relationships/hyperlink" Target="https://twitter.com/i/web/status/848897698434396162" TargetMode="External"/><Relationship Id="rId114" Type="http://schemas.openxmlformats.org/officeDocument/2006/relationships/hyperlink" Target="http://pbs.twimg.com/profile_images/627199102560763905/jKNOfFio_normal.jpg" TargetMode="External"/><Relationship Id="rId119" Type="http://schemas.openxmlformats.org/officeDocument/2006/relationships/hyperlink" Target="http://pbs.twimg.com/profile_images/812296125285797888/PngMa8cm_normal.jpg" TargetMode="External"/><Relationship Id="rId44" Type="http://schemas.openxmlformats.org/officeDocument/2006/relationships/hyperlink" Target="https://twitter.com/i/web/status/848891694019891200" TargetMode="External"/><Relationship Id="rId60" Type="http://schemas.openxmlformats.org/officeDocument/2006/relationships/hyperlink" Target="http://pbs.twimg.com/profile_images/827291226424606724/6z-1m56G_normal.jpg" TargetMode="External"/><Relationship Id="rId65" Type="http://schemas.openxmlformats.org/officeDocument/2006/relationships/hyperlink" Target="http://pbs.twimg.com/profile_images/33142712/twitterprofile_normal.gif" TargetMode="External"/><Relationship Id="rId81" Type="http://schemas.openxmlformats.org/officeDocument/2006/relationships/hyperlink" Target="http://pbs.twimg.com/profile_images/477790186173390848/Meu9Cdxn_normal.jpeg" TargetMode="External"/><Relationship Id="rId86" Type="http://schemas.openxmlformats.org/officeDocument/2006/relationships/hyperlink" Target="http://pbs.twimg.com/profile_images/583215962847051776/PT2zRKlm_normal.jpg" TargetMode="External"/><Relationship Id="rId130" Type="http://schemas.openxmlformats.org/officeDocument/2006/relationships/hyperlink" Target="http://pbs.twimg.com/profile_images/779571408292618243/CC3wsqs2_normal.jpg" TargetMode="External"/><Relationship Id="rId135" Type="http://schemas.openxmlformats.org/officeDocument/2006/relationships/hyperlink" Target="http://pbs.twimg.com/profile_images/461383903161245696/FKNs9jxD_normal.png" TargetMode="External"/><Relationship Id="rId151" Type="http://schemas.openxmlformats.org/officeDocument/2006/relationships/hyperlink" Target="https://twitter.com/" TargetMode="External"/><Relationship Id="rId156" Type="http://schemas.openxmlformats.org/officeDocument/2006/relationships/hyperlink" Target="https://twitter.com/" TargetMode="External"/><Relationship Id="rId177" Type="http://schemas.openxmlformats.org/officeDocument/2006/relationships/hyperlink" Target="https://twitter.com/" TargetMode="External"/><Relationship Id="rId198" Type="http://schemas.openxmlformats.org/officeDocument/2006/relationships/hyperlink" Target="https://twitter.com/" TargetMode="External"/><Relationship Id="rId172" Type="http://schemas.openxmlformats.org/officeDocument/2006/relationships/hyperlink" Target="https://twitter.com/" TargetMode="External"/><Relationship Id="rId193" Type="http://schemas.openxmlformats.org/officeDocument/2006/relationships/hyperlink" Target="https://twitter.com/" TargetMode="External"/><Relationship Id="rId202" Type="http://schemas.openxmlformats.org/officeDocument/2006/relationships/hyperlink" Target="https://twitter.com/" TargetMode="External"/><Relationship Id="rId207" Type="http://schemas.openxmlformats.org/officeDocument/2006/relationships/hyperlink" Target="https://twitter.com/" TargetMode="External"/><Relationship Id="rId223" Type="http://schemas.openxmlformats.org/officeDocument/2006/relationships/hyperlink" Target="https://twitter.com/" TargetMode="External"/><Relationship Id="rId228" Type="http://schemas.openxmlformats.org/officeDocument/2006/relationships/vmlDrawing" Target="../drawings/vmlDrawing1.vml"/><Relationship Id="rId13" Type="http://schemas.openxmlformats.org/officeDocument/2006/relationships/hyperlink" Target="https://www.amazon.de/-Legol-Schutzh%C3%BClle-Galaxy-Air-Cushion-Kantenschutztechnologie/dp/B01CDTBQGC%3Fpsc=1&amp;SubscriptionId=AKIAIRMJUZTZTM3VOCRQ&amp;tag=tsepa01-21&amp;linkCode=xm2&amp;camp=2025&amp;creative=165953&amp;creativeASIN=B01CDTBQGC" TargetMode="External"/><Relationship Id="rId18" Type="http://schemas.openxmlformats.org/officeDocument/2006/relationships/hyperlink" Target="http://eultech.fnac.com/dynclick/fnac/?ead-publisher=twitter&amp;ead-name=twitter_SEO_produit&amp;ead-location=twitter&amp;ead-creative=SEO&amp;ead-creativetype=image&amp;eurl=http://www.fnac.com/Smartphone-Samsung-Galaxy-S7-Edge-32-Go-Bleu/a10299956/w-4?Origin=RS_TW_produit" TargetMode="External"/><Relationship Id="rId39" Type="http://schemas.openxmlformats.org/officeDocument/2006/relationships/hyperlink" Target="https://www.sammobile.com/2017/04/03/got-nougat-on-your-galaxy-s7-or-s7-edge-try-bixby-and-the-galaxy-s8-launcher-right-now/" TargetMode="External"/><Relationship Id="rId109" Type="http://schemas.openxmlformats.org/officeDocument/2006/relationships/hyperlink" Target="http://pbs.twimg.com/profile_images/776079592708866048/rgOwI7G-_normal.jpg" TargetMode="External"/><Relationship Id="rId34" Type="http://schemas.openxmlformats.org/officeDocument/2006/relationships/hyperlink" Target="http://bestmobileltd.com/samsung-galaxy-s7-edge-free-clear-view-cover.html" TargetMode="External"/><Relationship Id="rId50" Type="http://schemas.openxmlformats.org/officeDocument/2006/relationships/hyperlink" Target="https://twitter.com/i/web/status/848898518227996672" TargetMode="External"/><Relationship Id="rId55" Type="http://schemas.openxmlformats.org/officeDocument/2006/relationships/hyperlink" Target="https://pbs.twimg.com/media/C8ff2sUWsAARLJX.jpg" TargetMode="External"/><Relationship Id="rId76" Type="http://schemas.openxmlformats.org/officeDocument/2006/relationships/hyperlink" Target="http://pbs.twimg.com/profile_images/848488455680253952/mWVy6HQd_normal.jpg" TargetMode="External"/><Relationship Id="rId97" Type="http://schemas.openxmlformats.org/officeDocument/2006/relationships/hyperlink" Target="http://pbs.twimg.com/profile_images/690139413758742528/d-wcPv3K_normal.jpg" TargetMode="External"/><Relationship Id="rId104" Type="http://schemas.openxmlformats.org/officeDocument/2006/relationships/hyperlink" Target="http://pbs.twimg.com/profile_images/689157680561319937/SRBblpa1_normal.jpg" TargetMode="External"/><Relationship Id="rId120" Type="http://schemas.openxmlformats.org/officeDocument/2006/relationships/hyperlink" Target="http://pbs.twimg.com/profile_images/629650663434158081/rn2B483K_normal.jpg" TargetMode="External"/><Relationship Id="rId125" Type="http://schemas.openxmlformats.org/officeDocument/2006/relationships/hyperlink" Target="http://pbs.twimg.com/profile_images/2352651341/zPv8u4s5_normal" TargetMode="External"/><Relationship Id="rId141" Type="http://schemas.openxmlformats.org/officeDocument/2006/relationships/hyperlink" Target="http://pbs.twimg.com/profile_images/843745947095986176/ixRWQbPN_normal.jpg" TargetMode="External"/><Relationship Id="rId146" Type="http://schemas.openxmlformats.org/officeDocument/2006/relationships/hyperlink" Target="https://twitter.com/" TargetMode="External"/><Relationship Id="rId167" Type="http://schemas.openxmlformats.org/officeDocument/2006/relationships/hyperlink" Target="https://twitter.com/" TargetMode="External"/><Relationship Id="rId188" Type="http://schemas.openxmlformats.org/officeDocument/2006/relationships/hyperlink" Target="https://twitter.com/" TargetMode="External"/><Relationship Id="rId7" Type="http://schemas.openxmlformats.org/officeDocument/2006/relationships/hyperlink" Target="http://ebay.to/2nAcWx7" TargetMode="External"/><Relationship Id="rId71" Type="http://schemas.openxmlformats.org/officeDocument/2006/relationships/hyperlink" Target="http://pbs.twimg.com/profile_images/734959485198815233/nmnwzKgg_normal.jpg" TargetMode="External"/><Relationship Id="rId92" Type="http://schemas.openxmlformats.org/officeDocument/2006/relationships/hyperlink" Target="http://pbs.twimg.com/profile_images/440208080488243201/eGKShHpq_normal.jpeg" TargetMode="External"/><Relationship Id="rId162" Type="http://schemas.openxmlformats.org/officeDocument/2006/relationships/hyperlink" Target="https://twitter.com/" TargetMode="External"/><Relationship Id="rId183" Type="http://schemas.openxmlformats.org/officeDocument/2006/relationships/hyperlink" Target="https://twitter.com/" TargetMode="External"/><Relationship Id="rId213" Type="http://schemas.openxmlformats.org/officeDocument/2006/relationships/hyperlink" Target="https://twitter.com/" TargetMode="External"/><Relationship Id="rId218" Type="http://schemas.openxmlformats.org/officeDocument/2006/relationships/hyperlink" Target="https://twitter.com/" TargetMode="External"/><Relationship Id="rId2" Type="http://schemas.openxmlformats.org/officeDocument/2006/relationships/hyperlink" Target="https://www.youtube.com/watch?v=XFC9OB85Tpk&amp;feature=youtu.be&amp;a" TargetMode="External"/><Relationship Id="rId29" Type="http://schemas.openxmlformats.org/officeDocument/2006/relationships/hyperlink" Target="http://partners.webmasterplan.com/click.asp?ref=141849&amp;site=12569&amp;type=text&amp;tnb=56&amp;diurl=https%3A%2F%2Fwww.hificomponents.de%2Fzubehoer%2Fhandy-zubehoer%2Fpeter-jaeckel-back-cover-noble-fuer-samsung-g935-galaxy-s7-edge-black-15640%3FsPartner%3D8301" TargetMode="External"/><Relationship Id="rId24" Type="http://schemas.openxmlformats.org/officeDocument/2006/relationships/hyperlink" Target="https://www.instagram.com/p/BSbNx3RFIKz/" TargetMode="External"/><Relationship Id="rId40" Type="http://schemas.openxmlformats.org/officeDocument/2006/relationships/hyperlink" Target="https://www.sammobile.com/2017/04/03/got-nougat-on-your-galaxy-s7-or-s7-edge-try-bixby-and-the-galaxy-s8-launcher-right-now/" TargetMode="External"/><Relationship Id="rId45" Type="http://schemas.openxmlformats.org/officeDocument/2006/relationships/hyperlink" Target="https://twitter.com/i/web/status/848894160492834818" TargetMode="External"/><Relationship Id="rId66" Type="http://schemas.openxmlformats.org/officeDocument/2006/relationships/hyperlink" Target="http://pbs.twimg.com/profile_images/378800000532428048/c9ab9c37d2cb679b46e09d9a84b8c7d5_normal.png" TargetMode="External"/><Relationship Id="rId87" Type="http://schemas.openxmlformats.org/officeDocument/2006/relationships/hyperlink" Target="http://pbs.twimg.com/profile_images/3404955261/1ad8c26ba5fe6713e1a5f23d3a30c092_normal.jpeg" TargetMode="External"/><Relationship Id="rId110" Type="http://schemas.openxmlformats.org/officeDocument/2006/relationships/hyperlink" Target="http://pbs.twimg.com/profile_images/812148018132774915/2Z_b5KtQ_normal.jpg" TargetMode="External"/><Relationship Id="rId115" Type="http://schemas.openxmlformats.org/officeDocument/2006/relationships/hyperlink" Target="http://pbs.twimg.com/profile_images/1242540835/Marvin-the-Paranoid-Android_normal.jpg" TargetMode="External"/><Relationship Id="rId131" Type="http://schemas.openxmlformats.org/officeDocument/2006/relationships/hyperlink" Target="http://pbs.twimg.com/profile_images/813700085791870976/jePrq4Ft_normal.jpg" TargetMode="External"/><Relationship Id="rId136" Type="http://schemas.openxmlformats.org/officeDocument/2006/relationships/hyperlink" Target="http://pbs.twimg.com/profile_images/461383903161245696/FKNs9jxD_normal.png" TargetMode="External"/><Relationship Id="rId157" Type="http://schemas.openxmlformats.org/officeDocument/2006/relationships/hyperlink" Target="https://twitter.com/" TargetMode="External"/><Relationship Id="rId178" Type="http://schemas.openxmlformats.org/officeDocument/2006/relationships/hyperlink" Target="https://twitter.com/" TargetMode="External"/><Relationship Id="rId61" Type="http://schemas.openxmlformats.org/officeDocument/2006/relationships/hyperlink" Target="http://pbs.twimg.com/profile_images/848596198537691136/R2-8O1qc_normal.jpg" TargetMode="External"/><Relationship Id="rId82" Type="http://schemas.openxmlformats.org/officeDocument/2006/relationships/hyperlink" Target="http://pbs.twimg.com/profile_images/567425664928972801/4prDYE64_normal.jpeg" TargetMode="External"/><Relationship Id="rId152" Type="http://schemas.openxmlformats.org/officeDocument/2006/relationships/hyperlink" Target="https://twitter.com/" TargetMode="External"/><Relationship Id="rId173" Type="http://schemas.openxmlformats.org/officeDocument/2006/relationships/hyperlink" Target="https://twitter.com/" TargetMode="External"/><Relationship Id="rId194" Type="http://schemas.openxmlformats.org/officeDocument/2006/relationships/hyperlink" Target="https://twitter.com/" TargetMode="External"/><Relationship Id="rId199" Type="http://schemas.openxmlformats.org/officeDocument/2006/relationships/hyperlink" Target="https://twitter.com/" TargetMode="External"/><Relationship Id="rId203" Type="http://schemas.openxmlformats.org/officeDocument/2006/relationships/hyperlink" Target="https://twitter.com/" TargetMode="External"/><Relationship Id="rId208" Type="http://schemas.openxmlformats.org/officeDocument/2006/relationships/hyperlink" Target="https://twitter.com/" TargetMode="External"/><Relationship Id="rId229" Type="http://schemas.openxmlformats.org/officeDocument/2006/relationships/table" Target="../tables/table1.xml"/><Relationship Id="rId19" Type="http://schemas.openxmlformats.org/officeDocument/2006/relationships/hyperlink" Target="http://amzn.to/2nSkzlo?platform=hootsuite" TargetMode="External"/><Relationship Id="rId224" Type="http://schemas.openxmlformats.org/officeDocument/2006/relationships/hyperlink" Target="https://twitter.com/" TargetMode="External"/><Relationship Id="rId14" Type="http://schemas.openxmlformats.org/officeDocument/2006/relationships/hyperlink" Target="https://www.au.com/support/faq/search/?charset=UTF-8&amp;word=SCV33&amp;faqSearch1.x=13&amp;faqSearch1.y=11&amp;pageNum=&amp;sortby=" TargetMode="External"/><Relationship Id="rId30" Type="http://schemas.openxmlformats.org/officeDocument/2006/relationships/hyperlink" Target="http://bestmobileltd.com/samsung-galaxy-s7-edge-free-clear-view-cover.html" TargetMode="External"/><Relationship Id="rId35" Type="http://schemas.openxmlformats.org/officeDocument/2006/relationships/hyperlink" Target="http://www.radioneybatv.com/2017/04/se-vende-samsung-galaxy-s7-edge-32gb_3.html" TargetMode="External"/><Relationship Id="rId56" Type="http://schemas.openxmlformats.org/officeDocument/2006/relationships/hyperlink" Target="https://pbs.twimg.com/media/C8fhe_cXsAAvmXm.jpg" TargetMode="External"/><Relationship Id="rId77" Type="http://schemas.openxmlformats.org/officeDocument/2006/relationships/hyperlink" Target="http://pbs.twimg.com/profile_images/697972498235785216/jC68aVxj_normal.jpg" TargetMode="External"/><Relationship Id="rId100" Type="http://schemas.openxmlformats.org/officeDocument/2006/relationships/hyperlink" Target="http://pbs.twimg.com/profile_images/713096718028554240/d7wH4_VX_normal.jpg" TargetMode="External"/><Relationship Id="rId105" Type="http://schemas.openxmlformats.org/officeDocument/2006/relationships/hyperlink" Target="https://pbs.twimg.com/media/C8ff2sUWsAARLJX.jpg" TargetMode="External"/><Relationship Id="rId126" Type="http://schemas.openxmlformats.org/officeDocument/2006/relationships/hyperlink" Target="http://pbs.twimg.com/profile_images/781872146612006912/T-V3q-Nk_normal.jpg" TargetMode="External"/><Relationship Id="rId147" Type="http://schemas.openxmlformats.org/officeDocument/2006/relationships/hyperlink" Target="https://twitter.com/" TargetMode="External"/><Relationship Id="rId168" Type="http://schemas.openxmlformats.org/officeDocument/2006/relationships/hyperlink" Target="https://twitter.com/" TargetMode="External"/><Relationship Id="rId8" Type="http://schemas.openxmlformats.org/officeDocument/2006/relationships/hyperlink" Target="http://rankgea.com/es/blog/noticias/galaxy-s7-y-s7-edge-preparados-para-android-7-1-1-nougat-y-bixby" TargetMode="External"/><Relationship Id="rId51" Type="http://schemas.openxmlformats.org/officeDocument/2006/relationships/hyperlink" Target="https://www.youtube.com/watch?v=IWXNNwDRS3Y&amp;feature=youtu.be" TargetMode="External"/><Relationship Id="rId72" Type="http://schemas.openxmlformats.org/officeDocument/2006/relationships/hyperlink" Target="http://pbs.twimg.com/profile_images/734959485198815233/nmnwzKgg_normal.jpg" TargetMode="External"/><Relationship Id="rId93" Type="http://schemas.openxmlformats.org/officeDocument/2006/relationships/hyperlink" Target="http://pbs.twimg.com/profile_images/746828850714320901/rj4viyds_normal.jpg" TargetMode="External"/><Relationship Id="rId98" Type="http://schemas.openxmlformats.org/officeDocument/2006/relationships/hyperlink" Target="https://pbs.twimg.com/media/C8P_j4hXkAA6MgD.jpg" TargetMode="External"/><Relationship Id="rId121" Type="http://schemas.openxmlformats.org/officeDocument/2006/relationships/hyperlink" Target="http://pbs.twimg.com/profile_images/847702190101680128/6aUOVk9i_normal.jpg" TargetMode="External"/><Relationship Id="rId142" Type="http://schemas.openxmlformats.org/officeDocument/2006/relationships/hyperlink" Target="http://pbs.twimg.com/profile_images/848153683200139264/z69_zg-P_normal.jpg" TargetMode="External"/><Relationship Id="rId163" Type="http://schemas.openxmlformats.org/officeDocument/2006/relationships/hyperlink" Target="https://twitter.com/" TargetMode="External"/><Relationship Id="rId184" Type="http://schemas.openxmlformats.org/officeDocument/2006/relationships/hyperlink" Target="https://twitter.com/" TargetMode="External"/><Relationship Id="rId189" Type="http://schemas.openxmlformats.org/officeDocument/2006/relationships/hyperlink" Target="https://twitter.com/" TargetMode="External"/><Relationship Id="rId219" Type="http://schemas.openxmlformats.org/officeDocument/2006/relationships/hyperlink" Target="https://twitter.com/" TargetMode="External"/><Relationship Id="rId3" Type="http://schemas.openxmlformats.org/officeDocument/2006/relationships/hyperlink" Target="https://www.youtube.com/watch?v=XFC9OB85Tpk&amp;feature=youtu.be&amp;a" TargetMode="External"/><Relationship Id="rId214" Type="http://schemas.openxmlformats.org/officeDocument/2006/relationships/hyperlink" Target="https://twitter.com/" TargetMode="External"/><Relationship Id="rId230" Type="http://schemas.openxmlformats.org/officeDocument/2006/relationships/comments" Target="../comments1.xml"/><Relationship Id="rId25" Type="http://schemas.openxmlformats.org/officeDocument/2006/relationships/hyperlink" Target="https://www.facebook.com/photo.php?fbid=1330677183634397" TargetMode="External"/><Relationship Id="rId46" Type="http://schemas.openxmlformats.org/officeDocument/2006/relationships/hyperlink" Target="https://twitter.com/i/web/status/848896976045264896" TargetMode="External"/><Relationship Id="rId67" Type="http://schemas.openxmlformats.org/officeDocument/2006/relationships/hyperlink" Target="http://pbs.twimg.com/profile_images/595655055166054400/wSSA_aSL_normal.png" TargetMode="External"/><Relationship Id="rId116" Type="http://schemas.openxmlformats.org/officeDocument/2006/relationships/hyperlink" Target="http://pbs.twimg.com/profile_images/749726004738977793/x30U1gig_normal.jpg" TargetMode="External"/><Relationship Id="rId137" Type="http://schemas.openxmlformats.org/officeDocument/2006/relationships/hyperlink" Target="http://pbs.twimg.com/profile_images/848158544327307264/QVJMc5B0_normal.jpg" TargetMode="External"/><Relationship Id="rId158" Type="http://schemas.openxmlformats.org/officeDocument/2006/relationships/hyperlink" Target="https://twitter.com/" TargetMode="External"/><Relationship Id="rId20" Type="http://schemas.openxmlformats.org/officeDocument/2006/relationships/hyperlink" Target="http://amzn.to/2nSkzlo?platform=hootsuite" TargetMode="External"/><Relationship Id="rId41" Type="http://schemas.openxmlformats.org/officeDocument/2006/relationships/hyperlink" Target="https://twitter.com/i/web/status/848897444494680065" TargetMode="External"/><Relationship Id="rId62" Type="http://schemas.openxmlformats.org/officeDocument/2006/relationships/hyperlink" Target="http://pbs.twimg.com/profile_images/2337019675/surface_white_gallery_post_normal.jpg" TargetMode="External"/><Relationship Id="rId83" Type="http://schemas.openxmlformats.org/officeDocument/2006/relationships/hyperlink" Target="http://pbs.twimg.com/profile_images/636954305564672000/IpD8PGB2_normal.jpg" TargetMode="External"/><Relationship Id="rId88" Type="http://schemas.openxmlformats.org/officeDocument/2006/relationships/hyperlink" Target="http://pbs.twimg.com/profile_images/378800000751812316/9952fd4cd98890b6dc7095401b0b40a8_normal.jpeg" TargetMode="External"/><Relationship Id="rId111" Type="http://schemas.openxmlformats.org/officeDocument/2006/relationships/hyperlink" Target="http://pbs.twimg.com/profile_images/751516823657541633/NT21F4gV_normal.jpg" TargetMode="External"/><Relationship Id="rId132" Type="http://schemas.openxmlformats.org/officeDocument/2006/relationships/hyperlink" Target="http://pbs.twimg.com/profile_images/461383903161245696/FKNs9jxD_normal.png" TargetMode="External"/><Relationship Id="rId153" Type="http://schemas.openxmlformats.org/officeDocument/2006/relationships/hyperlink" Target="https://twitter.com/" TargetMode="External"/><Relationship Id="rId174" Type="http://schemas.openxmlformats.org/officeDocument/2006/relationships/hyperlink" Target="https://twitter.com/" TargetMode="External"/><Relationship Id="rId179" Type="http://schemas.openxmlformats.org/officeDocument/2006/relationships/hyperlink" Target="https://twitter.com/" TargetMode="External"/><Relationship Id="rId195" Type="http://schemas.openxmlformats.org/officeDocument/2006/relationships/hyperlink" Target="https://twitter.com/" TargetMode="External"/><Relationship Id="rId209" Type="http://schemas.openxmlformats.org/officeDocument/2006/relationships/hyperlink" Target="https://twitter.com/" TargetMode="External"/><Relationship Id="rId190" Type="http://schemas.openxmlformats.org/officeDocument/2006/relationships/hyperlink" Target="https://twitter.com/" TargetMode="External"/><Relationship Id="rId204" Type="http://schemas.openxmlformats.org/officeDocument/2006/relationships/hyperlink" Target="https://twitter.com/" TargetMode="External"/><Relationship Id="rId220" Type="http://schemas.openxmlformats.org/officeDocument/2006/relationships/hyperlink" Target="https://twitter.com/" TargetMode="External"/><Relationship Id="rId225" Type="http://schemas.openxmlformats.org/officeDocument/2006/relationships/hyperlink" Target="https://twitter.com/" TargetMode="External"/><Relationship Id="rId15" Type="http://schemas.openxmlformats.org/officeDocument/2006/relationships/hyperlink" Target="http://amzn.to/2nSkzlo?platform=hootsuite" TargetMode="External"/><Relationship Id="rId36" Type="http://schemas.openxmlformats.org/officeDocument/2006/relationships/hyperlink" Target="http://bestmobileltd.com/samsung-galaxy-s7-edge-free-clear-view-cover.html" TargetMode="External"/><Relationship Id="rId57" Type="http://schemas.openxmlformats.org/officeDocument/2006/relationships/hyperlink" Target="https://pbs.twimg.com/media/C8fjUb4XoAEY85O.jpg" TargetMode="External"/><Relationship Id="rId106" Type="http://schemas.openxmlformats.org/officeDocument/2006/relationships/hyperlink" Target="http://pbs.twimg.com/profile_images/748846691189678080/IhNo4si6_normal.jpg" TargetMode="External"/><Relationship Id="rId127" Type="http://schemas.openxmlformats.org/officeDocument/2006/relationships/hyperlink" Target="http://pbs.twimg.com/profile_images/577421130731945984/h9kUmB0F_normal.png" TargetMode="External"/><Relationship Id="rId10" Type="http://schemas.openxmlformats.org/officeDocument/2006/relationships/hyperlink" Target="https://www.instagram.com/p/BSbLxnZAKp3ja9d5vhTXw44654pRv2ULVjlbgU0/" TargetMode="External"/><Relationship Id="rId31" Type="http://schemas.openxmlformats.org/officeDocument/2006/relationships/hyperlink" Target="https://www.galaxyclub.nl/2017/04/galaxy-s8-plus-versus-galaxy-s7-edge-vergelijking-verschillen/" TargetMode="External"/><Relationship Id="rId52" Type="http://schemas.openxmlformats.org/officeDocument/2006/relationships/hyperlink" Target="https://pbs.twimg.com/media/C8fcO_0XcAA68yB.jpg" TargetMode="External"/><Relationship Id="rId73" Type="http://schemas.openxmlformats.org/officeDocument/2006/relationships/hyperlink" Target="https://pbs.twimg.com/media/C8fcO_0XcAA68yB.jpg" TargetMode="External"/><Relationship Id="rId78" Type="http://schemas.openxmlformats.org/officeDocument/2006/relationships/hyperlink" Target="http://pbs.twimg.com/profile_images/463705400756285440/HsW_KHqD_normal.png" TargetMode="External"/><Relationship Id="rId94" Type="http://schemas.openxmlformats.org/officeDocument/2006/relationships/hyperlink" Target="http://pbs.twimg.com/profile_images/746828850714320901/rj4viyds_normal.jpg" TargetMode="External"/><Relationship Id="rId99" Type="http://schemas.openxmlformats.org/officeDocument/2006/relationships/hyperlink" Target="http://pbs.twimg.com/profile_images/2747217997/d0c5e8c87774f4b4772aaad3912ddd33_normal.png" TargetMode="External"/><Relationship Id="rId101" Type="http://schemas.openxmlformats.org/officeDocument/2006/relationships/hyperlink" Target="http://pbs.twimg.com/profile_images/378800000792741346/437f63ef2d14bd13973d80959b205ea7_normal.jpeg" TargetMode="External"/><Relationship Id="rId122" Type="http://schemas.openxmlformats.org/officeDocument/2006/relationships/hyperlink" Target="http://pbs.twimg.com/profile_images/734055576385118208/BxF1llTY_normal.jpg" TargetMode="External"/><Relationship Id="rId143" Type="http://schemas.openxmlformats.org/officeDocument/2006/relationships/hyperlink" Target="https://twitter.com/" TargetMode="External"/><Relationship Id="rId148" Type="http://schemas.openxmlformats.org/officeDocument/2006/relationships/hyperlink" Target="https://twitter.com/" TargetMode="External"/><Relationship Id="rId164" Type="http://schemas.openxmlformats.org/officeDocument/2006/relationships/hyperlink" Target="https://twitter.com/" TargetMode="External"/><Relationship Id="rId169" Type="http://schemas.openxmlformats.org/officeDocument/2006/relationships/hyperlink" Target="https://twitter.com/" TargetMode="External"/><Relationship Id="rId185" Type="http://schemas.openxmlformats.org/officeDocument/2006/relationships/hyperlink" Target="https://twitter.com/" TargetMode="External"/><Relationship Id="rId4" Type="http://schemas.openxmlformats.org/officeDocument/2006/relationships/hyperlink" Target="http://eultech.fnac.com/dynclick/fnac/?ead-publisher=twitter&amp;ead-name=twitter_SEO_produit&amp;ead-location=twitter&amp;ead-creative=SEO&amp;ead-creativetype=image&amp;eurl=http://www.fnac.com/Smartphone-Samsung-Galaxy-S7-Edge-32-Go-Bleu/a10299956/w-4?Origin=RS_TW_produit" TargetMode="External"/><Relationship Id="rId9" Type="http://schemas.openxmlformats.org/officeDocument/2006/relationships/hyperlink" Target="https://www.shadeyou.com/products/frida-kahlo-iphone-7-case-iphone-6-6s-plus-iphone-5-5s-se-google-pixel-xl-pro-htc-m10-samsung-galaxy-s8-s7-s6-edge-cases?utm_campaign=social_autopilot&amp;utm_source=tweet&amp;utm_medium=tweet" TargetMode="External"/><Relationship Id="rId180" Type="http://schemas.openxmlformats.org/officeDocument/2006/relationships/hyperlink" Target="https://twitter.com/" TargetMode="External"/><Relationship Id="rId210" Type="http://schemas.openxmlformats.org/officeDocument/2006/relationships/hyperlink" Target="https://twitter.com/" TargetMode="External"/><Relationship Id="rId215" Type="http://schemas.openxmlformats.org/officeDocument/2006/relationships/hyperlink" Target="https://twitter.com/" TargetMode="External"/><Relationship Id="rId26" Type="http://schemas.openxmlformats.org/officeDocument/2006/relationships/hyperlink" Target="https://twitter.com/i/web/status/848893505674129409" TargetMode="External"/><Relationship Id="rId47" Type="http://schemas.openxmlformats.org/officeDocument/2006/relationships/hyperlink" Target="https://twitter.com/i/web/status/848897781418704896" TargetMode="External"/><Relationship Id="rId68" Type="http://schemas.openxmlformats.org/officeDocument/2006/relationships/hyperlink" Target="http://pbs.twimg.com/profile_images/846042239318970369/rOy0L-Wc_normal.jpg" TargetMode="External"/><Relationship Id="rId89" Type="http://schemas.openxmlformats.org/officeDocument/2006/relationships/hyperlink" Target="http://pbs.twimg.com/profile_images/614021715782434816/7X2d9p5F_normal.jpg" TargetMode="External"/><Relationship Id="rId112" Type="http://schemas.openxmlformats.org/officeDocument/2006/relationships/hyperlink" Target="http://pbs.twimg.com/profile_images/613808426544721920/1PuqEUVQ_normal.png" TargetMode="External"/><Relationship Id="rId133" Type="http://schemas.openxmlformats.org/officeDocument/2006/relationships/hyperlink" Target="http://pbs.twimg.com/profile_images/461383903161245696/FKNs9jxD_normal.png" TargetMode="External"/><Relationship Id="rId154" Type="http://schemas.openxmlformats.org/officeDocument/2006/relationships/hyperlink" Target="https://twitter.com/" TargetMode="External"/><Relationship Id="rId175" Type="http://schemas.openxmlformats.org/officeDocument/2006/relationships/hyperlink" Target="https://twitter.com/" TargetMode="External"/><Relationship Id="rId196" Type="http://schemas.openxmlformats.org/officeDocument/2006/relationships/hyperlink" Target="https://twitter.com/" TargetMode="External"/><Relationship Id="rId200" Type="http://schemas.openxmlformats.org/officeDocument/2006/relationships/hyperlink" Target="https://twitter.com/" TargetMode="External"/><Relationship Id="rId16" Type="http://schemas.openxmlformats.org/officeDocument/2006/relationships/hyperlink" Target="http://eultech.fnac.com/dynclick/fnac/?ead-publisher=twitter&amp;ead-name=twitter_SEO_produit&amp;ead-location=twitter&amp;ead-creative=SEO&amp;ead-creativetype=image&amp;eurl=http://www.fnac.com/Smartphone-Samsung-Galaxy-S7-Edge-32-Go-Bleu/a10299956/w-4?Origin=RS_TW_produit" TargetMode="External"/><Relationship Id="rId221" Type="http://schemas.openxmlformats.org/officeDocument/2006/relationships/hyperlink" Target="https://twitter.com/" TargetMode="External"/><Relationship Id="rId37" Type="http://schemas.openxmlformats.org/officeDocument/2006/relationships/hyperlink" Target="https://www.youtube.com/watch?v=IWj2v5dsl_U&amp;feature=share" TargetMode="External"/><Relationship Id="rId58" Type="http://schemas.openxmlformats.org/officeDocument/2006/relationships/hyperlink" Target="https://pbs.twimg.com/media/C8YdG6vUwAAZN-n.jpg" TargetMode="External"/><Relationship Id="rId79" Type="http://schemas.openxmlformats.org/officeDocument/2006/relationships/hyperlink" Target="https://pbs.twimg.com/media/C8fc_ZxUIAA4POK.jpg" TargetMode="External"/><Relationship Id="rId102" Type="http://schemas.openxmlformats.org/officeDocument/2006/relationships/hyperlink" Target="http://pbs.twimg.com/profile_images/378800000792741346/437f63ef2d14bd13973d80959b205ea7_normal.jpeg" TargetMode="External"/><Relationship Id="rId123" Type="http://schemas.openxmlformats.org/officeDocument/2006/relationships/hyperlink" Target="https://pbs.twimg.com/media/C8fjUb4XoAEY85O.jpg" TargetMode="External"/><Relationship Id="rId144" Type="http://schemas.openxmlformats.org/officeDocument/2006/relationships/hyperlink" Target="https://twitter.com/" TargetMode="External"/><Relationship Id="rId90" Type="http://schemas.openxmlformats.org/officeDocument/2006/relationships/hyperlink" Target="http://pbs.twimg.com/profile_images/684297626754355200/1VU_6aVE_normal.jpg" TargetMode="External"/><Relationship Id="rId165" Type="http://schemas.openxmlformats.org/officeDocument/2006/relationships/hyperlink" Target="https://twitter.com/" TargetMode="External"/><Relationship Id="rId186" Type="http://schemas.openxmlformats.org/officeDocument/2006/relationships/hyperlink" Target="https://twitter.com/" TargetMode="External"/><Relationship Id="rId211" Type="http://schemas.openxmlformats.org/officeDocument/2006/relationships/hyperlink" Target="https://twitter.com/" TargetMode="External"/></Relationships>
</file>

<file path=xl/worksheets/_rels/sheet10.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xml.rels><?xml version="1.0" encoding="UTF-8" standalone="yes"?>
<Relationships xmlns="http://schemas.openxmlformats.org/package/2006/relationships"><Relationship Id="rId117" Type="http://schemas.openxmlformats.org/officeDocument/2006/relationships/hyperlink" Target="http://abs.twimg.com/images/themes/theme1/bg.png" TargetMode="External"/><Relationship Id="rId299" Type="http://schemas.openxmlformats.org/officeDocument/2006/relationships/hyperlink" Target="https://twitter.com/sparvolltreffer" TargetMode="External"/><Relationship Id="rId303" Type="http://schemas.openxmlformats.org/officeDocument/2006/relationships/hyperlink" Target="https://twitter.com/knyu_" TargetMode="External"/><Relationship Id="rId21" Type="http://schemas.openxmlformats.org/officeDocument/2006/relationships/hyperlink" Target="https://t.co/HVr4MdQ0Hg" TargetMode="External"/><Relationship Id="rId42" Type="http://schemas.openxmlformats.org/officeDocument/2006/relationships/hyperlink" Target="https://pbs.twimg.com/profile_banners/10228272/1489093421" TargetMode="External"/><Relationship Id="rId63" Type="http://schemas.openxmlformats.org/officeDocument/2006/relationships/hyperlink" Target="https://pbs.twimg.com/profile_banners/2277689696/1427884165" TargetMode="External"/><Relationship Id="rId84" Type="http://schemas.openxmlformats.org/officeDocument/2006/relationships/hyperlink" Target="https://pbs.twimg.com/profile_banners/19546277/1487004147" TargetMode="External"/><Relationship Id="rId138" Type="http://schemas.openxmlformats.org/officeDocument/2006/relationships/hyperlink" Target="http://abs.twimg.com/images/themes/theme1/bg.png" TargetMode="External"/><Relationship Id="rId159" Type="http://schemas.openxmlformats.org/officeDocument/2006/relationships/hyperlink" Target="http://abs.twimg.com/images/themes/theme1/bg.png" TargetMode="External"/><Relationship Id="rId324" Type="http://schemas.openxmlformats.org/officeDocument/2006/relationships/hyperlink" Target="https://twitter.com/samsungbrasil" TargetMode="External"/><Relationship Id="rId170" Type="http://schemas.openxmlformats.org/officeDocument/2006/relationships/hyperlink" Target="http://abs.twimg.com/images/themes/theme1/bg.png" TargetMode="External"/><Relationship Id="rId191" Type="http://schemas.openxmlformats.org/officeDocument/2006/relationships/hyperlink" Target="http://pbs.twimg.com/profile_images/846308016488153088/dRuECigK_normal.jpg" TargetMode="External"/><Relationship Id="rId205" Type="http://schemas.openxmlformats.org/officeDocument/2006/relationships/hyperlink" Target="http://pbs.twimg.com/profile_images/3404955261/1ad8c26ba5fe6713e1a5f23d3a30c092_normal.jpeg" TargetMode="External"/><Relationship Id="rId226" Type="http://schemas.openxmlformats.org/officeDocument/2006/relationships/hyperlink" Target="http://pbs.twimg.com/profile_images/627199102560763905/jKNOfFio_normal.jpg" TargetMode="External"/><Relationship Id="rId247" Type="http://schemas.openxmlformats.org/officeDocument/2006/relationships/hyperlink" Target="http://pbs.twimg.com/profile_images/1596921229/code-promo_1__normal.png" TargetMode="External"/><Relationship Id="rId107" Type="http://schemas.openxmlformats.org/officeDocument/2006/relationships/hyperlink" Target="http://abs.twimg.com/images/themes/theme1/bg.png" TargetMode="External"/><Relationship Id="rId268" Type="http://schemas.openxmlformats.org/officeDocument/2006/relationships/hyperlink" Target="https://twitter.com/super_monkey_" TargetMode="External"/><Relationship Id="rId289" Type="http://schemas.openxmlformats.org/officeDocument/2006/relationships/hyperlink" Target="https://twitter.com/qamar14sss14sss" TargetMode="External"/><Relationship Id="rId11" Type="http://schemas.openxmlformats.org/officeDocument/2006/relationships/hyperlink" Target="https://t.co/SqMx5YAcpL" TargetMode="External"/><Relationship Id="rId32" Type="http://schemas.openxmlformats.org/officeDocument/2006/relationships/hyperlink" Target="https://t.co/usHAeJ5Xib" TargetMode="External"/><Relationship Id="rId53" Type="http://schemas.openxmlformats.org/officeDocument/2006/relationships/hyperlink" Target="https://pbs.twimg.com/profile_banners/141290061/1429946961" TargetMode="External"/><Relationship Id="rId74" Type="http://schemas.openxmlformats.org/officeDocument/2006/relationships/hyperlink" Target="https://pbs.twimg.com/profile_banners/3162217028/1479505257" TargetMode="External"/><Relationship Id="rId128" Type="http://schemas.openxmlformats.org/officeDocument/2006/relationships/hyperlink" Target="http://abs.twimg.com/images/themes/theme1/bg.png" TargetMode="External"/><Relationship Id="rId149" Type="http://schemas.openxmlformats.org/officeDocument/2006/relationships/hyperlink" Target="http://abs.twimg.com/images/themes/theme1/bg.png" TargetMode="External"/><Relationship Id="rId314" Type="http://schemas.openxmlformats.org/officeDocument/2006/relationships/hyperlink" Target="https://twitter.com/aukosaka_0401" TargetMode="External"/><Relationship Id="rId5" Type="http://schemas.openxmlformats.org/officeDocument/2006/relationships/hyperlink" Target="https://t.co/be0kFkPd8M" TargetMode="External"/><Relationship Id="rId95" Type="http://schemas.openxmlformats.org/officeDocument/2006/relationships/hyperlink" Target="https://pbs.twimg.com/profile_banners/315043608/1470238619" TargetMode="External"/><Relationship Id="rId160" Type="http://schemas.openxmlformats.org/officeDocument/2006/relationships/hyperlink" Target="http://abs.twimg.com/images/themes/theme15/bg.png" TargetMode="External"/><Relationship Id="rId181" Type="http://schemas.openxmlformats.org/officeDocument/2006/relationships/hyperlink" Target="http://pbs.twimg.com/profile_images/378800000532428048/c9ab9c37d2cb679b46e09d9a84b8c7d5_normal.png" TargetMode="External"/><Relationship Id="rId216" Type="http://schemas.openxmlformats.org/officeDocument/2006/relationships/hyperlink" Target="http://pbs.twimg.com/profile_images/713096718028554240/d7wH4_VX_normal.jpg" TargetMode="External"/><Relationship Id="rId237" Type="http://schemas.openxmlformats.org/officeDocument/2006/relationships/hyperlink" Target="http://pbs.twimg.com/profile_images/2352651341/zPv8u4s5_normal" TargetMode="External"/><Relationship Id="rId258" Type="http://schemas.openxmlformats.org/officeDocument/2006/relationships/hyperlink" Target="https://twitter.com/antouchable" TargetMode="External"/><Relationship Id="rId279" Type="http://schemas.openxmlformats.org/officeDocument/2006/relationships/hyperlink" Target="https://twitter.com/dat_tushbabe01" TargetMode="External"/><Relationship Id="rId22" Type="http://schemas.openxmlformats.org/officeDocument/2006/relationships/hyperlink" Target="https://t.co/p5DHSF1X3e" TargetMode="External"/><Relationship Id="rId43" Type="http://schemas.openxmlformats.org/officeDocument/2006/relationships/hyperlink" Target="https://pbs.twimg.com/profile_banners/764101401366654976/1491152832" TargetMode="External"/><Relationship Id="rId64" Type="http://schemas.openxmlformats.org/officeDocument/2006/relationships/hyperlink" Target="https://pbs.twimg.com/profile_banners/321554958/1363785087" TargetMode="External"/><Relationship Id="rId118" Type="http://schemas.openxmlformats.org/officeDocument/2006/relationships/hyperlink" Target="http://pbs.twimg.com/profile_background_images/378800000171687455/7-TwmfFb.png" TargetMode="External"/><Relationship Id="rId139" Type="http://schemas.openxmlformats.org/officeDocument/2006/relationships/hyperlink" Target="http://pbs.twimg.com/profile_background_images/575633094142660610/1iWDHli7.jpeg" TargetMode="External"/><Relationship Id="rId290" Type="http://schemas.openxmlformats.org/officeDocument/2006/relationships/hyperlink" Target="https://twitter.com/fmp4mobiles" TargetMode="External"/><Relationship Id="rId304" Type="http://schemas.openxmlformats.org/officeDocument/2006/relationships/hyperlink" Target="https://twitter.com/gonzalu" TargetMode="External"/><Relationship Id="rId325" Type="http://schemas.openxmlformats.org/officeDocument/2006/relationships/hyperlink" Target="https://twitter.com/bons_plans_" TargetMode="External"/><Relationship Id="rId85" Type="http://schemas.openxmlformats.org/officeDocument/2006/relationships/hyperlink" Target="https://pbs.twimg.com/profile_banners/251327088/1348599365" TargetMode="External"/><Relationship Id="rId150" Type="http://schemas.openxmlformats.org/officeDocument/2006/relationships/hyperlink" Target="http://pbs.twimg.com/profile_background_images/104211617/www.dotup.org877752.jpg" TargetMode="External"/><Relationship Id="rId171" Type="http://schemas.openxmlformats.org/officeDocument/2006/relationships/hyperlink" Target="http://abs.twimg.com/images/themes/theme1/bg.png" TargetMode="External"/><Relationship Id="rId192" Type="http://schemas.openxmlformats.org/officeDocument/2006/relationships/hyperlink" Target="http://pbs.twimg.com/profile_images/843114148120707072/hLsUDM5J_normal.jpg" TargetMode="External"/><Relationship Id="rId206" Type="http://schemas.openxmlformats.org/officeDocument/2006/relationships/hyperlink" Target="http://pbs.twimg.com/profile_images/378800000751812316/9952fd4cd98890b6dc7095401b0b40a8_normal.jpeg" TargetMode="External"/><Relationship Id="rId227" Type="http://schemas.openxmlformats.org/officeDocument/2006/relationships/hyperlink" Target="http://pbs.twimg.com/profile_images/710978975376388096/1U2djlFO_normal.jpg" TargetMode="External"/><Relationship Id="rId248" Type="http://schemas.openxmlformats.org/officeDocument/2006/relationships/hyperlink" Target="http://pbs.twimg.com/profile_images/843745947095986176/ixRWQbPN_normal.jpg" TargetMode="External"/><Relationship Id="rId269" Type="http://schemas.openxmlformats.org/officeDocument/2006/relationships/hyperlink" Target="https://twitter.com/jamielewis_5" TargetMode="External"/><Relationship Id="rId12" Type="http://schemas.openxmlformats.org/officeDocument/2006/relationships/hyperlink" Target="https://t.co/A4GtqnTyCT" TargetMode="External"/><Relationship Id="rId33" Type="http://schemas.openxmlformats.org/officeDocument/2006/relationships/hyperlink" Target="https://t.co/a2xhCXuYQk" TargetMode="External"/><Relationship Id="rId108" Type="http://schemas.openxmlformats.org/officeDocument/2006/relationships/hyperlink" Target="http://abs.twimg.com/images/themes/theme4/bg.gif" TargetMode="External"/><Relationship Id="rId129" Type="http://schemas.openxmlformats.org/officeDocument/2006/relationships/hyperlink" Target="http://abs.twimg.com/images/themes/theme1/bg.png" TargetMode="External"/><Relationship Id="rId280" Type="http://schemas.openxmlformats.org/officeDocument/2006/relationships/hyperlink" Target="https://twitter.com/perpea1" TargetMode="External"/><Relationship Id="rId315" Type="http://schemas.openxmlformats.org/officeDocument/2006/relationships/hyperlink" Target="https://twitter.com/ed_agosto" TargetMode="External"/><Relationship Id="rId54" Type="http://schemas.openxmlformats.org/officeDocument/2006/relationships/hyperlink" Target="https://pbs.twimg.com/profile_banners/2921842324/1489848609" TargetMode="External"/><Relationship Id="rId75" Type="http://schemas.openxmlformats.org/officeDocument/2006/relationships/hyperlink" Target="https://pbs.twimg.com/profile_banners/614060478/1378844534" TargetMode="External"/><Relationship Id="rId96" Type="http://schemas.openxmlformats.org/officeDocument/2006/relationships/hyperlink" Target="https://pbs.twimg.com/profile_banners/149583034/1413064308" TargetMode="External"/><Relationship Id="rId140" Type="http://schemas.openxmlformats.org/officeDocument/2006/relationships/hyperlink" Target="http://abs.twimg.com/images/themes/theme1/bg.png" TargetMode="External"/><Relationship Id="rId161" Type="http://schemas.openxmlformats.org/officeDocument/2006/relationships/hyperlink" Target="http://abs.twimg.com/images/themes/theme1/bg.png" TargetMode="External"/><Relationship Id="rId182" Type="http://schemas.openxmlformats.org/officeDocument/2006/relationships/hyperlink" Target="http://pbs.twimg.com/profile_images/595655055166054400/wSSA_aSL_normal.png" TargetMode="External"/><Relationship Id="rId217" Type="http://schemas.openxmlformats.org/officeDocument/2006/relationships/hyperlink" Target="http://pbs.twimg.com/profile_images/689157680561319937/SRBblpa1_normal.jpg" TargetMode="External"/><Relationship Id="rId6" Type="http://schemas.openxmlformats.org/officeDocument/2006/relationships/hyperlink" Target="https://t.co/3k01jZ5eUf" TargetMode="External"/><Relationship Id="rId238" Type="http://schemas.openxmlformats.org/officeDocument/2006/relationships/hyperlink" Target="http://pbs.twimg.com/profile_images/781872146612006912/T-V3q-Nk_normal.jpg" TargetMode="External"/><Relationship Id="rId259" Type="http://schemas.openxmlformats.org/officeDocument/2006/relationships/hyperlink" Target="https://twitter.com/hexamob_cb" TargetMode="External"/><Relationship Id="rId23" Type="http://schemas.openxmlformats.org/officeDocument/2006/relationships/hyperlink" Target="http://t.co/UUlaqMleOg" TargetMode="External"/><Relationship Id="rId119" Type="http://schemas.openxmlformats.org/officeDocument/2006/relationships/hyperlink" Target="http://pbs.twimg.com/profile_background_images/617303875956174852/uSFNbMU4.jpg" TargetMode="External"/><Relationship Id="rId270" Type="http://schemas.openxmlformats.org/officeDocument/2006/relationships/hyperlink" Target="https://twitter.com/advertavenues" TargetMode="External"/><Relationship Id="rId291" Type="http://schemas.openxmlformats.org/officeDocument/2006/relationships/hyperlink" Target="https://twitter.com/ramadan6_6_2016" TargetMode="External"/><Relationship Id="rId305" Type="http://schemas.openxmlformats.org/officeDocument/2006/relationships/hyperlink" Target="https://twitter.com/yahoofinance" TargetMode="External"/><Relationship Id="rId326" Type="http://schemas.openxmlformats.org/officeDocument/2006/relationships/hyperlink" Target="https://twitter.com/shimamonx" TargetMode="External"/><Relationship Id="rId44" Type="http://schemas.openxmlformats.org/officeDocument/2006/relationships/hyperlink" Target="https://pbs.twimg.com/profile_banners/8806412/1487753002" TargetMode="External"/><Relationship Id="rId65" Type="http://schemas.openxmlformats.org/officeDocument/2006/relationships/hyperlink" Target="https://pbs.twimg.com/profile_banners/2157027073/1442470101" TargetMode="External"/><Relationship Id="rId86" Type="http://schemas.openxmlformats.org/officeDocument/2006/relationships/hyperlink" Target="https://pbs.twimg.com/profile_banners/613498700/1467583588" TargetMode="External"/><Relationship Id="rId130" Type="http://schemas.openxmlformats.org/officeDocument/2006/relationships/hyperlink" Target="http://abs.twimg.com/images/themes/theme1/bg.png" TargetMode="External"/><Relationship Id="rId151" Type="http://schemas.openxmlformats.org/officeDocument/2006/relationships/hyperlink" Target="http://pbs.twimg.com/profile_background_images/621474747453325312/V5HG7zNH.jpg" TargetMode="External"/><Relationship Id="rId172" Type="http://schemas.openxmlformats.org/officeDocument/2006/relationships/hyperlink" Target="http://pbs.twimg.com/profile_images/827291226424606724/6z-1m56G_normal.jpg" TargetMode="External"/><Relationship Id="rId193" Type="http://schemas.openxmlformats.org/officeDocument/2006/relationships/hyperlink" Target="http://pbs.twimg.com/profile_images/848488455680253952/mWVy6HQd_normal.jpg" TargetMode="External"/><Relationship Id="rId207" Type="http://schemas.openxmlformats.org/officeDocument/2006/relationships/hyperlink" Target="http://pbs.twimg.com/profile_images/614021715782434816/7X2d9p5F_normal.jpg" TargetMode="External"/><Relationship Id="rId228" Type="http://schemas.openxmlformats.org/officeDocument/2006/relationships/hyperlink" Target="http://pbs.twimg.com/profile_images/1242540835/Marvin-the-Paranoid-Android_normal.jpg" TargetMode="External"/><Relationship Id="rId249" Type="http://schemas.openxmlformats.org/officeDocument/2006/relationships/hyperlink" Target="http://pbs.twimg.com/profile_images/848153683200139264/z69_zg-P_normal.jpg" TargetMode="External"/><Relationship Id="rId13" Type="http://schemas.openxmlformats.org/officeDocument/2006/relationships/hyperlink" Target="https://t.co/FxMMQ2kwxn" TargetMode="External"/><Relationship Id="rId109" Type="http://schemas.openxmlformats.org/officeDocument/2006/relationships/hyperlink" Target="http://abs.twimg.com/images/themes/theme1/bg.png" TargetMode="External"/><Relationship Id="rId260" Type="http://schemas.openxmlformats.org/officeDocument/2006/relationships/hyperlink" Target="https://twitter.com/shadeyoushop" TargetMode="External"/><Relationship Id="rId281" Type="http://schemas.openxmlformats.org/officeDocument/2006/relationships/hyperlink" Target="https://twitter.com/roydomrex" TargetMode="External"/><Relationship Id="rId316" Type="http://schemas.openxmlformats.org/officeDocument/2006/relationships/hyperlink" Target="https://twitter.com/mohimohimohihi" TargetMode="External"/><Relationship Id="rId34" Type="http://schemas.openxmlformats.org/officeDocument/2006/relationships/hyperlink" Target="http://t.co/S4H0qZCTYn" TargetMode="External"/><Relationship Id="rId55" Type="http://schemas.openxmlformats.org/officeDocument/2006/relationships/hyperlink" Target="https://pbs.twimg.com/profile_banners/1143361214/1491130495" TargetMode="External"/><Relationship Id="rId76" Type="http://schemas.openxmlformats.org/officeDocument/2006/relationships/hyperlink" Target="https://pbs.twimg.com/profile_banners/183340379/1356639752" TargetMode="External"/><Relationship Id="rId97" Type="http://schemas.openxmlformats.org/officeDocument/2006/relationships/hyperlink" Target="https://pbs.twimg.com/profile_banners/70092654/1380199121" TargetMode="External"/><Relationship Id="rId120" Type="http://schemas.openxmlformats.org/officeDocument/2006/relationships/hyperlink" Target="http://abs.twimg.com/images/themes/theme1/bg.png" TargetMode="External"/><Relationship Id="rId141" Type="http://schemas.openxmlformats.org/officeDocument/2006/relationships/hyperlink" Target="http://pbs.twimg.com/profile_background_images/466326333216153600/aXkAXj3F.png" TargetMode="External"/><Relationship Id="rId7" Type="http://schemas.openxmlformats.org/officeDocument/2006/relationships/hyperlink" Target="http://t.co/xCY8YBRYab" TargetMode="External"/><Relationship Id="rId162" Type="http://schemas.openxmlformats.org/officeDocument/2006/relationships/hyperlink" Target="http://pbs.twimg.com/profile_background_images/456361109302153216/FB_hjH-8.jpeg" TargetMode="External"/><Relationship Id="rId183" Type="http://schemas.openxmlformats.org/officeDocument/2006/relationships/hyperlink" Target="http://pbs.twimg.com/profile_images/846042239318970369/rOy0L-Wc_normal.jpg" TargetMode="External"/><Relationship Id="rId218" Type="http://schemas.openxmlformats.org/officeDocument/2006/relationships/hyperlink" Target="http://pbs.twimg.com/profile_images/748846691189678080/IhNo4si6_normal.jpg" TargetMode="External"/><Relationship Id="rId239" Type="http://schemas.openxmlformats.org/officeDocument/2006/relationships/hyperlink" Target="http://pbs.twimg.com/profile_images/577421130731945984/h9kUmB0F_normal.png" TargetMode="External"/><Relationship Id="rId250" Type="http://schemas.openxmlformats.org/officeDocument/2006/relationships/hyperlink" Target="https://twitter.com/zzgordoxzz" TargetMode="External"/><Relationship Id="rId271" Type="http://schemas.openxmlformats.org/officeDocument/2006/relationships/hyperlink" Target="https://twitter.com/stephy_smiless" TargetMode="External"/><Relationship Id="rId292" Type="http://schemas.openxmlformats.org/officeDocument/2006/relationships/hyperlink" Target="https://twitter.com/akshaysonker5" TargetMode="External"/><Relationship Id="rId306" Type="http://schemas.openxmlformats.org/officeDocument/2006/relationships/hyperlink" Target="https://twitter.com/android_blogger" TargetMode="External"/><Relationship Id="rId24" Type="http://schemas.openxmlformats.org/officeDocument/2006/relationships/hyperlink" Target="https://t.co/Mwz38Mo7gm" TargetMode="External"/><Relationship Id="rId45" Type="http://schemas.openxmlformats.org/officeDocument/2006/relationships/hyperlink" Target="https://pbs.twimg.com/profile_banners/3148918651/1451874249" TargetMode="External"/><Relationship Id="rId66" Type="http://schemas.openxmlformats.org/officeDocument/2006/relationships/hyperlink" Target="https://pbs.twimg.com/profile_banners/448002890/1483206217" TargetMode="External"/><Relationship Id="rId87" Type="http://schemas.openxmlformats.org/officeDocument/2006/relationships/hyperlink" Target="https://pbs.twimg.com/profile_banners/372545499/1449556870" TargetMode="External"/><Relationship Id="rId110" Type="http://schemas.openxmlformats.org/officeDocument/2006/relationships/hyperlink" Target="http://abs.twimg.com/images/themes/theme1/bg.png" TargetMode="External"/><Relationship Id="rId131" Type="http://schemas.openxmlformats.org/officeDocument/2006/relationships/hyperlink" Target="http://pbs.twimg.com/profile_background_images/578485818467098625/rnbaOXpc.jpeg" TargetMode="External"/><Relationship Id="rId327" Type="http://schemas.openxmlformats.org/officeDocument/2006/relationships/hyperlink" Target="https://twitter.com/sinonloveswww" TargetMode="External"/><Relationship Id="rId152" Type="http://schemas.openxmlformats.org/officeDocument/2006/relationships/hyperlink" Target="http://pbs.twimg.com/profile_background_images/378800000067155426/dd5eb88971d6f7e288e80d6e1f6b3bdf.jpeg" TargetMode="External"/><Relationship Id="rId173" Type="http://schemas.openxmlformats.org/officeDocument/2006/relationships/hyperlink" Target="http://pbs.twimg.com/profile_images/635845590048309248/upMtZWI0_normal.jpg" TargetMode="External"/><Relationship Id="rId194" Type="http://schemas.openxmlformats.org/officeDocument/2006/relationships/hyperlink" Target="http://pbs.twimg.com/profile_images/697972498235785216/jC68aVxj_normal.jpg" TargetMode="External"/><Relationship Id="rId208" Type="http://schemas.openxmlformats.org/officeDocument/2006/relationships/hyperlink" Target="http://pbs.twimg.com/profile_images/684297626754355200/1VU_6aVE_normal.jpg" TargetMode="External"/><Relationship Id="rId229" Type="http://schemas.openxmlformats.org/officeDocument/2006/relationships/hyperlink" Target="http://pbs.twimg.com/profile_images/749726004738977793/x30U1gig_normal.jpg" TargetMode="External"/><Relationship Id="rId240" Type="http://schemas.openxmlformats.org/officeDocument/2006/relationships/hyperlink" Target="http://pbs.twimg.com/profile_images/846020542549282817/mowxvFJd_normal.jpg" TargetMode="External"/><Relationship Id="rId261" Type="http://schemas.openxmlformats.org/officeDocument/2006/relationships/hyperlink" Target="https://twitter.com/dealurnet" TargetMode="External"/><Relationship Id="rId14" Type="http://schemas.openxmlformats.org/officeDocument/2006/relationships/hyperlink" Target="http://t.co/pm5E2Y8yCw" TargetMode="External"/><Relationship Id="rId35" Type="http://schemas.openxmlformats.org/officeDocument/2006/relationships/hyperlink" Target="https://t.co/aLXGXpmjk2" TargetMode="External"/><Relationship Id="rId56" Type="http://schemas.openxmlformats.org/officeDocument/2006/relationships/hyperlink" Target="https://pbs.twimg.com/profile_banners/868430983/1402674993" TargetMode="External"/><Relationship Id="rId77" Type="http://schemas.openxmlformats.org/officeDocument/2006/relationships/hyperlink" Target="https://pbs.twimg.com/profile_banners/543630542/1469952926" TargetMode="External"/><Relationship Id="rId100" Type="http://schemas.openxmlformats.org/officeDocument/2006/relationships/hyperlink" Target="https://pbs.twimg.com/profile_banners/59922837/1490799628" TargetMode="External"/><Relationship Id="rId282" Type="http://schemas.openxmlformats.org/officeDocument/2006/relationships/hyperlink" Target="https://twitter.com/naijaunplugged" TargetMode="External"/><Relationship Id="rId317" Type="http://schemas.openxmlformats.org/officeDocument/2006/relationships/hyperlink" Target="https://twitter.com/sammobiles" TargetMode="External"/><Relationship Id="rId8" Type="http://schemas.openxmlformats.org/officeDocument/2006/relationships/hyperlink" Target="https://t.co/WEBKs3OMhk" TargetMode="External"/><Relationship Id="rId51" Type="http://schemas.openxmlformats.org/officeDocument/2006/relationships/hyperlink" Target="https://pbs.twimg.com/profile_banners/734927705779490816/1464063043" TargetMode="External"/><Relationship Id="rId72" Type="http://schemas.openxmlformats.org/officeDocument/2006/relationships/hyperlink" Target="https://pbs.twimg.com/profile_banners/366026813/1392227798" TargetMode="External"/><Relationship Id="rId93" Type="http://schemas.openxmlformats.org/officeDocument/2006/relationships/hyperlink" Target="https://pbs.twimg.com/profile_banners/241507070/1467553020" TargetMode="External"/><Relationship Id="rId98" Type="http://schemas.openxmlformats.org/officeDocument/2006/relationships/hyperlink" Target="https://pbs.twimg.com/profile_banners/36690001/1398837439" TargetMode="External"/><Relationship Id="rId121" Type="http://schemas.openxmlformats.org/officeDocument/2006/relationships/hyperlink" Target="http://abs.twimg.com/images/themes/theme1/bg.png" TargetMode="External"/><Relationship Id="rId142" Type="http://schemas.openxmlformats.org/officeDocument/2006/relationships/hyperlink" Target="http://abs.twimg.com/images/themes/theme1/bg.png" TargetMode="External"/><Relationship Id="rId163" Type="http://schemas.openxmlformats.org/officeDocument/2006/relationships/hyperlink" Target="http://abs.twimg.com/images/themes/theme4/bg.gif" TargetMode="External"/><Relationship Id="rId184" Type="http://schemas.openxmlformats.org/officeDocument/2006/relationships/hyperlink" Target="http://pbs.twimg.com/profile_images/821252416033067008/NmBLtw7m_normal.jpg" TargetMode="External"/><Relationship Id="rId189" Type="http://schemas.openxmlformats.org/officeDocument/2006/relationships/hyperlink" Target="http://pbs.twimg.com/profile_images/2014810134/au-support_twitter_0302_normal.png" TargetMode="External"/><Relationship Id="rId219" Type="http://schemas.openxmlformats.org/officeDocument/2006/relationships/hyperlink" Target="http://pbs.twimg.com/profile_images/729671866579722242/Vlyu_zt8_normal.jpg" TargetMode="External"/><Relationship Id="rId3" Type="http://schemas.openxmlformats.org/officeDocument/2006/relationships/hyperlink" Target="https://t.co/JrbiyJbx5b" TargetMode="External"/><Relationship Id="rId214" Type="http://schemas.openxmlformats.org/officeDocument/2006/relationships/hyperlink" Target="http://pbs.twimg.com/profile_images/690139413758742528/d-wcPv3K_normal.jpg" TargetMode="External"/><Relationship Id="rId230" Type="http://schemas.openxmlformats.org/officeDocument/2006/relationships/hyperlink" Target="http://pbs.twimg.com/profile_images/708294307040497666/-Jl2K97M_normal.jpg" TargetMode="External"/><Relationship Id="rId235" Type="http://schemas.openxmlformats.org/officeDocument/2006/relationships/hyperlink" Target="http://pbs.twimg.com/profile_images/775885039053574144/Eryn1rY9_normal.jpg" TargetMode="External"/><Relationship Id="rId251" Type="http://schemas.openxmlformats.org/officeDocument/2006/relationships/hyperlink" Target="https://twitter.com/schmanke" TargetMode="External"/><Relationship Id="rId256" Type="http://schemas.openxmlformats.org/officeDocument/2006/relationships/hyperlink" Target="https://twitter.com/iphonecase_jp" TargetMode="External"/><Relationship Id="rId277" Type="http://schemas.openxmlformats.org/officeDocument/2006/relationships/hyperlink" Target="https://twitter.com/nickbuya" TargetMode="External"/><Relationship Id="rId298" Type="http://schemas.openxmlformats.org/officeDocument/2006/relationships/hyperlink" Target="https://twitter.com/dossantosbruno1" TargetMode="External"/><Relationship Id="rId25" Type="http://schemas.openxmlformats.org/officeDocument/2006/relationships/hyperlink" Target="https://t.co/WWbmlVizB5" TargetMode="External"/><Relationship Id="rId46" Type="http://schemas.openxmlformats.org/officeDocument/2006/relationships/hyperlink" Target="https://pbs.twimg.com/profile_banners/3419431515/1439441845" TargetMode="External"/><Relationship Id="rId67" Type="http://schemas.openxmlformats.org/officeDocument/2006/relationships/hyperlink" Target="https://pbs.twimg.com/profile_banners/2363867307/1487636043" TargetMode="External"/><Relationship Id="rId116" Type="http://schemas.openxmlformats.org/officeDocument/2006/relationships/hyperlink" Target="http://abs.twimg.com/images/themes/theme1/bg.png" TargetMode="External"/><Relationship Id="rId137" Type="http://schemas.openxmlformats.org/officeDocument/2006/relationships/hyperlink" Target="http://pbs.twimg.com/profile_background_images/440208538959237121/TUPt_XcE.jpeg" TargetMode="External"/><Relationship Id="rId158" Type="http://schemas.openxmlformats.org/officeDocument/2006/relationships/hyperlink" Target="http://pbs.twimg.com/profile_background_images/344918034408463370/020daf292bf69890ea862182bbe73758.jpeg" TargetMode="External"/><Relationship Id="rId272" Type="http://schemas.openxmlformats.org/officeDocument/2006/relationships/hyperlink" Target="https://twitter.com/giorgioscampini" TargetMode="External"/><Relationship Id="rId293" Type="http://schemas.openxmlformats.org/officeDocument/2006/relationships/hyperlink" Target="https://twitter.com/helenwiggles" TargetMode="External"/><Relationship Id="rId302" Type="http://schemas.openxmlformats.org/officeDocument/2006/relationships/hyperlink" Target="https://twitter.com/galaxyclub_nl" TargetMode="External"/><Relationship Id="rId307" Type="http://schemas.openxmlformats.org/officeDocument/2006/relationships/hyperlink" Target="https://twitter.com/sklnnylatin" TargetMode="External"/><Relationship Id="rId323" Type="http://schemas.openxmlformats.org/officeDocument/2006/relationships/hyperlink" Target="https://twitter.com/tioherc" TargetMode="External"/><Relationship Id="rId328" Type="http://schemas.openxmlformats.org/officeDocument/2006/relationships/printerSettings" Target="../printerSettings/printerSettings2.bin"/><Relationship Id="rId20" Type="http://schemas.openxmlformats.org/officeDocument/2006/relationships/hyperlink" Target="https://t.co/tc2TeMQqez" TargetMode="External"/><Relationship Id="rId41" Type="http://schemas.openxmlformats.org/officeDocument/2006/relationships/hyperlink" Target="https://pbs.twimg.com/profile_banners/58712060/1476220362" TargetMode="External"/><Relationship Id="rId62" Type="http://schemas.openxmlformats.org/officeDocument/2006/relationships/hyperlink" Target="https://pbs.twimg.com/profile_banners/3344867414/1440937144" TargetMode="External"/><Relationship Id="rId83" Type="http://schemas.openxmlformats.org/officeDocument/2006/relationships/hyperlink" Target="https://pbs.twimg.com/profile_banners/18547908/1415030270" TargetMode="External"/><Relationship Id="rId88" Type="http://schemas.openxmlformats.org/officeDocument/2006/relationships/hyperlink" Target="https://pbs.twimg.com/profile_banners/348170952/1488716984" TargetMode="External"/><Relationship Id="rId111" Type="http://schemas.openxmlformats.org/officeDocument/2006/relationships/hyperlink" Target="http://abs.twimg.com/images/themes/theme1/bg.png" TargetMode="External"/><Relationship Id="rId132" Type="http://schemas.openxmlformats.org/officeDocument/2006/relationships/hyperlink" Target="http://abs.twimg.com/images/themes/theme1/bg.png" TargetMode="External"/><Relationship Id="rId153" Type="http://schemas.openxmlformats.org/officeDocument/2006/relationships/hyperlink" Target="http://pbs.twimg.com/profile_background_images/440460047/android-3-hd-wallpaper.jpg" TargetMode="External"/><Relationship Id="rId174" Type="http://schemas.openxmlformats.org/officeDocument/2006/relationships/hyperlink" Target="http://pbs.twimg.com/profile_images/839944837172428802/FKhayf-__normal.jpg" TargetMode="External"/><Relationship Id="rId179" Type="http://schemas.openxmlformats.org/officeDocument/2006/relationships/hyperlink" Target="http://pbs.twimg.com/profile_images/650799756646576129/hdku2Ieg_normal.jpg" TargetMode="External"/><Relationship Id="rId195" Type="http://schemas.openxmlformats.org/officeDocument/2006/relationships/hyperlink" Target="http://pbs.twimg.com/profile_images/463705400756285440/HsW_KHqD_normal.png" TargetMode="External"/><Relationship Id="rId209" Type="http://schemas.openxmlformats.org/officeDocument/2006/relationships/hyperlink" Target="http://pbs.twimg.com/profile_images/826090155274559488/rzSZFf4-_normal.jpg" TargetMode="External"/><Relationship Id="rId190" Type="http://schemas.openxmlformats.org/officeDocument/2006/relationships/hyperlink" Target="http://pbs.twimg.com/profile_images/833675290152833024/qoaHwxG8_normal.jpg" TargetMode="External"/><Relationship Id="rId204" Type="http://schemas.openxmlformats.org/officeDocument/2006/relationships/hyperlink" Target="http://pbs.twimg.com/profile_images/583215962847051776/PT2zRKlm_normal.jpg" TargetMode="External"/><Relationship Id="rId220" Type="http://schemas.openxmlformats.org/officeDocument/2006/relationships/hyperlink" Target="http://pbs.twimg.com/profile_images/776079592708866048/rgOwI7G-_normal.jpg" TargetMode="External"/><Relationship Id="rId225" Type="http://schemas.openxmlformats.org/officeDocument/2006/relationships/hyperlink" Target="http://pbs.twimg.com/profile_images/624953999460929536/U8AXFUNJ_normal.jpg" TargetMode="External"/><Relationship Id="rId241" Type="http://schemas.openxmlformats.org/officeDocument/2006/relationships/hyperlink" Target="http://pbs.twimg.com/profile_images/378800000775833019/ac768cbf3a7ed9809d902dea3d395c74_normal.jpeg" TargetMode="External"/><Relationship Id="rId246" Type="http://schemas.openxmlformats.org/officeDocument/2006/relationships/hyperlink" Target="http://pbs.twimg.com/profile_images/656447072686596096/X8e8KeFl_normal.png" TargetMode="External"/><Relationship Id="rId267" Type="http://schemas.openxmlformats.org/officeDocument/2006/relationships/hyperlink" Target="https://twitter.com/au_support" TargetMode="External"/><Relationship Id="rId288" Type="http://schemas.openxmlformats.org/officeDocument/2006/relationships/hyperlink" Target="https://twitter.com/ilovemygear" TargetMode="External"/><Relationship Id="rId15" Type="http://schemas.openxmlformats.org/officeDocument/2006/relationships/hyperlink" Target="http://t.co/pm5E2Y8yCw" TargetMode="External"/><Relationship Id="rId36" Type="http://schemas.openxmlformats.org/officeDocument/2006/relationships/hyperlink" Target="http://t.co/Sjb48MgNri" TargetMode="External"/><Relationship Id="rId57" Type="http://schemas.openxmlformats.org/officeDocument/2006/relationships/hyperlink" Target="https://pbs.twimg.com/profile_banners/4334225059/1485991458" TargetMode="External"/><Relationship Id="rId106" Type="http://schemas.openxmlformats.org/officeDocument/2006/relationships/hyperlink" Target="http://abs.twimg.com/images/themes/theme14/bg.gif" TargetMode="External"/><Relationship Id="rId127" Type="http://schemas.openxmlformats.org/officeDocument/2006/relationships/hyperlink" Target="http://abs.twimg.com/images/themes/theme1/bg.png" TargetMode="External"/><Relationship Id="rId262" Type="http://schemas.openxmlformats.org/officeDocument/2006/relationships/hyperlink" Target="https://twitter.com/tazman5562" TargetMode="External"/><Relationship Id="rId283" Type="http://schemas.openxmlformats.org/officeDocument/2006/relationships/hyperlink" Target="https://twitter.com/drurulez" TargetMode="External"/><Relationship Id="rId313" Type="http://schemas.openxmlformats.org/officeDocument/2006/relationships/hyperlink" Target="https://twitter.com/galaxywurld" TargetMode="External"/><Relationship Id="rId318" Type="http://schemas.openxmlformats.org/officeDocument/2006/relationships/hyperlink" Target="https://twitter.com/leothelion96" TargetMode="External"/><Relationship Id="rId10" Type="http://schemas.openxmlformats.org/officeDocument/2006/relationships/hyperlink" Target="https://t.co/Bdn3siYWOy" TargetMode="External"/><Relationship Id="rId31" Type="http://schemas.openxmlformats.org/officeDocument/2006/relationships/hyperlink" Target="https://t.co/faDiYXBhY8" TargetMode="External"/><Relationship Id="rId52" Type="http://schemas.openxmlformats.org/officeDocument/2006/relationships/hyperlink" Target="https://pbs.twimg.com/profile_banners/388852472/1407467884" TargetMode="External"/><Relationship Id="rId73" Type="http://schemas.openxmlformats.org/officeDocument/2006/relationships/hyperlink" Target="https://pbs.twimg.com/profile_banners/713083512241463296/1459789117" TargetMode="External"/><Relationship Id="rId78" Type="http://schemas.openxmlformats.org/officeDocument/2006/relationships/hyperlink" Target="https://pbs.twimg.com/profile_banners/32338034/1483402641" TargetMode="External"/><Relationship Id="rId94" Type="http://schemas.openxmlformats.org/officeDocument/2006/relationships/hyperlink" Target="https://pbs.twimg.com/profile_banners/382825817/1488146063" TargetMode="External"/><Relationship Id="rId99" Type="http://schemas.openxmlformats.org/officeDocument/2006/relationships/hyperlink" Target="https://pbs.twimg.com/profile_banners/89999533/1447947773" TargetMode="External"/><Relationship Id="rId101" Type="http://schemas.openxmlformats.org/officeDocument/2006/relationships/hyperlink" Target="https://pbs.twimg.com/profile_banners/269266660/1491037419" TargetMode="External"/><Relationship Id="rId122" Type="http://schemas.openxmlformats.org/officeDocument/2006/relationships/hyperlink" Target="http://pbs.twimg.com/profile_background_images/787855324/39d2d0e1f2c094d280f6da605771a0fc.png" TargetMode="External"/><Relationship Id="rId143" Type="http://schemas.openxmlformats.org/officeDocument/2006/relationships/hyperlink" Target="http://abs.twimg.com/images/themes/theme14/bg.gif" TargetMode="External"/><Relationship Id="rId148" Type="http://schemas.openxmlformats.org/officeDocument/2006/relationships/hyperlink" Target="http://abs.twimg.com/images/themes/theme4/bg.gif" TargetMode="External"/><Relationship Id="rId164" Type="http://schemas.openxmlformats.org/officeDocument/2006/relationships/hyperlink" Target="http://abs.twimg.com/images/themes/theme15/bg.png" TargetMode="External"/><Relationship Id="rId169" Type="http://schemas.openxmlformats.org/officeDocument/2006/relationships/hyperlink" Target="http://abs.twimg.com/images/themes/theme1/bg.png" TargetMode="External"/><Relationship Id="rId185" Type="http://schemas.openxmlformats.org/officeDocument/2006/relationships/hyperlink" Target="http://pbs.twimg.com/profile_images/703250669570908161/YooSeLmq_normal.jpg" TargetMode="External"/><Relationship Id="rId4" Type="http://schemas.openxmlformats.org/officeDocument/2006/relationships/hyperlink" Target="http://t.co/cZ8SfdGapV" TargetMode="External"/><Relationship Id="rId9" Type="http://schemas.openxmlformats.org/officeDocument/2006/relationships/hyperlink" Target="https://t.co/1ANKrKyJ0X" TargetMode="External"/><Relationship Id="rId180" Type="http://schemas.openxmlformats.org/officeDocument/2006/relationships/hyperlink" Target="http://pbs.twimg.com/profile_images/33142712/twitterprofile_normal.gif" TargetMode="External"/><Relationship Id="rId210" Type="http://schemas.openxmlformats.org/officeDocument/2006/relationships/hyperlink" Target="http://pbs.twimg.com/profile_images/440208080488243201/eGKShHpq_normal.jpeg" TargetMode="External"/><Relationship Id="rId215" Type="http://schemas.openxmlformats.org/officeDocument/2006/relationships/hyperlink" Target="http://pbs.twimg.com/profile_images/2747217997/d0c5e8c87774f4b4772aaad3912ddd33_normal.png" TargetMode="External"/><Relationship Id="rId236" Type="http://schemas.openxmlformats.org/officeDocument/2006/relationships/hyperlink" Target="http://pbs.twimg.com/profile_images/794696969058852864/1Fgy7kO7_normal.jpg" TargetMode="External"/><Relationship Id="rId257" Type="http://schemas.openxmlformats.org/officeDocument/2006/relationships/hyperlink" Target="https://twitter.com/originaloffers" TargetMode="External"/><Relationship Id="rId278" Type="http://schemas.openxmlformats.org/officeDocument/2006/relationships/hyperlink" Target="https://twitter.com/izzodking" TargetMode="External"/><Relationship Id="rId26" Type="http://schemas.openxmlformats.org/officeDocument/2006/relationships/hyperlink" Target="https://t.co/OXSZ84ozll" TargetMode="External"/><Relationship Id="rId231" Type="http://schemas.openxmlformats.org/officeDocument/2006/relationships/hyperlink" Target="http://pbs.twimg.com/profile_images/843502627019259905/X2kDgV-T_normal.jpg" TargetMode="External"/><Relationship Id="rId252" Type="http://schemas.openxmlformats.org/officeDocument/2006/relationships/hyperlink" Target="https://twitter.com/youtube" TargetMode="External"/><Relationship Id="rId273" Type="http://schemas.openxmlformats.org/officeDocument/2006/relationships/hyperlink" Target="https://twitter.com/freddyoropeza2" TargetMode="External"/><Relationship Id="rId294" Type="http://schemas.openxmlformats.org/officeDocument/2006/relationships/hyperlink" Target="https://twitter.com/dailyebaydeal" TargetMode="External"/><Relationship Id="rId308" Type="http://schemas.openxmlformats.org/officeDocument/2006/relationships/hyperlink" Target="https://twitter.com/tonybarrio" TargetMode="External"/><Relationship Id="rId329" Type="http://schemas.openxmlformats.org/officeDocument/2006/relationships/vmlDrawing" Target="../drawings/vmlDrawing2.vml"/><Relationship Id="rId47" Type="http://schemas.openxmlformats.org/officeDocument/2006/relationships/hyperlink" Target="https://pbs.twimg.com/profile_banners/277938997/1419596064" TargetMode="External"/><Relationship Id="rId68" Type="http://schemas.openxmlformats.org/officeDocument/2006/relationships/hyperlink" Target="https://pbs.twimg.com/profile_banners/2238684990/1464527548" TargetMode="External"/><Relationship Id="rId89" Type="http://schemas.openxmlformats.org/officeDocument/2006/relationships/hyperlink" Target="https://pbs.twimg.com/profile_banners/204871317/1370873113" TargetMode="External"/><Relationship Id="rId112" Type="http://schemas.openxmlformats.org/officeDocument/2006/relationships/hyperlink" Target="http://abs.twimg.com/images/themes/theme1/bg.png" TargetMode="External"/><Relationship Id="rId133" Type="http://schemas.openxmlformats.org/officeDocument/2006/relationships/hyperlink" Target="http://abs.twimg.com/images/themes/theme1/bg.png" TargetMode="External"/><Relationship Id="rId154" Type="http://schemas.openxmlformats.org/officeDocument/2006/relationships/hyperlink" Target="http://abs.twimg.com/images/themes/theme4/bg.gif" TargetMode="External"/><Relationship Id="rId175" Type="http://schemas.openxmlformats.org/officeDocument/2006/relationships/hyperlink" Target="http://pbs.twimg.com/profile_images/848596198537691136/R2-8O1qc_normal.jpg" TargetMode="External"/><Relationship Id="rId196" Type="http://schemas.openxmlformats.org/officeDocument/2006/relationships/hyperlink" Target="http://pbs.twimg.com/profile_images/847871896490082304/bxUabU6t_normal.jpg" TargetMode="External"/><Relationship Id="rId200" Type="http://schemas.openxmlformats.org/officeDocument/2006/relationships/hyperlink" Target="http://pbs.twimg.com/profile_images/567425664928972801/4prDYE64_normal.jpeg" TargetMode="External"/><Relationship Id="rId16" Type="http://schemas.openxmlformats.org/officeDocument/2006/relationships/hyperlink" Target="http://t.co/pm5E2Yq9u4" TargetMode="External"/><Relationship Id="rId221" Type="http://schemas.openxmlformats.org/officeDocument/2006/relationships/hyperlink" Target="http://pbs.twimg.com/profile_images/812148018132774915/2Z_b5KtQ_normal.jpg" TargetMode="External"/><Relationship Id="rId242" Type="http://schemas.openxmlformats.org/officeDocument/2006/relationships/hyperlink" Target="http://pbs.twimg.com/profile_images/779571408292618243/CC3wsqs2_normal.jpg" TargetMode="External"/><Relationship Id="rId263" Type="http://schemas.openxmlformats.org/officeDocument/2006/relationships/hyperlink" Target="https://twitter.com/uptilnoon" TargetMode="External"/><Relationship Id="rId284" Type="http://schemas.openxmlformats.org/officeDocument/2006/relationships/hyperlink" Target="https://twitter.com/aitygirl" TargetMode="External"/><Relationship Id="rId319" Type="http://schemas.openxmlformats.org/officeDocument/2006/relationships/hyperlink" Target="https://twitter.com/simpleseller" TargetMode="External"/><Relationship Id="rId37" Type="http://schemas.openxmlformats.org/officeDocument/2006/relationships/hyperlink" Target="http://t.co/R3QwWOogsW" TargetMode="External"/><Relationship Id="rId58" Type="http://schemas.openxmlformats.org/officeDocument/2006/relationships/hyperlink" Target="https://pbs.twimg.com/profile_banners/2709129672/1442074660" TargetMode="External"/><Relationship Id="rId79" Type="http://schemas.openxmlformats.org/officeDocument/2006/relationships/hyperlink" Target="https://pbs.twimg.com/profile_banners/614724499/1468010550" TargetMode="External"/><Relationship Id="rId102" Type="http://schemas.openxmlformats.org/officeDocument/2006/relationships/hyperlink" Target="https://pbs.twimg.com/profile_banners/3834532934/1491050683" TargetMode="External"/><Relationship Id="rId123" Type="http://schemas.openxmlformats.org/officeDocument/2006/relationships/hyperlink" Target="http://abs.twimg.com/images/themes/theme1/bg.png" TargetMode="External"/><Relationship Id="rId144" Type="http://schemas.openxmlformats.org/officeDocument/2006/relationships/hyperlink" Target="http://abs.twimg.com/images/themes/theme15/bg.png" TargetMode="External"/><Relationship Id="rId330" Type="http://schemas.openxmlformats.org/officeDocument/2006/relationships/table" Target="../tables/table2.xml"/><Relationship Id="rId90" Type="http://schemas.openxmlformats.org/officeDocument/2006/relationships/hyperlink" Target="https://pbs.twimg.com/profile_banners/775076571627548672/1473820402" TargetMode="External"/><Relationship Id="rId165" Type="http://schemas.openxmlformats.org/officeDocument/2006/relationships/hyperlink" Target="http://pbs.twimg.com/profile_background_images/524300370/district12.jpg" TargetMode="External"/><Relationship Id="rId186" Type="http://schemas.openxmlformats.org/officeDocument/2006/relationships/hyperlink" Target="http://abs.twimg.com/sticky/default_profile_images/default_profile_normal.png" TargetMode="External"/><Relationship Id="rId211" Type="http://schemas.openxmlformats.org/officeDocument/2006/relationships/hyperlink" Target="http://pbs.twimg.com/profile_images/746828850714320901/rj4viyds_normal.jpg" TargetMode="External"/><Relationship Id="rId232" Type="http://schemas.openxmlformats.org/officeDocument/2006/relationships/hyperlink" Target="http://pbs.twimg.com/profile_images/812296125285797888/PngMa8cm_normal.jpg" TargetMode="External"/><Relationship Id="rId253" Type="http://schemas.openxmlformats.org/officeDocument/2006/relationships/hyperlink" Target="https://twitter.com/laeticicia" TargetMode="External"/><Relationship Id="rId274" Type="http://schemas.openxmlformats.org/officeDocument/2006/relationships/hyperlink" Target="https://twitter.com/gokimaster" TargetMode="External"/><Relationship Id="rId295" Type="http://schemas.openxmlformats.org/officeDocument/2006/relationships/hyperlink" Target="https://twitter.com/majed400r" TargetMode="External"/><Relationship Id="rId309" Type="http://schemas.openxmlformats.org/officeDocument/2006/relationships/hyperlink" Target="https://twitter.com/tvolo812" TargetMode="External"/><Relationship Id="rId27" Type="http://schemas.openxmlformats.org/officeDocument/2006/relationships/hyperlink" Target="https://t.co/3nUNiYJNYk" TargetMode="External"/><Relationship Id="rId48" Type="http://schemas.openxmlformats.org/officeDocument/2006/relationships/hyperlink" Target="https://pbs.twimg.com/profile_banners/2495046416/1430850341" TargetMode="External"/><Relationship Id="rId69" Type="http://schemas.openxmlformats.org/officeDocument/2006/relationships/hyperlink" Target="https://pbs.twimg.com/profile_banners/330840798/1491039151" TargetMode="External"/><Relationship Id="rId113" Type="http://schemas.openxmlformats.org/officeDocument/2006/relationships/hyperlink" Target="http://abs.twimg.com/images/themes/theme9/bg.gif" TargetMode="External"/><Relationship Id="rId134" Type="http://schemas.openxmlformats.org/officeDocument/2006/relationships/hyperlink" Target="http://abs.twimg.com/images/themes/theme1/bg.png" TargetMode="External"/><Relationship Id="rId320" Type="http://schemas.openxmlformats.org/officeDocument/2006/relationships/hyperlink" Target="https://twitter.com/baodung6761" TargetMode="External"/><Relationship Id="rId80" Type="http://schemas.openxmlformats.org/officeDocument/2006/relationships/hyperlink" Target="https://pbs.twimg.com/profile_banners/709695191/1488203500" TargetMode="External"/><Relationship Id="rId155" Type="http://schemas.openxmlformats.org/officeDocument/2006/relationships/hyperlink" Target="http://abs.twimg.com/images/themes/theme1/bg.png" TargetMode="External"/><Relationship Id="rId176" Type="http://schemas.openxmlformats.org/officeDocument/2006/relationships/hyperlink" Target="http://pbs.twimg.com/profile_images/790462056378015744/fZlDIRmP_normal.jpg" TargetMode="External"/><Relationship Id="rId197" Type="http://schemas.openxmlformats.org/officeDocument/2006/relationships/hyperlink" Target="http://pbs.twimg.com/profile_images/797801445227577348/iFgZp16k_normal.jpg" TargetMode="External"/><Relationship Id="rId201" Type="http://schemas.openxmlformats.org/officeDocument/2006/relationships/hyperlink" Target="http://pbs.twimg.com/profile_images/636954305564672000/IpD8PGB2_normal.jpg" TargetMode="External"/><Relationship Id="rId222" Type="http://schemas.openxmlformats.org/officeDocument/2006/relationships/hyperlink" Target="http://pbs.twimg.com/profile_images/751516823657541633/NT21F4gV_normal.jpg" TargetMode="External"/><Relationship Id="rId243" Type="http://schemas.openxmlformats.org/officeDocument/2006/relationships/hyperlink" Target="http://pbs.twimg.com/profile_images/813700085791870976/jePrq4Ft_normal.jpg" TargetMode="External"/><Relationship Id="rId264" Type="http://schemas.openxmlformats.org/officeDocument/2006/relationships/hyperlink" Target="https://twitter.com/cabralricardo86" TargetMode="External"/><Relationship Id="rId285" Type="http://schemas.openxmlformats.org/officeDocument/2006/relationships/hyperlink" Target="https://twitter.com/otunbalat" TargetMode="External"/><Relationship Id="rId17" Type="http://schemas.openxmlformats.org/officeDocument/2006/relationships/hyperlink" Target="http://t.co/UUlaqMleOg" TargetMode="External"/><Relationship Id="rId38" Type="http://schemas.openxmlformats.org/officeDocument/2006/relationships/hyperlink" Target="http://t.co/NGO0eVzgDK" TargetMode="External"/><Relationship Id="rId59" Type="http://schemas.openxmlformats.org/officeDocument/2006/relationships/hyperlink" Target="https://pbs.twimg.com/profile_banners/1533812300/1487145067" TargetMode="External"/><Relationship Id="rId103" Type="http://schemas.openxmlformats.org/officeDocument/2006/relationships/hyperlink" Target="http://abs.twimg.com/images/themes/theme14/bg.gif" TargetMode="External"/><Relationship Id="rId124" Type="http://schemas.openxmlformats.org/officeDocument/2006/relationships/hyperlink" Target="http://abs.twimg.com/images/themes/theme1/bg.png" TargetMode="External"/><Relationship Id="rId310" Type="http://schemas.openxmlformats.org/officeDocument/2006/relationships/hyperlink" Target="https://twitter.com/swarajmama_sboy" TargetMode="External"/><Relationship Id="rId70" Type="http://schemas.openxmlformats.org/officeDocument/2006/relationships/hyperlink" Target="https://pbs.twimg.com/profile_banners/739568832797413376/1487010879" TargetMode="External"/><Relationship Id="rId91" Type="http://schemas.openxmlformats.org/officeDocument/2006/relationships/hyperlink" Target="https://pbs.twimg.com/profile_banners/792571731588345856/1478303634" TargetMode="External"/><Relationship Id="rId145" Type="http://schemas.openxmlformats.org/officeDocument/2006/relationships/hyperlink" Target="http://abs.twimg.com/images/themes/theme1/bg.png" TargetMode="External"/><Relationship Id="rId166" Type="http://schemas.openxmlformats.org/officeDocument/2006/relationships/hyperlink" Target="http://pbs.twimg.com/profile_background_images/64416109/fonds.jpg" TargetMode="External"/><Relationship Id="rId187" Type="http://schemas.openxmlformats.org/officeDocument/2006/relationships/hyperlink" Target="http://pbs.twimg.com/profile_images/734959485198815233/nmnwzKgg_normal.jpg" TargetMode="External"/><Relationship Id="rId331" Type="http://schemas.openxmlformats.org/officeDocument/2006/relationships/comments" Target="../comments2.xml"/><Relationship Id="rId1" Type="http://schemas.openxmlformats.org/officeDocument/2006/relationships/hyperlink" Target="https://t.co/080juMYuFy" TargetMode="External"/><Relationship Id="rId212" Type="http://schemas.openxmlformats.org/officeDocument/2006/relationships/hyperlink" Target="http://pbs.twimg.com/profile_images/378800000792741346/437f63ef2d14bd13973d80959b205ea7_normal.jpeg" TargetMode="External"/><Relationship Id="rId233" Type="http://schemas.openxmlformats.org/officeDocument/2006/relationships/hyperlink" Target="http://pbs.twimg.com/profile_images/847702190101680128/6aUOVk9i_normal.jpg" TargetMode="External"/><Relationship Id="rId254" Type="http://schemas.openxmlformats.org/officeDocument/2006/relationships/hyperlink" Target="https://twitter.com/fnac" TargetMode="External"/><Relationship Id="rId28" Type="http://schemas.openxmlformats.org/officeDocument/2006/relationships/hyperlink" Target="https://t.co/sDL4XBHPBq" TargetMode="External"/><Relationship Id="rId49" Type="http://schemas.openxmlformats.org/officeDocument/2006/relationships/hyperlink" Target="https://pbs.twimg.com/profile_banners/35417819/1490547569" TargetMode="External"/><Relationship Id="rId114" Type="http://schemas.openxmlformats.org/officeDocument/2006/relationships/hyperlink" Target="http://abs.twimg.com/images/themes/theme1/bg.png" TargetMode="External"/><Relationship Id="rId275" Type="http://schemas.openxmlformats.org/officeDocument/2006/relationships/hyperlink" Target="https://twitter.com/ixrenxi" TargetMode="External"/><Relationship Id="rId296" Type="http://schemas.openxmlformats.org/officeDocument/2006/relationships/hyperlink" Target="https://twitter.com/accesoriostore" TargetMode="External"/><Relationship Id="rId300" Type="http://schemas.openxmlformats.org/officeDocument/2006/relationships/hyperlink" Target="https://twitter.com/rapioverben" TargetMode="External"/><Relationship Id="rId60" Type="http://schemas.openxmlformats.org/officeDocument/2006/relationships/hyperlink" Target="https://pbs.twimg.com/profile_banners/608529960/1379782948" TargetMode="External"/><Relationship Id="rId81" Type="http://schemas.openxmlformats.org/officeDocument/2006/relationships/hyperlink" Target="https://pbs.twimg.com/profile_banners/1588330429/1435151746" TargetMode="External"/><Relationship Id="rId135" Type="http://schemas.openxmlformats.org/officeDocument/2006/relationships/hyperlink" Target="http://pbs.twimg.com/profile_background_images/378800000102683928/6c6f00db96dc55bc8675a4d0b7e0f597.jpeg" TargetMode="External"/><Relationship Id="rId156" Type="http://schemas.openxmlformats.org/officeDocument/2006/relationships/hyperlink" Target="http://pbs.twimg.com/profile_background_images/869548309/9ebf707ecf80091c1da0865e1618df29.jpeg" TargetMode="External"/><Relationship Id="rId177" Type="http://schemas.openxmlformats.org/officeDocument/2006/relationships/hyperlink" Target="http://pbs.twimg.com/profile_images/2337019675/surface_white_gallery_post_normal.jpg" TargetMode="External"/><Relationship Id="rId198" Type="http://schemas.openxmlformats.org/officeDocument/2006/relationships/hyperlink" Target="http://pbs.twimg.com/profile_images/831774095821983744/mvJUHYds_normal.jpg" TargetMode="External"/><Relationship Id="rId321" Type="http://schemas.openxmlformats.org/officeDocument/2006/relationships/hyperlink" Target="https://twitter.com/abcdefgreeny" TargetMode="External"/><Relationship Id="rId202" Type="http://schemas.openxmlformats.org/officeDocument/2006/relationships/hyperlink" Target="http://pbs.twimg.com/profile_images/537548436707749888/WcTED2nT_normal.jpeg" TargetMode="External"/><Relationship Id="rId223" Type="http://schemas.openxmlformats.org/officeDocument/2006/relationships/hyperlink" Target="http://pbs.twimg.com/profile_images/629650663434158081/rn2B483K_normal.jpg" TargetMode="External"/><Relationship Id="rId244" Type="http://schemas.openxmlformats.org/officeDocument/2006/relationships/hyperlink" Target="http://pbs.twimg.com/profile_images/461383903161245696/FKNs9jxD_normal.png" TargetMode="External"/><Relationship Id="rId18" Type="http://schemas.openxmlformats.org/officeDocument/2006/relationships/hyperlink" Target="https://t.co/UfNf9upqMb" TargetMode="External"/><Relationship Id="rId39" Type="http://schemas.openxmlformats.org/officeDocument/2006/relationships/hyperlink" Target="https://t.co/UyL2SxIvtx" TargetMode="External"/><Relationship Id="rId265" Type="http://schemas.openxmlformats.org/officeDocument/2006/relationships/hyperlink" Target="https://twitter.com/pisukekorokoro" TargetMode="External"/><Relationship Id="rId286" Type="http://schemas.openxmlformats.org/officeDocument/2006/relationships/hyperlink" Target="https://twitter.com/reviews_ng" TargetMode="External"/><Relationship Id="rId50" Type="http://schemas.openxmlformats.org/officeDocument/2006/relationships/hyperlink" Target="https://pbs.twimg.com/profile_banners/703249692839120896/1469550357" TargetMode="External"/><Relationship Id="rId104" Type="http://schemas.openxmlformats.org/officeDocument/2006/relationships/hyperlink" Target="http://abs.twimg.com/images/themes/theme14/bg.gif" TargetMode="External"/><Relationship Id="rId125" Type="http://schemas.openxmlformats.org/officeDocument/2006/relationships/hyperlink" Target="http://abs.twimg.com/images/themes/theme19/bg.gif" TargetMode="External"/><Relationship Id="rId146" Type="http://schemas.openxmlformats.org/officeDocument/2006/relationships/hyperlink" Target="http://pbs.twimg.com/profile_background_images/574566421885100032/bEVZvLQT.jpeg" TargetMode="External"/><Relationship Id="rId167" Type="http://schemas.openxmlformats.org/officeDocument/2006/relationships/hyperlink" Target="http://pbs.twimg.com/profile_background_images/395054396/375491_220344698046757_100002136841718_498976_1961861629_n.jpg" TargetMode="External"/><Relationship Id="rId188" Type="http://schemas.openxmlformats.org/officeDocument/2006/relationships/hyperlink" Target="http://pbs.twimg.com/profile_images/378800000827945407/34059d717f95d1e07aade166270c8078_normal.jpeg" TargetMode="External"/><Relationship Id="rId311" Type="http://schemas.openxmlformats.org/officeDocument/2006/relationships/hyperlink" Target="https://twitter.com/chika_lovsy" TargetMode="External"/><Relationship Id="rId71" Type="http://schemas.openxmlformats.org/officeDocument/2006/relationships/hyperlink" Target="https://pbs.twimg.com/profile_banners/504092052/1409846994" TargetMode="External"/><Relationship Id="rId92" Type="http://schemas.openxmlformats.org/officeDocument/2006/relationships/hyperlink" Target="https://pbs.twimg.com/profile_banners/438543493/1385939297" TargetMode="External"/><Relationship Id="rId213" Type="http://schemas.openxmlformats.org/officeDocument/2006/relationships/hyperlink" Target="http://pbs.twimg.com/profile_images/831238383301169153/KW9aE6Gw_normal.jpg" TargetMode="External"/><Relationship Id="rId234" Type="http://schemas.openxmlformats.org/officeDocument/2006/relationships/hyperlink" Target="http://pbs.twimg.com/profile_images/734055576385118208/BxF1llTY_normal.jpg" TargetMode="External"/><Relationship Id="rId2" Type="http://schemas.openxmlformats.org/officeDocument/2006/relationships/hyperlink" Target="https://t.co/F3fLcf5sH7" TargetMode="External"/><Relationship Id="rId29" Type="http://schemas.openxmlformats.org/officeDocument/2006/relationships/hyperlink" Target="https://t.co/p2P9qOiCjY" TargetMode="External"/><Relationship Id="rId255" Type="http://schemas.openxmlformats.org/officeDocument/2006/relationships/hyperlink" Target="https://twitter.com/cellphonesvn" TargetMode="External"/><Relationship Id="rId276" Type="http://schemas.openxmlformats.org/officeDocument/2006/relationships/hyperlink" Target="https://twitter.com/fake_hakugei" TargetMode="External"/><Relationship Id="rId297" Type="http://schemas.openxmlformats.org/officeDocument/2006/relationships/hyperlink" Target="https://twitter.com/carlosmiranda_o" TargetMode="External"/><Relationship Id="rId40" Type="http://schemas.openxmlformats.org/officeDocument/2006/relationships/hyperlink" Target="https://pbs.twimg.com/profile_banners/59197583/1486076578" TargetMode="External"/><Relationship Id="rId115" Type="http://schemas.openxmlformats.org/officeDocument/2006/relationships/hyperlink" Target="http://abs.twimg.com/images/themes/theme1/bg.png" TargetMode="External"/><Relationship Id="rId136" Type="http://schemas.openxmlformats.org/officeDocument/2006/relationships/hyperlink" Target="http://pbs.twimg.com/profile_background_images/611471964578844672/7_j8bI6i.jpg" TargetMode="External"/><Relationship Id="rId157" Type="http://schemas.openxmlformats.org/officeDocument/2006/relationships/hyperlink" Target="http://abs.twimg.com/images/themes/theme1/bg.png" TargetMode="External"/><Relationship Id="rId178" Type="http://schemas.openxmlformats.org/officeDocument/2006/relationships/hyperlink" Target="http://pbs.twimg.com/profile_images/683836525872721920/mEVQPNIA_normal.png" TargetMode="External"/><Relationship Id="rId301" Type="http://schemas.openxmlformats.org/officeDocument/2006/relationships/hyperlink" Target="https://twitter.com/bestmobileltd" TargetMode="External"/><Relationship Id="rId322" Type="http://schemas.openxmlformats.org/officeDocument/2006/relationships/hyperlink" Target="https://twitter.com/codeurs" TargetMode="External"/><Relationship Id="rId61" Type="http://schemas.openxmlformats.org/officeDocument/2006/relationships/hyperlink" Target="https://pbs.twimg.com/profile_banners/3160243595/1428853844" TargetMode="External"/><Relationship Id="rId82" Type="http://schemas.openxmlformats.org/officeDocument/2006/relationships/hyperlink" Target="https://pbs.twimg.com/profile_banners/122874755/1418659251" TargetMode="External"/><Relationship Id="rId199" Type="http://schemas.openxmlformats.org/officeDocument/2006/relationships/hyperlink" Target="http://pbs.twimg.com/profile_images/477790186173390848/Meu9Cdxn_normal.jpeg" TargetMode="External"/><Relationship Id="rId203" Type="http://schemas.openxmlformats.org/officeDocument/2006/relationships/hyperlink" Target="http://pbs.twimg.com/profile_images/637962339208179712/t-Xf9lLZ_normal.jpg" TargetMode="External"/><Relationship Id="rId19" Type="http://schemas.openxmlformats.org/officeDocument/2006/relationships/hyperlink" Target="https://t.co/asq3h8YYdd" TargetMode="External"/><Relationship Id="rId224" Type="http://schemas.openxmlformats.org/officeDocument/2006/relationships/hyperlink" Target="http://pbs.twimg.com/profile_images/613808426544721920/1PuqEUVQ_normal.png" TargetMode="External"/><Relationship Id="rId245" Type="http://schemas.openxmlformats.org/officeDocument/2006/relationships/hyperlink" Target="http://pbs.twimg.com/profile_images/848158544327307264/QVJMc5B0_normal.jpg" TargetMode="External"/><Relationship Id="rId266" Type="http://schemas.openxmlformats.org/officeDocument/2006/relationships/hyperlink" Target="https://twitter.com/mariojacquet3" TargetMode="External"/><Relationship Id="rId287" Type="http://schemas.openxmlformats.org/officeDocument/2006/relationships/hyperlink" Target="https://twitter.com/mikey_agdw7" TargetMode="External"/><Relationship Id="rId30" Type="http://schemas.openxmlformats.org/officeDocument/2006/relationships/hyperlink" Target="https://t.co/ecJqsFGRYU" TargetMode="External"/><Relationship Id="rId105" Type="http://schemas.openxmlformats.org/officeDocument/2006/relationships/hyperlink" Target="http://pbs.twimg.com/profile_background_images/451389902429491200/Rrlh09IC.png" TargetMode="External"/><Relationship Id="rId126" Type="http://schemas.openxmlformats.org/officeDocument/2006/relationships/hyperlink" Target="http://abs.twimg.com/images/themes/theme1/bg.png" TargetMode="External"/><Relationship Id="rId147" Type="http://schemas.openxmlformats.org/officeDocument/2006/relationships/hyperlink" Target="http://abs.twimg.com/images/themes/theme10/bg.gif" TargetMode="External"/><Relationship Id="rId168" Type="http://schemas.openxmlformats.org/officeDocument/2006/relationships/hyperlink" Target="http://pbs.twimg.com/profile_background_images/530844802284134400/hiF4leoe.jpeg" TargetMode="External"/><Relationship Id="rId312" Type="http://schemas.openxmlformats.org/officeDocument/2006/relationships/hyperlink" Target="https://twitter.com/ponpokobon"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vmlDrawing" Target="../drawings/vmlDrawing3.v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vmlDrawing" Target="../drawings/vmlDrawing4.v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8" Type="http://schemas.openxmlformats.org/officeDocument/2006/relationships/comments" Target="../comments5.xml"/><Relationship Id="rId3" Type="http://schemas.openxmlformats.org/officeDocument/2006/relationships/vmlDrawing" Target="../drawings/vmlDrawing5.vml"/><Relationship Id="rId7" Type="http://schemas.openxmlformats.org/officeDocument/2006/relationships/table" Target="../tables/table8.xml"/><Relationship Id="rId2" Type="http://schemas.openxmlformats.org/officeDocument/2006/relationships/drawing" Target="../drawings/drawing1.xml"/><Relationship Id="rId1" Type="http://schemas.openxmlformats.org/officeDocument/2006/relationships/printerSettings" Target="../printerSettings/printerSettings6.bin"/><Relationship Id="rId6" Type="http://schemas.openxmlformats.org/officeDocument/2006/relationships/table" Target="../tables/table7.xml"/><Relationship Id="rId5" Type="http://schemas.openxmlformats.org/officeDocument/2006/relationships/table" Target="../tables/table6.xml"/><Relationship Id="rId4" Type="http://schemas.openxmlformats.org/officeDocument/2006/relationships/table" Target="../tables/table5.xml"/></Relationships>
</file>

<file path=xl/worksheets/_rels/sheet7.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drawing" Target="../drawings/drawing2.xml"/><Relationship Id="rId1" Type="http://schemas.openxmlformats.org/officeDocument/2006/relationships/printerSettings" Target="../printerSettings/printerSettings7.bin"/><Relationship Id="rId4" Type="http://schemas.openxmlformats.org/officeDocument/2006/relationships/table" Target="../tables/table10.xml"/></Relationships>
</file>

<file path=xl/worksheets/_rels/sheet8.xml.rels><?xml version="1.0" encoding="UTF-8" standalone="yes"?>
<Relationships xmlns="http://schemas.openxmlformats.org/package/2006/relationships"><Relationship Id="rId8" Type="http://schemas.openxmlformats.org/officeDocument/2006/relationships/hyperlink" Target="https://www.galaxyclub.nl/2017/04/galaxy-s8-plus-versus-galaxy-s7-edge-vergelijking-verschillen/" TargetMode="External"/><Relationship Id="rId13" Type="http://schemas.openxmlformats.org/officeDocument/2006/relationships/table" Target="../tables/table13.xml"/><Relationship Id="rId18" Type="http://schemas.openxmlformats.org/officeDocument/2006/relationships/table" Target="../tables/table18.xml"/><Relationship Id="rId3" Type="http://schemas.openxmlformats.org/officeDocument/2006/relationships/hyperlink" Target="http://eultech.fnac.com/dynclick/fnac/?ead-publisher=twitter&amp;ead-name=twitter_SEO_produit&amp;ead-location=twitter&amp;ead-creative=SEO&amp;ead-creativetype=image&amp;eurl=http://www.fnac.com/Smartphone-Samsung-Galaxy-S7-Edge-32-Go-Bleu/a10299956/w-4?Origin=RS_TW_produit" TargetMode="External"/><Relationship Id="rId7" Type="http://schemas.openxmlformats.org/officeDocument/2006/relationships/hyperlink" Target="https://www.sammobile.com/2017/04/03/got-nougat-on-your-galaxy-s7-or-s7-edge-try-bixby-and-the-galaxy-s8-launcher-right-now/" TargetMode="External"/><Relationship Id="rId12" Type="http://schemas.openxmlformats.org/officeDocument/2006/relationships/table" Target="../tables/table12.xml"/><Relationship Id="rId17" Type="http://schemas.openxmlformats.org/officeDocument/2006/relationships/table" Target="../tables/table17.xml"/><Relationship Id="rId2" Type="http://schemas.openxmlformats.org/officeDocument/2006/relationships/hyperlink" Target="https://www.youtube.com/UpTilNoon" TargetMode="External"/><Relationship Id="rId16" Type="http://schemas.openxmlformats.org/officeDocument/2006/relationships/table" Target="../tables/table16.xml"/><Relationship Id="rId1" Type="http://schemas.openxmlformats.org/officeDocument/2006/relationships/hyperlink" Target="http://bestmobileltd.com/samsung-galaxy-s7-edge-free-clear-view-cover.html" TargetMode="External"/><Relationship Id="rId6" Type="http://schemas.openxmlformats.org/officeDocument/2006/relationships/hyperlink" Target="https://www.youtube.com/watch?v=IWXNNwDRS3Y&amp;feature=youtu.be" TargetMode="External"/><Relationship Id="rId11" Type="http://schemas.openxmlformats.org/officeDocument/2006/relationships/table" Target="../tables/table11.xml"/><Relationship Id="rId5" Type="http://schemas.openxmlformats.org/officeDocument/2006/relationships/hyperlink" Target="http://amzn.to/2nSkzlo?platform=hootsuite" TargetMode="External"/><Relationship Id="rId15" Type="http://schemas.openxmlformats.org/officeDocument/2006/relationships/table" Target="../tables/table15.xml"/><Relationship Id="rId10" Type="http://schemas.openxmlformats.org/officeDocument/2006/relationships/hyperlink" Target="https://twitter.com/i/web/status/846327820825477121" TargetMode="External"/><Relationship Id="rId4" Type="http://schemas.openxmlformats.org/officeDocument/2006/relationships/hyperlink" Target="https://gleam.io/vde46/win-a-samsung-galaxy-s7-edge-with-a-samsung-128-gigabyte-sd-card-open-world-wide" TargetMode="External"/><Relationship Id="rId9" Type="http://schemas.openxmlformats.org/officeDocument/2006/relationships/hyperlink" Target="http://www.rakuten.co.jp/la-flan/kaiso.html" TargetMode="External"/><Relationship Id="rId14" Type="http://schemas.openxmlformats.org/officeDocument/2006/relationships/table" Target="../tables/table14.xml"/></Relationships>
</file>

<file path=xl/worksheets/_rels/sheet9.xml.rels><?xml version="1.0" encoding="UTF-8" standalone="yes"?>
<Relationships xmlns="http://schemas.openxmlformats.org/package/2006/relationships"><Relationship Id="rId1" Type="http://schemas.openxmlformats.org/officeDocument/2006/relationships/table" Target="../tables/table19.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BI328"/>
  <sheetViews>
    <sheetView workbookViewId="0">
      <pane xSplit="2" ySplit="2" topLeftCell="K3" activePane="bottomRight" state="frozen"/>
      <selection pane="topRight" activeCell="C1" sqref="C1"/>
      <selection pane="bottomLeft" activeCell="A3" sqref="A3"/>
      <selection pane="bottomRight" activeCell="Q7" sqref="Q7"/>
    </sheetView>
  </sheetViews>
  <sheetFormatPr defaultRowHeight="14.5" x14ac:dyDescent="0.35"/>
  <cols>
    <col min="1" max="2" width="10.453125" style="1" customWidth="1"/>
    <col min="3" max="3" width="7.81640625" style="3" bestFit="1" customWidth="1"/>
    <col min="4" max="4" width="8.7265625" style="2" bestFit="1" customWidth="1"/>
    <col min="5" max="5" width="7.7265625" style="2" bestFit="1" customWidth="1"/>
    <col min="6" max="6" width="9.81640625" style="2" bestFit="1" customWidth="1"/>
    <col min="7" max="7" width="11" style="3" bestFit="1" customWidth="1"/>
    <col min="8" max="8" width="8" style="1" bestFit="1" customWidth="1"/>
    <col min="9" max="9" width="12.26953125" style="3" bestFit="1" customWidth="1"/>
    <col min="10" max="10" width="12.453125" style="3" bestFit="1" customWidth="1"/>
    <col min="11" max="11" width="15.54296875" style="3" customWidth="1"/>
    <col min="12" max="12" width="11" hidden="1" customWidth="1"/>
    <col min="13" max="13" width="10.81640625" hidden="1" customWidth="1"/>
    <col min="14" max="14" width="16" bestFit="1" customWidth="1"/>
    <col min="15" max="15" width="12.26953125" bestFit="1" customWidth="1"/>
    <col min="16" max="16" width="13.36328125" bestFit="1" customWidth="1"/>
    <col min="17" max="17" width="8.1796875" bestFit="1" customWidth="1"/>
    <col min="18" max="18" width="9.08984375" bestFit="1" customWidth="1"/>
    <col min="19" max="19" width="12.453125" bestFit="1" customWidth="1"/>
    <col min="20" max="20" width="12.6328125" bestFit="1" customWidth="1"/>
    <col min="21" max="21" width="10.36328125" bestFit="1" customWidth="1"/>
    <col min="22" max="22" width="13.7265625" bestFit="1" customWidth="1"/>
    <col min="23" max="23" width="12.54296875" bestFit="1" customWidth="1"/>
    <col min="24" max="24" width="13.36328125" bestFit="1" customWidth="1"/>
    <col min="25" max="25" width="9.81640625" bestFit="1" customWidth="1"/>
    <col min="26" max="26" width="11.26953125" bestFit="1" customWidth="1"/>
    <col min="27" max="27" width="13.1796875" bestFit="1" customWidth="1"/>
    <col min="28" max="28" width="12.6328125" bestFit="1" customWidth="1"/>
    <col min="29" max="29" width="10.90625" bestFit="1" customWidth="1"/>
    <col min="30" max="30" width="9.81640625" bestFit="1" customWidth="1"/>
    <col min="31" max="31" width="12.6328125" bestFit="1" customWidth="1"/>
    <col min="32" max="32" width="10.08984375" bestFit="1" customWidth="1"/>
    <col min="33" max="33" width="10.90625" bestFit="1" customWidth="1"/>
    <col min="34" max="34" width="10.36328125" bestFit="1" customWidth="1"/>
    <col min="35" max="35" width="10.453125" bestFit="1" customWidth="1"/>
    <col min="36" max="36" width="12" bestFit="1" customWidth="1"/>
    <col min="37" max="37" width="9.90625" bestFit="1" customWidth="1"/>
    <col min="38" max="38" width="12.1796875" bestFit="1" customWidth="1"/>
    <col min="40" max="40" width="11.54296875" bestFit="1" customWidth="1"/>
    <col min="41" max="41" width="11.26953125" bestFit="1" customWidth="1"/>
    <col min="42" max="42" width="12.6328125" bestFit="1" customWidth="1"/>
    <col min="43" max="43" width="19.453125" bestFit="1" customWidth="1"/>
    <col min="44" max="44" width="18.1796875" bestFit="1" customWidth="1"/>
    <col min="45" max="45" width="15.81640625" bestFit="1" customWidth="1"/>
    <col min="46" max="46" width="9.7265625" bestFit="1" customWidth="1"/>
    <col min="47" max="47" width="14.453125" bestFit="1" customWidth="1"/>
    <col min="48" max="48" width="10.7265625" bestFit="1" customWidth="1"/>
    <col min="49" max="49" width="9.6328125" bestFit="1" customWidth="1"/>
    <col min="50" max="50" width="8" bestFit="1" customWidth="1"/>
    <col min="51" max="51" width="7.36328125" bestFit="1" customWidth="1"/>
    <col min="52" max="52" width="11" bestFit="1" customWidth="1"/>
    <col min="53" max="53" width="20.26953125" bestFit="1" customWidth="1"/>
    <col min="54" max="54" width="25.26953125" bestFit="1" customWidth="1"/>
    <col min="55" max="55" width="21.08984375" bestFit="1" customWidth="1"/>
    <col min="56" max="56" width="26.08984375" bestFit="1" customWidth="1"/>
    <col min="57" max="57" width="27.1796875" bestFit="1" customWidth="1"/>
    <col min="58" max="58" width="31.36328125" bestFit="1" customWidth="1"/>
    <col min="59" max="59" width="17.26953125" bestFit="1" customWidth="1"/>
    <col min="60" max="60" width="20.81640625" bestFit="1" customWidth="1"/>
    <col min="61" max="61" width="14.6328125" bestFit="1" customWidth="1"/>
  </cols>
  <sheetData>
    <row r="1" spans="1:61" x14ac:dyDescent="0.35">
      <c r="C1" s="18" t="s">
        <v>39</v>
      </c>
      <c r="D1" s="19"/>
      <c r="E1" s="19"/>
      <c r="F1" s="19"/>
      <c r="G1" s="18"/>
      <c r="H1" s="16" t="s">
        <v>43</v>
      </c>
      <c r="I1" s="54"/>
      <c r="J1" s="54"/>
      <c r="K1" s="35" t="s">
        <v>42</v>
      </c>
      <c r="L1" s="20" t="s">
        <v>40</v>
      </c>
      <c r="M1" s="20"/>
      <c r="N1" s="17" t="s">
        <v>41</v>
      </c>
    </row>
    <row r="2" spans="1:61" ht="30" customHeight="1" x14ac:dyDescent="0.35">
      <c r="A2" s="11" t="s">
        <v>0</v>
      </c>
      <c r="B2" s="11" t="s">
        <v>1</v>
      </c>
      <c r="C2" s="13" t="s">
        <v>2</v>
      </c>
      <c r="D2" s="13" t="s">
        <v>3</v>
      </c>
      <c r="E2" s="13" t="s">
        <v>130</v>
      </c>
      <c r="F2" s="13" t="s">
        <v>4</v>
      </c>
      <c r="G2" s="13" t="s">
        <v>11</v>
      </c>
      <c r="H2" s="11" t="s">
        <v>46</v>
      </c>
      <c r="I2" s="13" t="s">
        <v>160</v>
      </c>
      <c r="J2" s="13" t="s">
        <v>161</v>
      </c>
      <c r="K2" s="13" t="s">
        <v>165</v>
      </c>
      <c r="L2" s="13" t="s">
        <v>12</v>
      </c>
      <c r="M2" s="13" t="s">
        <v>38</v>
      </c>
      <c r="N2" s="13" t="s">
        <v>26</v>
      </c>
      <c r="O2" s="13" t="s">
        <v>177</v>
      </c>
      <c r="P2" s="13" t="s">
        <v>178</v>
      </c>
      <c r="Q2" s="13" t="s">
        <v>179</v>
      </c>
      <c r="R2" s="13" t="s">
        <v>180</v>
      </c>
      <c r="S2" s="13" t="s">
        <v>181</v>
      </c>
      <c r="T2" s="13" t="s">
        <v>182</v>
      </c>
      <c r="U2" s="13" t="s">
        <v>183</v>
      </c>
      <c r="V2" s="13" t="s">
        <v>184</v>
      </c>
      <c r="W2" s="13" t="s">
        <v>185</v>
      </c>
      <c r="X2" s="13" t="s">
        <v>186</v>
      </c>
      <c r="Y2" s="13" t="s">
        <v>187</v>
      </c>
      <c r="Z2" s="13" t="s">
        <v>188</v>
      </c>
      <c r="AA2" s="13" t="s">
        <v>189</v>
      </c>
      <c r="AB2" s="13" t="s">
        <v>190</v>
      </c>
      <c r="AC2" s="13" t="s">
        <v>191</v>
      </c>
      <c r="AD2" s="13" t="s">
        <v>192</v>
      </c>
      <c r="AE2" s="13" t="s">
        <v>193</v>
      </c>
      <c r="AF2" s="13" t="s">
        <v>194</v>
      </c>
      <c r="AG2" s="13" t="s">
        <v>195</v>
      </c>
      <c r="AH2" s="13" t="s">
        <v>196</v>
      </c>
      <c r="AI2" s="13" t="s">
        <v>197</v>
      </c>
      <c r="AJ2" s="13" t="s">
        <v>198</v>
      </c>
      <c r="AK2" s="13" t="s">
        <v>199</v>
      </c>
      <c r="AL2" s="13" t="s">
        <v>200</v>
      </c>
      <c r="AM2" s="13" t="s">
        <v>201</v>
      </c>
      <c r="AN2" s="13" t="s">
        <v>202</v>
      </c>
      <c r="AO2" s="13" t="s">
        <v>203</v>
      </c>
      <c r="AP2" s="13" t="s">
        <v>204</v>
      </c>
      <c r="AQ2" s="13" t="s">
        <v>205</v>
      </c>
      <c r="AR2" s="13" t="s">
        <v>206</v>
      </c>
      <c r="AS2" s="13" t="s">
        <v>207</v>
      </c>
      <c r="AT2" s="13" t="s">
        <v>208</v>
      </c>
      <c r="AU2" s="13" t="s">
        <v>209</v>
      </c>
      <c r="AV2" s="13" t="s">
        <v>210</v>
      </c>
      <c r="AW2" s="13" t="s">
        <v>211</v>
      </c>
      <c r="AX2" s="13" t="s">
        <v>212</v>
      </c>
      <c r="AY2" s="13" t="s">
        <v>213</v>
      </c>
      <c r="AZ2" s="13" t="s">
        <v>214</v>
      </c>
      <c r="BA2" s="117" t="s">
        <v>1593</v>
      </c>
      <c r="BB2" s="117" t="s">
        <v>1594</v>
      </c>
      <c r="BC2" s="117" t="s">
        <v>1595</v>
      </c>
      <c r="BD2" s="117" t="s">
        <v>1596</v>
      </c>
      <c r="BE2" s="117" t="s">
        <v>1597</v>
      </c>
      <c r="BF2" s="117" t="s">
        <v>1598</v>
      </c>
      <c r="BG2" s="117" t="s">
        <v>1599</v>
      </c>
      <c r="BH2" s="117" t="s">
        <v>1600</v>
      </c>
      <c r="BI2" s="117" t="s">
        <v>1601</v>
      </c>
    </row>
    <row r="3" spans="1:61" ht="15" customHeight="1" x14ac:dyDescent="0.35">
      <c r="A3" s="70" t="s">
        <v>890</v>
      </c>
      <c r="B3" s="70" t="s">
        <v>919</v>
      </c>
      <c r="C3" s="83"/>
      <c r="D3" s="84"/>
      <c r="E3" s="85"/>
      <c r="F3" s="86"/>
      <c r="G3" s="83"/>
      <c r="H3" s="81"/>
      <c r="I3" s="87"/>
      <c r="J3" s="87"/>
      <c r="K3" s="36"/>
      <c r="L3" s="88">
        <v>3</v>
      </c>
      <c r="M3" s="88"/>
      <c r="N3" s="89"/>
      <c r="O3" s="71" t="s">
        <v>218</v>
      </c>
      <c r="P3" s="73">
        <v>42828.550358796296</v>
      </c>
      <c r="Q3" s="71" t="s">
        <v>922</v>
      </c>
      <c r="R3" s="75" t="s">
        <v>954</v>
      </c>
      <c r="S3" s="71" t="s">
        <v>224</v>
      </c>
      <c r="T3" s="71"/>
      <c r="U3" s="75"/>
      <c r="V3" s="75" t="s">
        <v>994</v>
      </c>
      <c r="W3" s="73">
        <v>42828.550358796296</v>
      </c>
      <c r="X3" s="75" t="s">
        <v>1020</v>
      </c>
      <c r="Y3" s="71"/>
      <c r="Z3" s="71"/>
      <c r="AA3" s="77" t="s">
        <v>1055</v>
      </c>
      <c r="AB3" s="71"/>
      <c r="AC3" s="71" t="b">
        <v>0</v>
      </c>
      <c r="AD3" s="71">
        <v>0</v>
      </c>
      <c r="AE3" s="77" t="s">
        <v>228</v>
      </c>
      <c r="AF3" s="71" t="b">
        <v>0</v>
      </c>
      <c r="AG3" s="71" t="s">
        <v>229</v>
      </c>
      <c r="AH3" s="71"/>
      <c r="AI3" s="77" t="s">
        <v>228</v>
      </c>
      <c r="AJ3" s="71" t="b">
        <v>0</v>
      </c>
      <c r="AK3" s="71">
        <v>0</v>
      </c>
      <c r="AL3" s="77" t="s">
        <v>228</v>
      </c>
      <c r="AM3" s="71" t="s">
        <v>235</v>
      </c>
      <c r="AN3" s="71" t="b">
        <v>0</v>
      </c>
      <c r="AO3" s="77" t="s">
        <v>1055</v>
      </c>
      <c r="AP3" s="71" t="s">
        <v>179</v>
      </c>
      <c r="AQ3" s="71">
        <v>0</v>
      </c>
      <c r="AR3" s="71">
        <v>0</v>
      </c>
      <c r="AS3" s="71"/>
      <c r="AT3" s="71"/>
      <c r="AU3" s="71"/>
      <c r="AV3" s="71"/>
      <c r="AW3" s="71"/>
      <c r="AX3" s="71"/>
      <c r="AY3" s="71"/>
      <c r="AZ3" s="71"/>
      <c r="BA3" s="50"/>
      <c r="BB3" s="51"/>
      <c r="BC3" s="50"/>
      <c r="BD3" s="51"/>
      <c r="BE3" s="50"/>
      <c r="BF3" s="51"/>
      <c r="BG3" s="50"/>
      <c r="BH3" s="51"/>
      <c r="BI3" s="50"/>
    </row>
    <row r="4" spans="1:61" ht="15" customHeight="1" x14ac:dyDescent="0.35">
      <c r="A4" s="70" t="s">
        <v>890</v>
      </c>
      <c r="B4" s="70" t="s">
        <v>217</v>
      </c>
      <c r="C4" s="83"/>
      <c r="D4" s="84"/>
      <c r="E4" s="85"/>
      <c r="F4" s="86"/>
      <c r="G4" s="83"/>
      <c r="H4" s="81"/>
      <c r="I4" s="87"/>
      <c r="J4" s="87"/>
      <c r="K4" s="36"/>
      <c r="L4" s="90">
        <v>4</v>
      </c>
      <c r="M4" s="90"/>
      <c r="N4" s="89"/>
      <c r="O4" s="72" t="s">
        <v>218</v>
      </c>
      <c r="P4" s="74">
        <v>42828.550358796296</v>
      </c>
      <c r="Q4" s="72" t="s">
        <v>922</v>
      </c>
      <c r="R4" s="76" t="s">
        <v>954</v>
      </c>
      <c r="S4" s="72" t="s">
        <v>224</v>
      </c>
      <c r="T4" s="72"/>
      <c r="U4" s="72"/>
      <c r="V4" s="76" t="s">
        <v>994</v>
      </c>
      <c r="W4" s="74">
        <v>42828.550358796296</v>
      </c>
      <c r="X4" s="76" t="s">
        <v>1020</v>
      </c>
      <c r="Y4" s="72"/>
      <c r="Z4" s="72"/>
      <c r="AA4" s="78" t="s">
        <v>1055</v>
      </c>
      <c r="AB4" s="72"/>
      <c r="AC4" s="72" t="b">
        <v>0</v>
      </c>
      <c r="AD4" s="72">
        <v>0</v>
      </c>
      <c r="AE4" s="78" t="s">
        <v>228</v>
      </c>
      <c r="AF4" s="72" t="b">
        <v>0</v>
      </c>
      <c r="AG4" s="72" t="s">
        <v>229</v>
      </c>
      <c r="AH4" s="72"/>
      <c r="AI4" s="78" t="s">
        <v>228</v>
      </c>
      <c r="AJ4" s="72" t="b">
        <v>0</v>
      </c>
      <c r="AK4" s="72">
        <v>0</v>
      </c>
      <c r="AL4" s="78" t="s">
        <v>228</v>
      </c>
      <c r="AM4" s="72" t="s">
        <v>235</v>
      </c>
      <c r="AN4" s="72" t="b">
        <v>0</v>
      </c>
      <c r="AO4" s="78" t="s">
        <v>1055</v>
      </c>
      <c r="AP4" s="72" t="s">
        <v>179</v>
      </c>
      <c r="AQ4" s="72">
        <v>0</v>
      </c>
      <c r="AR4" s="72">
        <v>0</v>
      </c>
      <c r="AS4" s="72"/>
      <c r="AT4" s="72"/>
      <c r="AU4" s="72"/>
      <c r="AV4" s="72"/>
      <c r="AW4" s="72"/>
      <c r="AX4" s="72"/>
      <c r="AY4" s="72"/>
      <c r="AZ4" s="72"/>
      <c r="BA4" s="50">
        <v>1</v>
      </c>
      <c r="BB4" s="51">
        <v>5.5555555555555554</v>
      </c>
      <c r="BC4" s="50">
        <v>0</v>
      </c>
      <c r="BD4" s="51">
        <v>0</v>
      </c>
      <c r="BE4" s="50">
        <v>0</v>
      </c>
      <c r="BF4" s="51">
        <v>0</v>
      </c>
      <c r="BG4" s="50">
        <v>17</v>
      </c>
      <c r="BH4" s="51">
        <v>94.444444444444443</v>
      </c>
      <c r="BI4" s="50">
        <v>18</v>
      </c>
    </row>
    <row r="5" spans="1:61" x14ac:dyDescent="0.35">
      <c r="A5" s="70" t="s">
        <v>891</v>
      </c>
      <c r="B5" s="70" t="s">
        <v>377</v>
      </c>
      <c r="C5" s="83"/>
      <c r="D5" s="84"/>
      <c r="E5" s="85"/>
      <c r="F5" s="86"/>
      <c r="G5" s="83"/>
      <c r="H5" s="81"/>
      <c r="I5" s="87"/>
      <c r="J5" s="87"/>
      <c r="K5" s="36"/>
      <c r="L5" s="90">
        <v>5</v>
      </c>
      <c r="M5" s="90"/>
      <c r="N5" s="89"/>
      <c r="O5" s="72" t="s">
        <v>218</v>
      </c>
      <c r="P5" s="74">
        <v>42828.552048611113</v>
      </c>
      <c r="Q5" s="72" t="s">
        <v>406</v>
      </c>
      <c r="R5" s="76" t="s">
        <v>446</v>
      </c>
      <c r="S5" s="72" t="s">
        <v>472</v>
      </c>
      <c r="T5" s="72" t="s">
        <v>225</v>
      </c>
      <c r="U5" s="72"/>
      <c r="V5" s="76" t="s">
        <v>995</v>
      </c>
      <c r="W5" s="74">
        <v>42828.552048611113</v>
      </c>
      <c r="X5" s="76" t="s">
        <v>1021</v>
      </c>
      <c r="Y5" s="72"/>
      <c r="Z5" s="72"/>
      <c r="AA5" s="78" t="s">
        <v>1056</v>
      </c>
      <c r="AB5" s="72"/>
      <c r="AC5" s="72" t="b">
        <v>0</v>
      </c>
      <c r="AD5" s="72">
        <v>0</v>
      </c>
      <c r="AE5" s="78" t="s">
        <v>228</v>
      </c>
      <c r="AF5" s="72" t="b">
        <v>0</v>
      </c>
      <c r="AG5" s="72" t="s">
        <v>232</v>
      </c>
      <c r="AH5" s="72"/>
      <c r="AI5" s="78" t="s">
        <v>228</v>
      </c>
      <c r="AJ5" s="72" t="b">
        <v>0</v>
      </c>
      <c r="AK5" s="72">
        <v>5</v>
      </c>
      <c r="AL5" s="78" t="s">
        <v>594</v>
      </c>
      <c r="AM5" s="72" t="s">
        <v>243</v>
      </c>
      <c r="AN5" s="72" t="b">
        <v>0</v>
      </c>
      <c r="AO5" s="78" t="s">
        <v>594</v>
      </c>
      <c r="AP5" s="72" t="s">
        <v>179</v>
      </c>
      <c r="AQ5" s="72">
        <v>0</v>
      </c>
      <c r="AR5" s="72">
        <v>0</v>
      </c>
      <c r="AS5" s="72"/>
      <c r="AT5" s="72"/>
      <c r="AU5" s="72"/>
      <c r="AV5" s="72"/>
      <c r="AW5" s="72"/>
      <c r="AX5" s="72"/>
      <c r="AY5" s="72"/>
      <c r="AZ5" s="72"/>
      <c r="BA5" s="50">
        <v>0</v>
      </c>
      <c r="BB5" s="51">
        <v>0</v>
      </c>
      <c r="BC5" s="50">
        <v>0</v>
      </c>
      <c r="BD5" s="51">
        <v>0</v>
      </c>
      <c r="BE5" s="50">
        <v>0</v>
      </c>
      <c r="BF5" s="51">
        <v>0</v>
      </c>
      <c r="BG5" s="50">
        <v>23</v>
      </c>
      <c r="BH5" s="51">
        <v>100</v>
      </c>
      <c r="BI5" s="50">
        <v>23</v>
      </c>
    </row>
    <row r="6" spans="1:61" x14ac:dyDescent="0.35">
      <c r="A6" s="70" t="s">
        <v>892</v>
      </c>
      <c r="B6" s="70" t="s">
        <v>892</v>
      </c>
      <c r="C6" s="83"/>
      <c r="D6" s="84"/>
      <c r="E6" s="85"/>
      <c r="F6" s="86"/>
      <c r="G6" s="83"/>
      <c r="H6" s="81"/>
      <c r="I6" s="87"/>
      <c r="J6" s="87"/>
      <c r="K6" s="36"/>
      <c r="L6" s="90">
        <v>6</v>
      </c>
      <c r="M6" s="90"/>
      <c r="N6" s="89"/>
      <c r="O6" s="72" t="s">
        <v>179</v>
      </c>
      <c r="P6" s="74">
        <v>42828.552118055559</v>
      </c>
      <c r="Q6" s="72" t="s">
        <v>923</v>
      </c>
      <c r="R6" s="76" t="s">
        <v>955</v>
      </c>
      <c r="S6" s="72" t="s">
        <v>979</v>
      </c>
      <c r="T6" s="72"/>
      <c r="U6" s="72"/>
      <c r="V6" s="76" t="s">
        <v>996</v>
      </c>
      <c r="W6" s="74">
        <v>42828.552118055559</v>
      </c>
      <c r="X6" s="76" t="s">
        <v>1022</v>
      </c>
      <c r="Y6" s="72"/>
      <c r="Z6" s="72"/>
      <c r="AA6" s="78" t="s">
        <v>1057</v>
      </c>
      <c r="AB6" s="72"/>
      <c r="AC6" s="72" t="b">
        <v>0</v>
      </c>
      <c r="AD6" s="72">
        <v>0</v>
      </c>
      <c r="AE6" s="78" t="s">
        <v>228</v>
      </c>
      <c r="AF6" s="72" t="b">
        <v>0</v>
      </c>
      <c r="AG6" s="72" t="s">
        <v>333</v>
      </c>
      <c r="AH6" s="72"/>
      <c r="AI6" s="78" t="s">
        <v>228</v>
      </c>
      <c r="AJ6" s="72" t="b">
        <v>0</v>
      </c>
      <c r="AK6" s="72">
        <v>0</v>
      </c>
      <c r="AL6" s="78" t="s">
        <v>228</v>
      </c>
      <c r="AM6" s="72" t="s">
        <v>242</v>
      </c>
      <c r="AN6" s="72" t="b">
        <v>0</v>
      </c>
      <c r="AO6" s="78" t="s">
        <v>1057</v>
      </c>
      <c r="AP6" s="72" t="s">
        <v>179</v>
      </c>
      <c r="AQ6" s="72">
        <v>0</v>
      </c>
      <c r="AR6" s="72">
        <v>0</v>
      </c>
      <c r="AS6" s="72"/>
      <c r="AT6" s="72"/>
      <c r="AU6" s="72"/>
      <c r="AV6" s="72"/>
      <c r="AW6" s="72"/>
      <c r="AX6" s="72"/>
      <c r="AY6" s="72"/>
      <c r="AZ6" s="72"/>
      <c r="BA6" s="50">
        <v>0</v>
      </c>
      <c r="BB6" s="51">
        <v>0</v>
      </c>
      <c r="BC6" s="50">
        <v>0</v>
      </c>
      <c r="BD6" s="51">
        <v>0</v>
      </c>
      <c r="BE6" s="50">
        <v>0</v>
      </c>
      <c r="BF6" s="51">
        <v>0</v>
      </c>
      <c r="BG6" s="50">
        <v>25</v>
      </c>
      <c r="BH6" s="51">
        <v>100</v>
      </c>
      <c r="BI6" s="50">
        <v>25</v>
      </c>
    </row>
    <row r="7" spans="1:61" x14ac:dyDescent="0.35">
      <c r="A7" s="70" t="s">
        <v>893</v>
      </c>
      <c r="B7" s="70" t="s">
        <v>893</v>
      </c>
      <c r="C7" s="83"/>
      <c r="D7" s="84"/>
      <c r="E7" s="85"/>
      <c r="F7" s="86"/>
      <c r="G7" s="83"/>
      <c r="H7" s="81"/>
      <c r="I7" s="87"/>
      <c r="J7" s="87"/>
      <c r="K7" s="36"/>
      <c r="L7" s="90">
        <v>7</v>
      </c>
      <c r="M7" s="90"/>
      <c r="N7" s="89"/>
      <c r="O7" s="72" t="s">
        <v>179</v>
      </c>
      <c r="P7" s="74">
        <v>42828.552523148152</v>
      </c>
      <c r="Q7" s="72" t="s">
        <v>924</v>
      </c>
      <c r="R7" s="76" t="s">
        <v>956</v>
      </c>
      <c r="S7" s="72" t="s">
        <v>980</v>
      </c>
      <c r="T7" s="72"/>
      <c r="U7" s="72"/>
      <c r="V7" s="76" t="s">
        <v>997</v>
      </c>
      <c r="W7" s="74">
        <v>42828.552523148152</v>
      </c>
      <c r="X7" s="76" t="s">
        <v>1023</v>
      </c>
      <c r="Y7" s="72"/>
      <c r="Z7" s="72"/>
      <c r="AA7" s="78" t="s">
        <v>1058</v>
      </c>
      <c r="AB7" s="72"/>
      <c r="AC7" s="72" t="b">
        <v>0</v>
      </c>
      <c r="AD7" s="72">
        <v>0</v>
      </c>
      <c r="AE7" s="78" t="s">
        <v>228</v>
      </c>
      <c r="AF7" s="72" t="b">
        <v>0</v>
      </c>
      <c r="AG7" s="72" t="s">
        <v>315</v>
      </c>
      <c r="AH7" s="72"/>
      <c r="AI7" s="78" t="s">
        <v>228</v>
      </c>
      <c r="AJ7" s="72" t="b">
        <v>0</v>
      </c>
      <c r="AK7" s="72">
        <v>0</v>
      </c>
      <c r="AL7" s="78" t="s">
        <v>228</v>
      </c>
      <c r="AM7" s="72" t="s">
        <v>236</v>
      </c>
      <c r="AN7" s="72" t="b">
        <v>0</v>
      </c>
      <c r="AO7" s="78" t="s">
        <v>1058</v>
      </c>
      <c r="AP7" s="72" t="s">
        <v>179</v>
      </c>
      <c r="AQ7" s="72">
        <v>0</v>
      </c>
      <c r="AR7" s="72">
        <v>0</v>
      </c>
      <c r="AS7" s="72"/>
      <c r="AT7" s="72"/>
      <c r="AU7" s="72"/>
      <c r="AV7" s="72"/>
      <c r="AW7" s="72"/>
      <c r="AX7" s="72"/>
      <c r="AY7" s="72"/>
      <c r="AZ7" s="72"/>
      <c r="BA7" s="50">
        <v>0</v>
      </c>
      <c r="BB7" s="51">
        <v>0</v>
      </c>
      <c r="BC7" s="50">
        <v>0</v>
      </c>
      <c r="BD7" s="51">
        <v>0</v>
      </c>
      <c r="BE7" s="50">
        <v>0</v>
      </c>
      <c r="BF7" s="51">
        <v>0</v>
      </c>
      <c r="BG7" s="50">
        <v>9</v>
      </c>
      <c r="BH7" s="51">
        <v>100</v>
      </c>
      <c r="BI7" s="50">
        <v>9</v>
      </c>
    </row>
    <row r="8" spans="1:61" x14ac:dyDescent="0.35">
      <c r="A8" s="70" t="s">
        <v>216</v>
      </c>
      <c r="B8" s="70" t="s">
        <v>216</v>
      </c>
      <c r="C8" s="83"/>
      <c r="D8" s="84"/>
      <c r="E8" s="85"/>
      <c r="F8" s="86"/>
      <c r="G8" s="83"/>
      <c r="H8" s="81"/>
      <c r="I8" s="87"/>
      <c r="J8" s="87"/>
      <c r="K8" s="36"/>
      <c r="L8" s="90">
        <v>8</v>
      </c>
      <c r="M8" s="90"/>
      <c r="N8" s="89"/>
      <c r="O8" s="72" t="s">
        <v>179</v>
      </c>
      <c r="P8" s="74">
        <v>42828.552557870367</v>
      </c>
      <c r="Q8" s="72" t="s">
        <v>925</v>
      </c>
      <c r="R8" s="76" t="s">
        <v>957</v>
      </c>
      <c r="S8" s="72" t="s">
        <v>981</v>
      </c>
      <c r="T8" s="72"/>
      <c r="U8" s="72"/>
      <c r="V8" s="76" t="s">
        <v>227</v>
      </c>
      <c r="W8" s="74">
        <v>42828.552557870367</v>
      </c>
      <c r="X8" s="76" t="s">
        <v>1024</v>
      </c>
      <c r="Y8" s="72"/>
      <c r="Z8" s="72"/>
      <c r="AA8" s="78" t="s">
        <v>1059</v>
      </c>
      <c r="AB8" s="72"/>
      <c r="AC8" s="72" t="b">
        <v>0</v>
      </c>
      <c r="AD8" s="72">
        <v>0</v>
      </c>
      <c r="AE8" s="78" t="s">
        <v>228</v>
      </c>
      <c r="AF8" s="72" t="b">
        <v>0</v>
      </c>
      <c r="AG8" s="72" t="s">
        <v>229</v>
      </c>
      <c r="AH8" s="72"/>
      <c r="AI8" s="78" t="s">
        <v>228</v>
      </c>
      <c r="AJ8" s="72" t="b">
        <v>0</v>
      </c>
      <c r="AK8" s="72">
        <v>0</v>
      </c>
      <c r="AL8" s="78" t="s">
        <v>228</v>
      </c>
      <c r="AM8" s="72" t="s">
        <v>234</v>
      </c>
      <c r="AN8" s="72" t="b">
        <v>0</v>
      </c>
      <c r="AO8" s="78" t="s">
        <v>1059</v>
      </c>
      <c r="AP8" s="72" t="s">
        <v>179</v>
      </c>
      <c r="AQ8" s="72">
        <v>0</v>
      </c>
      <c r="AR8" s="72">
        <v>0</v>
      </c>
      <c r="AS8" s="72"/>
      <c r="AT8" s="72"/>
      <c r="AU8" s="72"/>
      <c r="AV8" s="72"/>
      <c r="AW8" s="72"/>
      <c r="AX8" s="72"/>
      <c r="AY8" s="72"/>
      <c r="AZ8" s="72"/>
      <c r="BA8" s="50">
        <v>0</v>
      </c>
      <c r="BB8" s="51">
        <v>0</v>
      </c>
      <c r="BC8" s="50">
        <v>0</v>
      </c>
      <c r="BD8" s="51">
        <v>0</v>
      </c>
      <c r="BE8" s="50">
        <v>0</v>
      </c>
      <c r="BF8" s="51">
        <v>0</v>
      </c>
      <c r="BG8" s="50">
        <v>11</v>
      </c>
      <c r="BH8" s="51">
        <v>100</v>
      </c>
      <c r="BI8" s="50">
        <v>11</v>
      </c>
    </row>
    <row r="9" spans="1:61" x14ac:dyDescent="0.35">
      <c r="A9" s="70" t="s">
        <v>894</v>
      </c>
      <c r="B9" s="70" t="s">
        <v>894</v>
      </c>
      <c r="C9" s="83"/>
      <c r="D9" s="84"/>
      <c r="E9" s="85"/>
      <c r="F9" s="86"/>
      <c r="G9" s="83"/>
      <c r="H9" s="81"/>
      <c r="I9" s="87"/>
      <c r="J9" s="87"/>
      <c r="K9" s="36"/>
      <c r="L9" s="90">
        <v>9</v>
      </c>
      <c r="M9" s="90"/>
      <c r="N9" s="89"/>
      <c r="O9" s="72" t="s">
        <v>179</v>
      </c>
      <c r="P9" s="74">
        <v>42828.552986111114</v>
      </c>
      <c r="Q9" s="72" t="s">
        <v>926</v>
      </c>
      <c r="R9" s="72"/>
      <c r="S9" s="72"/>
      <c r="T9" s="72"/>
      <c r="U9" s="72"/>
      <c r="V9" s="76" t="s">
        <v>998</v>
      </c>
      <c r="W9" s="74">
        <v>42828.552986111114</v>
      </c>
      <c r="X9" s="76" t="s">
        <v>1025</v>
      </c>
      <c r="Y9" s="72"/>
      <c r="Z9" s="72"/>
      <c r="AA9" s="78" t="s">
        <v>1060</v>
      </c>
      <c r="AB9" s="72"/>
      <c r="AC9" s="72" t="b">
        <v>0</v>
      </c>
      <c r="AD9" s="72">
        <v>0</v>
      </c>
      <c r="AE9" s="78" t="s">
        <v>228</v>
      </c>
      <c r="AF9" s="72" t="b">
        <v>0</v>
      </c>
      <c r="AG9" s="72" t="s">
        <v>315</v>
      </c>
      <c r="AH9" s="72"/>
      <c r="AI9" s="78" t="s">
        <v>228</v>
      </c>
      <c r="AJ9" s="72" t="b">
        <v>0</v>
      </c>
      <c r="AK9" s="72">
        <v>0</v>
      </c>
      <c r="AL9" s="78" t="s">
        <v>228</v>
      </c>
      <c r="AM9" s="72" t="s">
        <v>1094</v>
      </c>
      <c r="AN9" s="72" t="b">
        <v>0</v>
      </c>
      <c r="AO9" s="78" t="s">
        <v>1060</v>
      </c>
      <c r="AP9" s="72" t="s">
        <v>179</v>
      </c>
      <c r="AQ9" s="72">
        <v>0</v>
      </c>
      <c r="AR9" s="72">
        <v>0</v>
      </c>
      <c r="AS9" s="72"/>
      <c r="AT9" s="72"/>
      <c r="AU9" s="72"/>
      <c r="AV9" s="72"/>
      <c r="AW9" s="72"/>
      <c r="AX9" s="72"/>
      <c r="AY9" s="72"/>
      <c r="AZ9" s="72"/>
      <c r="BA9" s="50">
        <v>0</v>
      </c>
      <c r="BB9" s="51">
        <v>0</v>
      </c>
      <c r="BC9" s="50">
        <v>0</v>
      </c>
      <c r="BD9" s="51">
        <v>0</v>
      </c>
      <c r="BE9" s="50">
        <v>0</v>
      </c>
      <c r="BF9" s="51">
        <v>0</v>
      </c>
      <c r="BG9" s="50">
        <v>4</v>
      </c>
      <c r="BH9" s="51">
        <v>100</v>
      </c>
      <c r="BI9" s="50">
        <v>4</v>
      </c>
    </row>
    <row r="10" spans="1:61" x14ac:dyDescent="0.35">
      <c r="A10" s="70" t="s">
        <v>895</v>
      </c>
      <c r="B10" s="70" t="s">
        <v>895</v>
      </c>
      <c r="C10" s="83"/>
      <c r="D10" s="84"/>
      <c r="E10" s="85"/>
      <c r="F10" s="86"/>
      <c r="G10" s="83"/>
      <c r="H10" s="81"/>
      <c r="I10" s="87"/>
      <c r="J10" s="87"/>
      <c r="K10" s="36"/>
      <c r="L10" s="90">
        <v>10</v>
      </c>
      <c r="M10" s="90"/>
      <c r="N10" s="89"/>
      <c r="O10" s="72" t="s">
        <v>179</v>
      </c>
      <c r="P10" s="74">
        <v>42828.555532407408</v>
      </c>
      <c r="Q10" s="72" t="s">
        <v>927</v>
      </c>
      <c r="R10" s="76" t="s">
        <v>958</v>
      </c>
      <c r="S10" s="72" t="s">
        <v>982</v>
      </c>
      <c r="T10" s="72"/>
      <c r="U10" s="72"/>
      <c r="V10" s="76" t="s">
        <v>999</v>
      </c>
      <c r="W10" s="74">
        <v>42828.555532407408</v>
      </c>
      <c r="X10" s="76" t="s">
        <v>1026</v>
      </c>
      <c r="Y10" s="72"/>
      <c r="Z10" s="72"/>
      <c r="AA10" s="78" t="s">
        <v>1061</v>
      </c>
      <c r="AB10" s="72"/>
      <c r="AC10" s="72" t="b">
        <v>0</v>
      </c>
      <c r="AD10" s="72">
        <v>0</v>
      </c>
      <c r="AE10" s="78" t="s">
        <v>228</v>
      </c>
      <c r="AF10" s="72" t="b">
        <v>0</v>
      </c>
      <c r="AG10" s="72" t="s">
        <v>316</v>
      </c>
      <c r="AH10" s="72"/>
      <c r="AI10" s="78" t="s">
        <v>228</v>
      </c>
      <c r="AJ10" s="72" t="b">
        <v>0</v>
      </c>
      <c r="AK10" s="72">
        <v>0</v>
      </c>
      <c r="AL10" s="78" t="s">
        <v>228</v>
      </c>
      <c r="AM10" s="72" t="s">
        <v>1095</v>
      </c>
      <c r="AN10" s="72" t="b">
        <v>0</v>
      </c>
      <c r="AO10" s="78" t="s">
        <v>1061</v>
      </c>
      <c r="AP10" s="72" t="s">
        <v>179</v>
      </c>
      <c r="AQ10" s="72">
        <v>0</v>
      </c>
      <c r="AR10" s="72">
        <v>0</v>
      </c>
      <c r="AS10" s="72"/>
      <c r="AT10" s="72"/>
      <c r="AU10" s="72"/>
      <c r="AV10" s="72"/>
      <c r="AW10" s="72"/>
      <c r="AX10" s="72"/>
      <c r="AY10" s="72"/>
      <c r="AZ10" s="72"/>
      <c r="BA10" s="50">
        <v>0</v>
      </c>
      <c r="BB10" s="51">
        <v>0</v>
      </c>
      <c r="BC10" s="50">
        <v>0</v>
      </c>
      <c r="BD10" s="51">
        <v>0</v>
      </c>
      <c r="BE10" s="50">
        <v>0</v>
      </c>
      <c r="BF10" s="51">
        <v>0</v>
      </c>
      <c r="BG10" s="50">
        <v>14</v>
      </c>
      <c r="BH10" s="51">
        <v>100</v>
      </c>
      <c r="BI10" s="50">
        <v>14</v>
      </c>
    </row>
    <row r="11" spans="1:61" x14ac:dyDescent="0.35">
      <c r="A11" s="70" t="s">
        <v>896</v>
      </c>
      <c r="B11" s="70" t="s">
        <v>896</v>
      </c>
      <c r="C11" s="83"/>
      <c r="D11" s="84"/>
      <c r="E11" s="85"/>
      <c r="F11" s="86"/>
      <c r="G11" s="83"/>
      <c r="H11" s="81"/>
      <c r="I11" s="87"/>
      <c r="J11" s="87"/>
      <c r="K11" s="36"/>
      <c r="L11" s="90">
        <v>11</v>
      </c>
      <c r="M11" s="90"/>
      <c r="N11" s="89"/>
      <c r="O11" s="72" t="s">
        <v>179</v>
      </c>
      <c r="P11" s="74">
        <v>42828.556944444441</v>
      </c>
      <c r="Q11" s="72" t="s">
        <v>928</v>
      </c>
      <c r="R11" s="76" t="s">
        <v>959</v>
      </c>
      <c r="S11" s="72" t="s">
        <v>983</v>
      </c>
      <c r="T11" s="72" t="s">
        <v>988</v>
      </c>
      <c r="U11" s="72"/>
      <c r="V11" s="76" t="s">
        <v>1000</v>
      </c>
      <c r="W11" s="74">
        <v>42828.556944444441</v>
      </c>
      <c r="X11" s="76" t="s">
        <v>1027</v>
      </c>
      <c r="Y11" s="72"/>
      <c r="Z11" s="72"/>
      <c r="AA11" s="78" t="s">
        <v>1062</v>
      </c>
      <c r="AB11" s="72"/>
      <c r="AC11" s="72" t="b">
        <v>0</v>
      </c>
      <c r="AD11" s="72">
        <v>0</v>
      </c>
      <c r="AE11" s="78" t="s">
        <v>228</v>
      </c>
      <c r="AF11" s="72" t="b">
        <v>0</v>
      </c>
      <c r="AG11" s="72" t="s">
        <v>229</v>
      </c>
      <c r="AH11" s="72"/>
      <c r="AI11" s="78" t="s">
        <v>228</v>
      </c>
      <c r="AJ11" s="72" t="b">
        <v>0</v>
      </c>
      <c r="AK11" s="72">
        <v>0</v>
      </c>
      <c r="AL11" s="78" t="s">
        <v>228</v>
      </c>
      <c r="AM11" s="72" t="s">
        <v>1096</v>
      </c>
      <c r="AN11" s="72" t="b">
        <v>0</v>
      </c>
      <c r="AO11" s="78" t="s">
        <v>1062</v>
      </c>
      <c r="AP11" s="72" t="s">
        <v>179</v>
      </c>
      <c r="AQ11" s="72">
        <v>0</v>
      </c>
      <c r="AR11" s="72">
        <v>0</v>
      </c>
      <c r="AS11" s="72"/>
      <c r="AT11" s="72"/>
      <c r="AU11" s="72"/>
      <c r="AV11" s="72"/>
      <c r="AW11" s="72"/>
      <c r="AX11" s="72"/>
      <c r="AY11" s="72"/>
      <c r="AZ11" s="72"/>
      <c r="BA11" s="50">
        <v>0</v>
      </c>
      <c r="BB11" s="51">
        <v>0</v>
      </c>
      <c r="BC11" s="50">
        <v>0</v>
      </c>
      <c r="BD11" s="51">
        <v>0</v>
      </c>
      <c r="BE11" s="50">
        <v>1</v>
      </c>
      <c r="BF11" s="51">
        <v>7.6923076923076925</v>
      </c>
      <c r="BG11" s="50">
        <v>12</v>
      </c>
      <c r="BH11" s="51">
        <v>92.307692307692307</v>
      </c>
      <c r="BI11" s="50">
        <v>13</v>
      </c>
    </row>
    <row r="12" spans="1:61" x14ac:dyDescent="0.35">
      <c r="A12" s="70" t="s">
        <v>897</v>
      </c>
      <c r="B12" s="70" t="s">
        <v>897</v>
      </c>
      <c r="C12" s="83"/>
      <c r="D12" s="84"/>
      <c r="E12" s="85"/>
      <c r="F12" s="86"/>
      <c r="G12" s="83"/>
      <c r="H12" s="81"/>
      <c r="I12" s="87"/>
      <c r="J12" s="87"/>
      <c r="K12" s="36"/>
      <c r="L12" s="90">
        <v>12</v>
      </c>
      <c r="M12" s="90"/>
      <c r="N12" s="89"/>
      <c r="O12" s="72" t="s">
        <v>179</v>
      </c>
      <c r="P12" s="74">
        <v>42828.557013888887</v>
      </c>
      <c r="Q12" s="72" t="s">
        <v>929</v>
      </c>
      <c r="R12" s="72" t="s">
        <v>960</v>
      </c>
      <c r="S12" s="72" t="s">
        <v>984</v>
      </c>
      <c r="T12" s="72" t="s">
        <v>989</v>
      </c>
      <c r="U12" s="72"/>
      <c r="V12" s="76" t="s">
        <v>1001</v>
      </c>
      <c r="W12" s="74">
        <v>42828.557013888887</v>
      </c>
      <c r="X12" s="76" t="s">
        <v>1028</v>
      </c>
      <c r="Y12" s="72"/>
      <c r="Z12" s="72"/>
      <c r="AA12" s="78" t="s">
        <v>1063</v>
      </c>
      <c r="AB12" s="72"/>
      <c r="AC12" s="72" t="b">
        <v>0</v>
      </c>
      <c r="AD12" s="72">
        <v>0</v>
      </c>
      <c r="AE12" s="78" t="s">
        <v>228</v>
      </c>
      <c r="AF12" s="72" t="b">
        <v>0</v>
      </c>
      <c r="AG12" s="72" t="s">
        <v>229</v>
      </c>
      <c r="AH12" s="72"/>
      <c r="AI12" s="78" t="s">
        <v>228</v>
      </c>
      <c r="AJ12" s="72" t="b">
        <v>0</v>
      </c>
      <c r="AK12" s="72">
        <v>0</v>
      </c>
      <c r="AL12" s="78" t="s">
        <v>228</v>
      </c>
      <c r="AM12" s="72" t="s">
        <v>1097</v>
      </c>
      <c r="AN12" s="72" t="b">
        <v>1</v>
      </c>
      <c r="AO12" s="78" t="s">
        <v>1063</v>
      </c>
      <c r="AP12" s="72" t="s">
        <v>179</v>
      </c>
      <c r="AQ12" s="72">
        <v>0</v>
      </c>
      <c r="AR12" s="72">
        <v>0</v>
      </c>
      <c r="AS12" s="72"/>
      <c r="AT12" s="72"/>
      <c r="AU12" s="72"/>
      <c r="AV12" s="72"/>
      <c r="AW12" s="72"/>
      <c r="AX12" s="72"/>
      <c r="AY12" s="72"/>
      <c r="AZ12" s="72"/>
      <c r="BA12" s="50">
        <v>0</v>
      </c>
      <c r="BB12" s="51">
        <v>0</v>
      </c>
      <c r="BC12" s="50">
        <v>0</v>
      </c>
      <c r="BD12" s="51">
        <v>0</v>
      </c>
      <c r="BE12" s="50">
        <v>0</v>
      </c>
      <c r="BF12" s="51">
        <v>0</v>
      </c>
      <c r="BG12" s="50">
        <v>16</v>
      </c>
      <c r="BH12" s="51">
        <v>100</v>
      </c>
      <c r="BI12" s="50">
        <v>16</v>
      </c>
    </row>
    <row r="13" spans="1:61" x14ac:dyDescent="0.35">
      <c r="A13" s="70" t="s">
        <v>898</v>
      </c>
      <c r="B13" s="70" t="s">
        <v>399</v>
      </c>
      <c r="C13" s="83"/>
      <c r="D13" s="84"/>
      <c r="E13" s="85"/>
      <c r="F13" s="86"/>
      <c r="G13" s="83"/>
      <c r="H13" s="81"/>
      <c r="I13" s="87"/>
      <c r="J13" s="87"/>
      <c r="K13" s="36"/>
      <c r="L13" s="90">
        <v>13</v>
      </c>
      <c r="M13" s="90"/>
      <c r="N13" s="89"/>
      <c r="O13" s="72" t="s">
        <v>218</v>
      </c>
      <c r="P13" s="74">
        <v>42828.557523148149</v>
      </c>
      <c r="Q13" s="72" t="s">
        <v>930</v>
      </c>
      <c r="R13" s="72" t="s">
        <v>961</v>
      </c>
      <c r="S13" s="72" t="s">
        <v>473</v>
      </c>
      <c r="T13" s="72" t="s">
        <v>480</v>
      </c>
      <c r="U13" s="72"/>
      <c r="V13" s="76" t="s">
        <v>1002</v>
      </c>
      <c r="W13" s="74">
        <v>42828.557523148149</v>
      </c>
      <c r="X13" s="76" t="s">
        <v>1029</v>
      </c>
      <c r="Y13" s="72"/>
      <c r="Z13" s="72"/>
      <c r="AA13" s="78" t="s">
        <v>1064</v>
      </c>
      <c r="AB13" s="72"/>
      <c r="AC13" s="72" t="b">
        <v>0</v>
      </c>
      <c r="AD13" s="72">
        <v>0</v>
      </c>
      <c r="AE13" s="78" t="s">
        <v>228</v>
      </c>
      <c r="AF13" s="72" t="b">
        <v>0</v>
      </c>
      <c r="AG13" s="72" t="s">
        <v>229</v>
      </c>
      <c r="AH13" s="72"/>
      <c r="AI13" s="78" t="s">
        <v>228</v>
      </c>
      <c r="AJ13" s="72" t="b">
        <v>0</v>
      </c>
      <c r="AK13" s="72">
        <v>0</v>
      </c>
      <c r="AL13" s="78" t="s">
        <v>228</v>
      </c>
      <c r="AM13" s="72" t="s">
        <v>238</v>
      </c>
      <c r="AN13" s="72" t="b">
        <v>0</v>
      </c>
      <c r="AO13" s="78" t="s">
        <v>1064</v>
      </c>
      <c r="AP13" s="72" t="s">
        <v>179</v>
      </c>
      <c r="AQ13" s="72">
        <v>0</v>
      </c>
      <c r="AR13" s="72">
        <v>0</v>
      </c>
      <c r="AS13" s="72"/>
      <c r="AT13" s="72"/>
      <c r="AU13" s="72"/>
      <c r="AV13" s="72"/>
      <c r="AW13" s="72"/>
      <c r="AX13" s="72"/>
      <c r="AY13" s="72"/>
      <c r="AZ13" s="72"/>
      <c r="BA13" s="50">
        <v>1</v>
      </c>
      <c r="BB13" s="51">
        <v>7.1428571428571432</v>
      </c>
      <c r="BC13" s="50">
        <v>1</v>
      </c>
      <c r="BD13" s="51">
        <v>7.1428571428571432</v>
      </c>
      <c r="BE13" s="50">
        <v>0</v>
      </c>
      <c r="BF13" s="51">
        <v>0</v>
      </c>
      <c r="BG13" s="50">
        <v>12</v>
      </c>
      <c r="BH13" s="51">
        <v>85.714285714285708</v>
      </c>
      <c r="BI13" s="50">
        <v>14</v>
      </c>
    </row>
    <row r="14" spans="1:61" x14ac:dyDescent="0.35">
      <c r="A14" s="70" t="s">
        <v>899</v>
      </c>
      <c r="B14" s="70" t="s">
        <v>899</v>
      </c>
      <c r="C14" s="83"/>
      <c r="D14" s="84"/>
      <c r="E14" s="85"/>
      <c r="F14" s="86"/>
      <c r="G14" s="83"/>
      <c r="H14" s="81"/>
      <c r="I14" s="87"/>
      <c r="J14" s="87"/>
      <c r="K14" s="36"/>
      <c r="L14" s="90">
        <v>14</v>
      </c>
      <c r="M14" s="90"/>
      <c r="N14" s="89"/>
      <c r="O14" s="72" t="s">
        <v>179</v>
      </c>
      <c r="P14" s="74">
        <v>42828.558159722219</v>
      </c>
      <c r="Q14" s="72" t="s">
        <v>931</v>
      </c>
      <c r="R14" s="76" t="s">
        <v>962</v>
      </c>
      <c r="S14" s="72" t="s">
        <v>344</v>
      </c>
      <c r="T14" s="72"/>
      <c r="U14" s="72"/>
      <c r="V14" s="76" t="s">
        <v>304</v>
      </c>
      <c r="W14" s="74">
        <v>42828.558159722219</v>
      </c>
      <c r="X14" s="76" t="s">
        <v>1030</v>
      </c>
      <c r="Y14" s="72"/>
      <c r="Z14" s="72"/>
      <c r="AA14" s="78" t="s">
        <v>1065</v>
      </c>
      <c r="AB14" s="72"/>
      <c r="AC14" s="72" t="b">
        <v>0</v>
      </c>
      <c r="AD14" s="72">
        <v>0</v>
      </c>
      <c r="AE14" s="78" t="s">
        <v>228</v>
      </c>
      <c r="AF14" s="72" t="b">
        <v>0</v>
      </c>
      <c r="AG14" s="72" t="s">
        <v>233</v>
      </c>
      <c r="AH14" s="72"/>
      <c r="AI14" s="78" t="s">
        <v>228</v>
      </c>
      <c r="AJ14" s="72" t="b">
        <v>0</v>
      </c>
      <c r="AK14" s="72">
        <v>0</v>
      </c>
      <c r="AL14" s="78" t="s">
        <v>228</v>
      </c>
      <c r="AM14" s="72" t="s">
        <v>347</v>
      </c>
      <c r="AN14" s="72" t="b">
        <v>0</v>
      </c>
      <c r="AO14" s="78" t="s">
        <v>1065</v>
      </c>
      <c r="AP14" s="72" t="s">
        <v>179</v>
      </c>
      <c r="AQ14" s="72">
        <v>0</v>
      </c>
      <c r="AR14" s="72">
        <v>0</v>
      </c>
      <c r="AS14" s="72"/>
      <c r="AT14" s="72"/>
      <c r="AU14" s="72"/>
      <c r="AV14" s="72"/>
      <c r="AW14" s="72"/>
      <c r="AX14" s="72"/>
      <c r="AY14" s="72"/>
      <c r="AZ14" s="72"/>
      <c r="BA14" s="50">
        <v>0</v>
      </c>
      <c r="BB14" s="51">
        <v>0</v>
      </c>
      <c r="BC14" s="50">
        <v>0</v>
      </c>
      <c r="BD14" s="51">
        <v>0</v>
      </c>
      <c r="BE14" s="50">
        <v>0</v>
      </c>
      <c r="BF14" s="51">
        <v>0</v>
      </c>
      <c r="BG14" s="50">
        <v>11</v>
      </c>
      <c r="BH14" s="51">
        <v>100</v>
      </c>
      <c r="BI14" s="50">
        <v>11</v>
      </c>
    </row>
    <row r="15" spans="1:61" x14ac:dyDescent="0.35">
      <c r="A15" s="70" t="s">
        <v>900</v>
      </c>
      <c r="B15" s="70" t="s">
        <v>900</v>
      </c>
      <c r="C15" s="83"/>
      <c r="D15" s="84"/>
      <c r="E15" s="85"/>
      <c r="F15" s="86"/>
      <c r="G15" s="83"/>
      <c r="H15" s="81"/>
      <c r="I15" s="87"/>
      <c r="J15" s="87"/>
      <c r="K15" s="36"/>
      <c r="L15" s="90">
        <v>15</v>
      </c>
      <c r="M15" s="90"/>
      <c r="N15" s="89"/>
      <c r="O15" s="72" t="s">
        <v>179</v>
      </c>
      <c r="P15" s="74">
        <v>42828.550046296295</v>
      </c>
      <c r="Q15" s="72" t="s">
        <v>932</v>
      </c>
      <c r="R15" s="76" t="s">
        <v>963</v>
      </c>
      <c r="S15" s="72" t="s">
        <v>985</v>
      </c>
      <c r="T15" s="72"/>
      <c r="U15" s="72"/>
      <c r="V15" s="76" t="s">
        <v>1003</v>
      </c>
      <c r="W15" s="74">
        <v>42828.550046296295</v>
      </c>
      <c r="X15" s="76" t="s">
        <v>1031</v>
      </c>
      <c r="Y15" s="72"/>
      <c r="Z15" s="72"/>
      <c r="AA15" s="78" t="s">
        <v>1066</v>
      </c>
      <c r="AB15" s="72"/>
      <c r="AC15" s="72" t="b">
        <v>0</v>
      </c>
      <c r="AD15" s="72">
        <v>0</v>
      </c>
      <c r="AE15" s="78" t="s">
        <v>228</v>
      </c>
      <c r="AF15" s="72" t="b">
        <v>0</v>
      </c>
      <c r="AG15" s="72" t="s">
        <v>315</v>
      </c>
      <c r="AH15" s="72"/>
      <c r="AI15" s="78" t="s">
        <v>228</v>
      </c>
      <c r="AJ15" s="72" t="b">
        <v>0</v>
      </c>
      <c r="AK15" s="72">
        <v>0</v>
      </c>
      <c r="AL15" s="78" t="s">
        <v>228</v>
      </c>
      <c r="AM15" s="72" t="s">
        <v>1098</v>
      </c>
      <c r="AN15" s="72" t="b">
        <v>0</v>
      </c>
      <c r="AO15" s="78" t="s">
        <v>1066</v>
      </c>
      <c r="AP15" s="72" t="s">
        <v>179</v>
      </c>
      <c r="AQ15" s="72">
        <v>0</v>
      </c>
      <c r="AR15" s="72">
        <v>0</v>
      </c>
      <c r="AS15" s="72"/>
      <c r="AT15" s="72"/>
      <c r="AU15" s="72"/>
      <c r="AV15" s="72"/>
      <c r="AW15" s="72"/>
      <c r="AX15" s="72"/>
      <c r="AY15" s="72"/>
      <c r="AZ15" s="72"/>
      <c r="BA15" s="50">
        <v>0</v>
      </c>
      <c r="BB15" s="51">
        <v>0</v>
      </c>
      <c r="BC15" s="50">
        <v>0</v>
      </c>
      <c r="BD15" s="51">
        <v>0</v>
      </c>
      <c r="BE15" s="50">
        <v>0</v>
      </c>
      <c r="BF15" s="51">
        <v>0</v>
      </c>
      <c r="BG15" s="50">
        <v>16</v>
      </c>
      <c r="BH15" s="51">
        <v>100</v>
      </c>
      <c r="BI15" s="50">
        <v>16</v>
      </c>
    </row>
    <row r="16" spans="1:61" x14ac:dyDescent="0.35">
      <c r="A16" s="70" t="s">
        <v>900</v>
      </c>
      <c r="B16" s="70" t="s">
        <v>900</v>
      </c>
      <c r="C16" s="83"/>
      <c r="D16" s="84"/>
      <c r="E16" s="85"/>
      <c r="F16" s="86"/>
      <c r="G16" s="83"/>
      <c r="H16" s="81"/>
      <c r="I16" s="87"/>
      <c r="J16" s="87"/>
      <c r="K16" s="36"/>
      <c r="L16" s="90">
        <v>16</v>
      </c>
      <c r="M16" s="90"/>
      <c r="N16" s="89"/>
      <c r="O16" s="72" t="s">
        <v>179</v>
      </c>
      <c r="P16" s="74">
        <v>42828.559108796297</v>
      </c>
      <c r="Q16" s="72" t="s">
        <v>933</v>
      </c>
      <c r="R16" s="76" t="s">
        <v>963</v>
      </c>
      <c r="S16" s="72" t="s">
        <v>985</v>
      </c>
      <c r="T16" s="72"/>
      <c r="U16" s="72"/>
      <c r="V16" s="76" t="s">
        <v>1003</v>
      </c>
      <c r="W16" s="74">
        <v>42828.559108796297</v>
      </c>
      <c r="X16" s="76" t="s">
        <v>1032</v>
      </c>
      <c r="Y16" s="72"/>
      <c r="Z16" s="72"/>
      <c r="AA16" s="78" t="s">
        <v>1067</v>
      </c>
      <c r="AB16" s="72"/>
      <c r="AC16" s="72" t="b">
        <v>0</v>
      </c>
      <c r="AD16" s="72">
        <v>0</v>
      </c>
      <c r="AE16" s="78" t="s">
        <v>228</v>
      </c>
      <c r="AF16" s="72" t="b">
        <v>0</v>
      </c>
      <c r="AG16" s="72" t="s">
        <v>315</v>
      </c>
      <c r="AH16" s="72"/>
      <c r="AI16" s="78" t="s">
        <v>228</v>
      </c>
      <c r="AJ16" s="72" t="b">
        <v>0</v>
      </c>
      <c r="AK16" s="72">
        <v>0</v>
      </c>
      <c r="AL16" s="78" t="s">
        <v>228</v>
      </c>
      <c r="AM16" s="72" t="s">
        <v>1098</v>
      </c>
      <c r="AN16" s="72" t="b">
        <v>0</v>
      </c>
      <c r="AO16" s="78" t="s">
        <v>1067</v>
      </c>
      <c r="AP16" s="72" t="s">
        <v>179</v>
      </c>
      <c r="AQ16" s="72">
        <v>0</v>
      </c>
      <c r="AR16" s="72">
        <v>0</v>
      </c>
      <c r="AS16" s="72"/>
      <c r="AT16" s="72"/>
      <c r="AU16" s="72"/>
      <c r="AV16" s="72"/>
      <c r="AW16" s="72"/>
      <c r="AX16" s="72"/>
      <c r="AY16" s="72"/>
      <c r="AZ16" s="72"/>
      <c r="BA16" s="50">
        <v>0</v>
      </c>
      <c r="BB16" s="51">
        <v>0</v>
      </c>
      <c r="BC16" s="50">
        <v>0</v>
      </c>
      <c r="BD16" s="51">
        <v>0</v>
      </c>
      <c r="BE16" s="50">
        <v>0</v>
      </c>
      <c r="BF16" s="51">
        <v>0</v>
      </c>
      <c r="BG16" s="50">
        <v>16</v>
      </c>
      <c r="BH16" s="51">
        <v>100</v>
      </c>
      <c r="BI16" s="50">
        <v>16</v>
      </c>
    </row>
    <row r="17" spans="1:61" x14ac:dyDescent="0.35">
      <c r="A17" s="70" t="s">
        <v>901</v>
      </c>
      <c r="B17" s="70" t="s">
        <v>901</v>
      </c>
      <c r="C17" s="83"/>
      <c r="D17" s="84"/>
      <c r="E17" s="85"/>
      <c r="F17" s="86"/>
      <c r="G17" s="83"/>
      <c r="H17" s="81"/>
      <c r="I17" s="87"/>
      <c r="J17" s="87"/>
      <c r="K17" s="36"/>
      <c r="L17" s="90">
        <v>17</v>
      </c>
      <c r="M17" s="90"/>
      <c r="N17" s="89"/>
      <c r="O17" s="72" t="s">
        <v>179</v>
      </c>
      <c r="P17" s="74">
        <v>42828.559432870374</v>
      </c>
      <c r="Q17" s="72" t="s">
        <v>934</v>
      </c>
      <c r="R17" s="76" t="s">
        <v>964</v>
      </c>
      <c r="S17" s="72" t="s">
        <v>223</v>
      </c>
      <c r="T17" s="72"/>
      <c r="U17" s="76" t="s">
        <v>992</v>
      </c>
      <c r="V17" s="76" t="s">
        <v>992</v>
      </c>
      <c r="W17" s="74">
        <v>42828.559432870374</v>
      </c>
      <c r="X17" s="76" t="s">
        <v>1033</v>
      </c>
      <c r="Y17" s="72"/>
      <c r="Z17" s="72"/>
      <c r="AA17" s="78" t="s">
        <v>1068</v>
      </c>
      <c r="AB17" s="72"/>
      <c r="AC17" s="72" t="b">
        <v>0</v>
      </c>
      <c r="AD17" s="72">
        <v>0</v>
      </c>
      <c r="AE17" s="78" t="s">
        <v>228</v>
      </c>
      <c r="AF17" s="72" t="b">
        <v>0</v>
      </c>
      <c r="AG17" s="72" t="s">
        <v>230</v>
      </c>
      <c r="AH17" s="72"/>
      <c r="AI17" s="78" t="s">
        <v>228</v>
      </c>
      <c r="AJ17" s="72" t="b">
        <v>0</v>
      </c>
      <c r="AK17" s="72">
        <v>0</v>
      </c>
      <c r="AL17" s="78" t="s">
        <v>228</v>
      </c>
      <c r="AM17" s="72" t="s">
        <v>244</v>
      </c>
      <c r="AN17" s="72" t="b">
        <v>0</v>
      </c>
      <c r="AO17" s="78" t="s">
        <v>1068</v>
      </c>
      <c r="AP17" s="72" t="s">
        <v>179</v>
      </c>
      <c r="AQ17" s="72">
        <v>0</v>
      </c>
      <c r="AR17" s="72">
        <v>0</v>
      </c>
      <c r="AS17" s="72"/>
      <c r="AT17" s="72"/>
      <c r="AU17" s="72"/>
      <c r="AV17" s="72"/>
      <c r="AW17" s="72"/>
      <c r="AX17" s="72"/>
      <c r="AY17" s="72"/>
      <c r="AZ17" s="72"/>
      <c r="BA17" s="50">
        <v>0</v>
      </c>
      <c r="BB17" s="51">
        <v>0</v>
      </c>
      <c r="BC17" s="50">
        <v>0</v>
      </c>
      <c r="BD17" s="51">
        <v>0</v>
      </c>
      <c r="BE17" s="50">
        <v>0</v>
      </c>
      <c r="BF17" s="51">
        <v>0</v>
      </c>
      <c r="BG17" s="50">
        <v>12</v>
      </c>
      <c r="BH17" s="51">
        <v>100</v>
      </c>
      <c r="BI17" s="50">
        <v>12</v>
      </c>
    </row>
    <row r="18" spans="1:61" x14ac:dyDescent="0.35">
      <c r="A18" s="70" t="s">
        <v>902</v>
      </c>
      <c r="B18" s="70" t="s">
        <v>920</v>
      </c>
      <c r="C18" s="83"/>
      <c r="D18" s="84"/>
      <c r="E18" s="85"/>
      <c r="F18" s="86"/>
      <c r="G18" s="83"/>
      <c r="H18" s="81"/>
      <c r="I18" s="87"/>
      <c r="J18" s="87"/>
      <c r="K18" s="36"/>
      <c r="L18" s="90">
        <v>18</v>
      </c>
      <c r="M18" s="90"/>
      <c r="N18" s="89"/>
      <c r="O18" s="72" t="s">
        <v>219</v>
      </c>
      <c r="P18" s="74">
        <v>42828.560497685183</v>
      </c>
      <c r="Q18" s="72" t="s">
        <v>935</v>
      </c>
      <c r="R18" s="76" t="s">
        <v>965</v>
      </c>
      <c r="S18" s="72" t="s">
        <v>986</v>
      </c>
      <c r="T18" s="72"/>
      <c r="U18" s="72"/>
      <c r="V18" s="76" t="s">
        <v>1004</v>
      </c>
      <c r="W18" s="74">
        <v>42828.560497685183</v>
      </c>
      <c r="X18" s="76" t="s">
        <v>1034</v>
      </c>
      <c r="Y18" s="72"/>
      <c r="Z18" s="72"/>
      <c r="AA18" s="78" t="s">
        <v>1069</v>
      </c>
      <c r="AB18" s="78" t="s">
        <v>1090</v>
      </c>
      <c r="AC18" s="72" t="b">
        <v>0</v>
      </c>
      <c r="AD18" s="72">
        <v>0</v>
      </c>
      <c r="AE18" s="78" t="s">
        <v>1092</v>
      </c>
      <c r="AF18" s="72" t="b">
        <v>0</v>
      </c>
      <c r="AG18" s="72" t="s">
        <v>315</v>
      </c>
      <c r="AH18" s="72"/>
      <c r="AI18" s="78" t="s">
        <v>228</v>
      </c>
      <c r="AJ18" s="72" t="b">
        <v>0</v>
      </c>
      <c r="AK18" s="72">
        <v>0</v>
      </c>
      <c r="AL18" s="78" t="s">
        <v>228</v>
      </c>
      <c r="AM18" s="72" t="s">
        <v>1099</v>
      </c>
      <c r="AN18" s="72" t="b">
        <v>0</v>
      </c>
      <c r="AO18" s="78" t="s">
        <v>1090</v>
      </c>
      <c r="AP18" s="72" t="s">
        <v>179</v>
      </c>
      <c r="AQ18" s="72">
        <v>0</v>
      </c>
      <c r="AR18" s="72">
        <v>0</v>
      </c>
      <c r="AS18" s="72"/>
      <c r="AT18" s="72"/>
      <c r="AU18" s="72"/>
      <c r="AV18" s="72"/>
      <c r="AW18" s="72"/>
      <c r="AX18" s="72"/>
      <c r="AY18" s="72"/>
      <c r="AZ18" s="72"/>
      <c r="BA18" s="50">
        <v>0</v>
      </c>
      <c r="BB18" s="51">
        <v>0</v>
      </c>
      <c r="BC18" s="50">
        <v>0</v>
      </c>
      <c r="BD18" s="51">
        <v>0</v>
      </c>
      <c r="BE18" s="50">
        <v>0</v>
      </c>
      <c r="BF18" s="51">
        <v>0</v>
      </c>
      <c r="BG18" s="50">
        <v>14</v>
      </c>
      <c r="BH18" s="51">
        <v>100</v>
      </c>
      <c r="BI18" s="50">
        <v>14</v>
      </c>
    </row>
    <row r="19" spans="1:61" x14ac:dyDescent="0.35">
      <c r="A19" s="70" t="s">
        <v>903</v>
      </c>
      <c r="B19" s="70" t="s">
        <v>370</v>
      </c>
      <c r="C19" s="83"/>
      <c r="D19" s="84"/>
      <c r="E19" s="85"/>
      <c r="F19" s="86"/>
      <c r="G19" s="83"/>
      <c r="H19" s="81"/>
      <c r="I19" s="87"/>
      <c r="J19" s="87"/>
      <c r="K19" s="36"/>
      <c r="L19" s="90">
        <v>19</v>
      </c>
      <c r="M19" s="90"/>
      <c r="N19" s="89"/>
      <c r="O19" s="72" t="s">
        <v>218</v>
      </c>
      <c r="P19" s="74">
        <v>42828.560983796298</v>
      </c>
      <c r="Q19" s="72" t="s">
        <v>411</v>
      </c>
      <c r="R19" s="76" t="s">
        <v>448</v>
      </c>
      <c r="S19" s="72" t="s">
        <v>474</v>
      </c>
      <c r="T19" s="72" t="s">
        <v>481</v>
      </c>
      <c r="U19" s="72"/>
      <c r="V19" s="76" t="s">
        <v>1005</v>
      </c>
      <c r="W19" s="74">
        <v>42828.560983796298</v>
      </c>
      <c r="X19" s="76" t="s">
        <v>1035</v>
      </c>
      <c r="Y19" s="72"/>
      <c r="Z19" s="72"/>
      <c r="AA19" s="78" t="s">
        <v>1070</v>
      </c>
      <c r="AB19" s="72"/>
      <c r="AC19" s="72" t="b">
        <v>0</v>
      </c>
      <c r="AD19" s="72">
        <v>0</v>
      </c>
      <c r="AE19" s="78" t="s">
        <v>228</v>
      </c>
      <c r="AF19" s="72" t="b">
        <v>0</v>
      </c>
      <c r="AG19" s="72" t="s">
        <v>229</v>
      </c>
      <c r="AH19" s="72"/>
      <c r="AI19" s="78" t="s">
        <v>228</v>
      </c>
      <c r="AJ19" s="72" t="b">
        <v>0</v>
      </c>
      <c r="AK19" s="72">
        <v>1475</v>
      </c>
      <c r="AL19" s="78" t="s">
        <v>584</v>
      </c>
      <c r="AM19" s="72" t="s">
        <v>243</v>
      </c>
      <c r="AN19" s="72" t="b">
        <v>0</v>
      </c>
      <c r="AO19" s="78" t="s">
        <v>584</v>
      </c>
      <c r="AP19" s="72" t="s">
        <v>179</v>
      </c>
      <c r="AQ19" s="72">
        <v>0</v>
      </c>
      <c r="AR19" s="72">
        <v>0</v>
      </c>
      <c r="AS19" s="72"/>
      <c r="AT19" s="72"/>
      <c r="AU19" s="72"/>
      <c r="AV19" s="72"/>
      <c r="AW19" s="72"/>
      <c r="AX19" s="72"/>
      <c r="AY19" s="72"/>
      <c r="AZ19" s="72"/>
      <c r="BA19" s="50">
        <v>3</v>
      </c>
      <c r="BB19" s="51">
        <v>16.666666666666668</v>
      </c>
      <c r="BC19" s="50">
        <v>0</v>
      </c>
      <c r="BD19" s="51">
        <v>0</v>
      </c>
      <c r="BE19" s="50">
        <v>0</v>
      </c>
      <c r="BF19" s="51">
        <v>0</v>
      </c>
      <c r="BG19" s="50">
        <v>15</v>
      </c>
      <c r="BH19" s="51">
        <v>83.333333333333329</v>
      </c>
      <c r="BI19" s="50">
        <v>18</v>
      </c>
    </row>
    <row r="20" spans="1:61" x14ac:dyDescent="0.35">
      <c r="A20" s="70" t="s">
        <v>904</v>
      </c>
      <c r="B20" s="70" t="s">
        <v>377</v>
      </c>
      <c r="C20" s="83"/>
      <c r="D20" s="84"/>
      <c r="E20" s="85"/>
      <c r="F20" s="86"/>
      <c r="G20" s="83"/>
      <c r="H20" s="81"/>
      <c r="I20" s="87"/>
      <c r="J20" s="87"/>
      <c r="K20" s="36"/>
      <c r="L20" s="90">
        <v>20</v>
      </c>
      <c r="M20" s="90"/>
      <c r="N20" s="89"/>
      <c r="O20" s="72" t="s">
        <v>218</v>
      </c>
      <c r="P20" s="74">
        <v>42828.561469907407</v>
      </c>
      <c r="Q20" s="72" t="s">
        <v>406</v>
      </c>
      <c r="R20" s="76" t="s">
        <v>446</v>
      </c>
      <c r="S20" s="72" t="s">
        <v>472</v>
      </c>
      <c r="T20" s="72" t="s">
        <v>225</v>
      </c>
      <c r="U20" s="72"/>
      <c r="V20" s="76" t="s">
        <v>1006</v>
      </c>
      <c r="W20" s="74">
        <v>42828.561469907407</v>
      </c>
      <c r="X20" s="76" t="s">
        <v>1036</v>
      </c>
      <c r="Y20" s="72"/>
      <c r="Z20" s="72"/>
      <c r="AA20" s="78" t="s">
        <v>1071</v>
      </c>
      <c r="AB20" s="72"/>
      <c r="AC20" s="72" t="b">
        <v>0</v>
      </c>
      <c r="AD20" s="72">
        <v>0</v>
      </c>
      <c r="AE20" s="78" t="s">
        <v>228</v>
      </c>
      <c r="AF20" s="72" t="b">
        <v>0</v>
      </c>
      <c r="AG20" s="72" t="s">
        <v>232</v>
      </c>
      <c r="AH20" s="72"/>
      <c r="AI20" s="78" t="s">
        <v>228</v>
      </c>
      <c r="AJ20" s="72" t="b">
        <v>0</v>
      </c>
      <c r="AK20" s="72">
        <v>5</v>
      </c>
      <c r="AL20" s="78" t="s">
        <v>594</v>
      </c>
      <c r="AM20" s="72" t="s">
        <v>240</v>
      </c>
      <c r="AN20" s="72" t="b">
        <v>0</v>
      </c>
      <c r="AO20" s="78" t="s">
        <v>594</v>
      </c>
      <c r="AP20" s="72" t="s">
        <v>179</v>
      </c>
      <c r="AQ20" s="72">
        <v>0</v>
      </c>
      <c r="AR20" s="72">
        <v>0</v>
      </c>
      <c r="AS20" s="72"/>
      <c r="AT20" s="72"/>
      <c r="AU20" s="72"/>
      <c r="AV20" s="72"/>
      <c r="AW20" s="72"/>
      <c r="AX20" s="72"/>
      <c r="AY20" s="72"/>
      <c r="AZ20" s="72"/>
      <c r="BA20" s="50">
        <v>0</v>
      </c>
      <c r="BB20" s="51">
        <v>0</v>
      </c>
      <c r="BC20" s="50">
        <v>0</v>
      </c>
      <c r="BD20" s="51">
        <v>0</v>
      </c>
      <c r="BE20" s="50">
        <v>0</v>
      </c>
      <c r="BF20" s="51">
        <v>0</v>
      </c>
      <c r="BG20" s="50">
        <v>23</v>
      </c>
      <c r="BH20" s="51">
        <v>100</v>
      </c>
      <c r="BI20" s="50">
        <v>23</v>
      </c>
    </row>
    <row r="21" spans="1:61" x14ac:dyDescent="0.35">
      <c r="A21" s="70" t="s">
        <v>905</v>
      </c>
      <c r="B21" s="70" t="s">
        <v>399</v>
      </c>
      <c r="C21" s="83"/>
      <c r="D21" s="84"/>
      <c r="E21" s="85"/>
      <c r="F21" s="86"/>
      <c r="G21" s="83"/>
      <c r="H21" s="81"/>
      <c r="I21" s="87"/>
      <c r="J21" s="87"/>
      <c r="K21" s="36"/>
      <c r="L21" s="90">
        <v>21</v>
      </c>
      <c r="M21" s="90"/>
      <c r="N21" s="89"/>
      <c r="O21" s="72" t="s">
        <v>218</v>
      </c>
      <c r="P21" s="74">
        <v>42828.561597222222</v>
      </c>
      <c r="Q21" s="72" t="s">
        <v>936</v>
      </c>
      <c r="R21" s="72" t="s">
        <v>447</v>
      </c>
      <c r="S21" s="72" t="s">
        <v>473</v>
      </c>
      <c r="T21" s="72" t="s">
        <v>480</v>
      </c>
      <c r="U21" s="72"/>
      <c r="V21" s="76" t="s">
        <v>1007</v>
      </c>
      <c r="W21" s="74">
        <v>42828.561597222222</v>
      </c>
      <c r="X21" s="76" t="s">
        <v>1037</v>
      </c>
      <c r="Y21" s="72"/>
      <c r="Z21" s="72"/>
      <c r="AA21" s="78" t="s">
        <v>1072</v>
      </c>
      <c r="AB21" s="72"/>
      <c r="AC21" s="72" t="b">
        <v>0</v>
      </c>
      <c r="AD21" s="72">
        <v>0</v>
      </c>
      <c r="AE21" s="78" t="s">
        <v>228</v>
      </c>
      <c r="AF21" s="72" t="b">
        <v>0</v>
      </c>
      <c r="AG21" s="72" t="s">
        <v>229</v>
      </c>
      <c r="AH21" s="72"/>
      <c r="AI21" s="78" t="s">
        <v>228</v>
      </c>
      <c r="AJ21" s="72" t="b">
        <v>0</v>
      </c>
      <c r="AK21" s="72">
        <v>0</v>
      </c>
      <c r="AL21" s="78" t="s">
        <v>228</v>
      </c>
      <c r="AM21" s="72" t="s">
        <v>238</v>
      </c>
      <c r="AN21" s="72" t="b">
        <v>0</v>
      </c>
      <c r="AO21" s="78" t="s">
        <v>1072</v>
      </c>
      <c r="AP21" s="72" t="s">
        <v>179</v>
      </c>
      <c r="AQ21" s="72">
        <v>0</v>
      </c>
      <c r="AR21" s="72">
        <v>0</v>
      </c>
      <c r="AS21" s="72"/>
      <c r="AT21" s="72"/>
      <c r="AU21" s="72"/>
      <c r="AV21" s="72"/>
      <c r="AW21" s="72"/>
      <c r="AX21" s="72"/>
      <c r="AY21" s="72"/>
      <c r="AZ21" s="72"/>
      <c r="BA21" s="50">
        <v>1</v>
      </c>
      <c r="BB21" s="51">
        <v>7.1428571428571432</v>
      </c>
      <c r="BC21" s="50">
        <v>1</v>
      </c>
      <c r="BD21" s="51">
        <v>7.1428571428571432</v>
      </c>
      <c r="BE21" s="50">
        <v>0</v>
      </c>
      <c r="BF21" s="51">
        <v>0</v>
      </c>
      <c r="BG21" s="50">
        <v>12</v>
      </c>
      <c r="BH21" s="51">
        <v>85.714285714285708</v>
      </c>
      <c r="BI21" s="50">
        <v>14</v>
      </c>
    </row>
    <row r="22" spans="1:61" x14ac:dyDescent="0.35">
      <c r="A22" s="70" t="s">
        <v>906</v>
      </c>
      <c r="B22" s="70" t="s">
        <v>399</v>
      </c>
      <c r="C22" s="83"/>
      <c r="D22" s="84"/>
      <c r="E22" s="85"/>
      <c r="F22" s="86"/>
      <c r="G22" s="83"/>
      <c r="H22" s="81"/>
      <c r="I22" s="87"/>
      <c r="J22" s="87"/>
      <c r="K22" s="36"/>
      <c r="L22" s="90">
        <v>22</v>
      </c>
      <c r="M22" s="90"/>
      <c r="N22" s="89"/>
      <c r="O22" s="72" t="s">
        <v>218</v>
      </c>
      <c r="P22" s="74">
        <v>42828.561643518522</v>
      </c>
      <c r="Q22" s="72" t="s">
        <v>937</v>
      </c>
      <c r="R22" s="72" t="s">
        <v>447</v>
      </c>
      <c r="S22" s="72" t="s">
        <v>473</v>
      </c>
      <c r="T22" s="72" t="s">
        <v>480</v>
      </c>
      <c r="U22" s="72"/>
      <c r="V22" s="76" t="s">
        <v>1008</v>
      </c>
      <c r="W22" s="74">
        <v>42828.561643518522</v>
      </c>
      <c r="X22" s="76" t="s">
        <v>1038</v>
      </c>
      <c r="Y22" s="72"/>
      <c r="Z22" s="72"/>
      <c r="AA22" s="78" t="s">
        <v>1073</v>
      </c>
      <c r="AB22" s="72"/>
      <c r="AC22" s="72" t="b">
        <v>0</v>
      </c>
      <c r="AD22" s="72">
        <v>0</v>
      </c>
      <c r="AE22" s="78" t="s">
        <v>228</v>
      </c>
      <c r="AF22" s="72" t="b">
        <v>0</v>
      </c>
      <c r="AG22" s="72" t="s">
        <v>229</v>
      </c>
      <c r="AH22" s="72"/>
      <c r="AI22" s="78" t="s">
        <v>228</v>
      </c>
      <c r="AJ22" s="72" t="b">
        <v>0</v>
      </c>
      <c r="AK22" s="72">
        <v>0</v>
      </c>
      <c r="AL22" s="78" t="s">
        <v>228</v>
      </c>
      <c r="AM22" s="72" t="s">
        <v>238</v>
      </c>
      <c r="AN22" s="72" t="b">
        <v>0</v>
      </c>
      <c r="AO22" s="78" t="s">
        <v>1073</v>
      </c>
      <c r="AP22" s="72" t="s">
        <v>179</v>
      </c>
      <c r="AQ22" s="72">
        <v>0</v>
      </c>
      <c r="AR22" s="72">
        <v>0</v>
      </c>
      <c r="AS22" s="72"/>
      <c r="AT22" s="72"/>
      <c r="AU22" s="72"/>
      <c r="AV22" s="72"/>
      <c r="AW22" s="72"/>
      <c r="AX22" s="72"/>
      <c r="AY22" s="72"/>
      <c r="AZ22" s="72"/>
      <c r="BA22" s="50">
        <v>1</v>
      </c>
      <c r="BB22" s="51">
        <v>7.1428571428571432</v>
      </c>
      <c r="BC22" s="50">
        <v>1</v>
      </c>
      <c r="BD22" s="51">
        <v>7.1428571428571432</v>
      </c>
      <c r="BE22" s="50">
        <v>0</v>
      </c>
      <c r="BF22" s="51">
        <v>0</v>
      </c>
      <c r="BG22" s="50">
        <v>12</v>
      </c>
      <c r="BH22" s="51">
        <v>85.714285714285708</v>
      </c>
      <c r="BI22" s="50">
        <v>14</v>
      </c>
    </row>
    <row r="23" spans="1:61" x14ac:dyDescent="0.35">
      <c r="A23" s="70" t="s">
        <v>907</v>
      </c>
      <c r="B23" s="70" t="s">
        <v>907</v>
      </c>
      <c r="C23" s="83"/>
      <c r="D23" s="84"/>
      <c r="E23" s="85"/>
      <c r="F23" s="86"/>
      <c r="G23" s="83"/>
      <c r="H23" s="81"/>
      <c r="I23" s="87"/>
      <c r="J23" s="87"/>
      <c r="K23" s="36"/>
      <c r="L23" s="90">
        <v>23</v>
      </c>
      <c r="M23" s="90"/>
      <c r="N23" s="89"/>
      <c r="O23" s="72" t="s">
        <v>179</v>
      </c>
      <c r="P23" s="74">
        <v>42828.561724537038</v>
      </c>
      <c r="Q23" s="72" t="s">
        <v>938</v>
      </c>
      <c r="R23" s="72"/>
      <c r="S23" s="72"/>
      <c r="T23" s="72"/>
      <c r="U23" s="76" t="s">
        <v>993</v>
      </c>
      <c r="V23" s="76" t="s">
        <v>993</v>
      </c>
      <c r="W23" s="74">
        <v>42828.561724537038</v>
      </c>
      <c r="X23" s="76" t="s">
        <v>1039</v>
      </c>
      <c r="Y23" s="72"/>
      <c r="Z23" s="72"/>
      <c r="AA23" s="78" t="s">
        <v>1074</v>
      </c>
      <c r="AB23" s="72"/>
      <c r="AC23" s="72" t="b">
        <v>0</v>
      </c>
      <c r="AD23" s="72">
        <v>0</v>
      </c>
      <c r="AE23" s="78" t="s">
        <v>228</v>
      </c>
      <c r="AF23" s="72" t="b">
        <v>0</v>
      </c>
      <c r="AG23" s="72" t="s">
        <v>315</v>
      </c>
      <c r="AH23" s="72"/>
      <c r="AI23" s="78" t="s">
        <v>228</v>
      </c>
      <c r="AJ23" s="72" t="b">
        <v>0</v>
      </c>
      <c r="AK23" s="72">
        <v>0</v>
      </c>
      <c r="AL23" s="78" t="s">
        <v>228</v>
      </c>
      <c r="AM23" s="72" t="s">
        <v>240</v>
      </c>
      <c r="AN23" s="72" t="b">
        <v>0</v>
      </c>
      <c r="AO23" s="78" t="s">
        <v>1074</v>
      </c>
      <c r="AP23" s="72" t="s">
        <v>179</v>
      </c>
      <c r="AQ23" s="72">
        <v>0</v>
      </c>
      <c r="AR23" s="72">
        <v>0</v>
      </c>
      <c r="AS23" s="72"/>
      <c r="AT23" s="72"/>
      <c r="AU23" s="72"/>
      <c r="AV23" s="72"/>
      <c r="AW23" s="72"/>
      <c r="AX23" s="72"/>
      <c r="AY23" s="72"/>
      <c r="AZ23" s="72"/>
      <c r="BA23" s="50">
        <v>0</v>
      </c>
      <c r="BB23" s="51">
        <v>0</v>
      </c>
      <c r="BC23" s="50">
        <v>0</v>
      </c>
      <c r="BD23" s="51">
        <v>0</v>
      </c>
      <c r="BE23" s="50">
        <v>0</v>
      </c>
      <c r="BF23" s="51">
        <v>0</v>
      </c>
      <c r="BG23" s="50">
        <v>9</v>
      </c>
      <c r="BH23" s="51">
        <v>100</v>
      </c>
      <c r="BI23" s="50">
        <v>9</v>
      </c>
    </row>
    <row r="24" spans="1:61" x14ac:dyDescent="0.35">
      <c r="A24" s="70" t="s">
        <v>908</v>
      </c>
      <c r="B24" s="70" t="s">
        <v>921</v>
      </c>
      <c r="C24" s="83"/>
      <c r="D24" s="84"/>
      <c r="E24" s="85"/>
      <c r="F24" s="86"/>
      <c r="G24" s="83"/>
      <c r="H24" s="81"/>
      <c r="I24" s="87"/>
      <c r="J24" s="87"/>
      <c r="K24" s="36"/>
      <c r="L24" s="90">
        <v>24</v>
      </c>
      <c r="M24" s="90"/>
      <c r="N24" s="89"/>
      <c r="O24" s="72" t="s">
        <v>219</v>
      </c>
      <c r="P24" s="74">
        <v>42828.561828703707</v>
      </c>
      <c r="Q24" s="72" t="s">
        <v>939</v>
      </c>
      <c r="R24" s="72"/>
      <c r="S24" s="72"/>
      <c r="T24" s="72"/>
      <c r="U24" s="72"/>
      <c r="V24" s="76" t="s">
        <v>1009</v>
      </c>
      <c r="W24" s="74">
        <v>42828.561828703707</v>
      </c>
      <c r="X24" s="76" t="s">
        <v>1040</v>
      </c>
      <c r="Y24" s="72"/>
      <c r="Z24" s="72"/>
      <c r="AA24" s="78" t="s">
        <v>1075</v>
      </c>
      <c r="AB24" s="78" t="s">
        <v>1091</v>
      </c>
      <c r="AC24" s="72" t="b">
        <v>0</v>
      </c>
      <c r="AD24" s="72">
        <v>0</v>
      </c>
      <c r="AE24" s="78" t="s">
        <v>1093</v>
      </c>
      <c r="AF24" s="72" t="b">
        <v>0</v>
      </c>
      <c r="AG24" s="72" t="s">
        <v>315</v>
      </c>
      <c r="AH24" s="72"/>
      <c r="AI24" s="78" t="s">
        <v>228</v>
      </c>
      <c r="AJ24" s="72" t="b">
        <v>0</v>
      </c>
      <c r="AK24" s="72">
        <v>0</v>
      </c>
      <c r="AL24" s="78" t="s">
        <v>228</v>
      </c>
      <c r="AM24" s="72" t="s">
        <v>240</v>
      </c>
      <c r="AN24" s="72" t="b">
        <v>0</v>
      </c>
      <c r="AO24" s="78" t="s">
        <v>1091</v>
      </c>
      <c r="AP24" s="72" t="s">
        <v>179</v>
      </c>
      <c r="AQ24" s="72">
        <v>0</v>
      </c>
      <c r="AR24" s="72">
        <v>0</v>
      </c>
      <c r="AS24" s="72"/>
      <c r="AT24" s="72"/>
      <c r="AU24" s="72"/>
      <c r="AV24" s="72"/>
      <c r="AW24" s="72"/>
      <c r="AX24" s="72"/>
      <c r="AY24" s="72"/>
      <c r="AZ24" s="72"/>
      <c r="BA24" s="50">
        <v>0</v>
      </c>
      <c r="BB24" s="51">
        <v>0</v>
      </c>
      <c r="BC24" s="50">
        <v>0</v>
      </c>
      <c r="BD24" s="51">
        <v>0</v>
      </c>
      <c r="BE24" s="50">
        <v>0</v>
      </c>
      <c r="BF24" s="51">
        <v>0</v>
      </c>
      <c r="BG24" s="50">
        <v>6</v>
      </c>
      <c r="BH24" s="51">
        <v>100</v>
      </c>
      <c r="BI24" s="50">
        <v>6</v>
      </c>
    </row>
    <row r="25" spans="1:61" x14ac:dyDescent="0.35">
      <c r="A25" s="70" t="s">
        <v>909</v>
      </c>
      <c r="B25" s="70" t="s">
        <v>909</v>
      </c>
      <c r="C25" s="83"/>
      <c r="D25" s="84"/>
      <c r="E25" s="85"/>
      <c r="F25" s="86"/>
      <c r="G25" s="83"/>
      <c r="H25" s="81"/>
      <c r="I25" s="87"/>
      <c r="J25" s="87"/>
      <c r="K25" s="36"/>
      <c r="L25" s="90">
        <v>25</v>
      </c>
      <c r="M25" s="90"/>
      <c r="N25" s="89"/>
      <c r="O25" s="72" t="s">
        <v>179</v>
      </c>
      <c r="P25" s="74">
        <v>42828.562511574077</v>
      </c>
      <c r="Q25" s="72" t="s">
        <v>940</v>
      </c>
      <c r="R25" s="72" t="s">
        <v>966</v>
      </c>
      <c r="S25" s="72" t="s">
        <v>471</v>
      </c>
      <c r="T25" s="72" t="s">
        <v>479</v>
      </c>
      <c r="U25" s="72"/>
      <c r="V25" s="76" t="s">
        <v>1010</v>
      </c>
      <c r="W25" s="74">
        <v>42828.562511574077</v>
      </c>
      <c r="X25" s="76" t="s">
        <v>1041</v>
      </c>
      <c r="Y25" s="72"/>
      <c r="Z25" s="72"/>
      <c r="AA25" s="78" t="s">
        <v>1076</v>
      </c>
      <c r="AB25" s="72"/>
      <c r="AC25" s="72" t="b">
        <v>0</v>
      </c>
      <c r="AD25" s="72">
        <v>0</v>
      </c>
      <c r="AE25" s="78" t="s">
        <v>228</v>
      </c>
      <c r="AF25" s="72" t="b">
        <v>0</v>
      </c>
      <c r="AG25" s="72" t="s">
        <v>229</v>
      </c>
      <c r="AH25" s="72"/>
      <c r="AI25" s="78" t="s">
        <v>228</v>
      </c>
      <c r="AJ25" s="72" t="b">
        <v>0</v>
      </c>
      <c r="AK25" s="72">
        <v>0</v>
      </c>
      <c r="AL25" s="78" t="s">
        <v>228</v>
      </c>
      <c r="AM25" s="72" t="s">
        <v>241</v>
      </c>
      <c r="AN25" s="72" t="b">
        <v>1</v>
      </c>
      <c r="AO25" s="78" t="s">
        <v>1076</v>
      </c>
      <c r="AP25" s="72" t="s">
        <v>179</v>
      </c>
      <c r="AQ25" s="72">
        <v>0</v>
      </c>
      <c r="AR25" s="72">
        <v>0</v>
      </c>
      <c r="AS25" s="72"/>
      <c r="AT25" s="72"/>
      <c r="AU25" s="72"/>
      <c r="AV25" s="72"/>
      <c r="AW25" s="72"/>
      <c r="AX25" s="72"/>
      <c r="AY25" s="72"/>
      <c r="AZ25" s="72"/>
      <c r="BA25" s="50">
        <v>1</v>
      </c>
      <c r="BB25" s="51">
        <v>7.1428571428571432</v>
      </c>
      <c r="BC25" s="50">
        <v>0</v>
      </c>
      <c r="BD25" s="51">
        <v>0</v>
      </c>
      <c r="BE25" s="50">
        <v>0</v>
      </c>
      <c r="BF25" s="51">
        <v>0</v>
      </c>
      <c r="BG25" s="50">
        <v>13</v>
      </c>
      <c r="BH25" s="51">
        <v>92.857142857142861</v>
      </c>
      <c r="BI25" s="50">
        <v>14</v>
      </c>
    </row>
    <row r="26" spans="1:61" x14ac:dyDescent="0.35">
      <c r="A26" s="70" t="s">
        <v>910</v>
      </c>
      <c r="B26" s="70" t="s">
        <v>910</v>
      </c>
      <c r="C26" s="83"/>
      <c r="D26" s="84"/>
      <c r="E26" s="85"/>
      <c r="F26" s="86"/>
      <c r="G26" s="83"/>
      <c r="H26" s="81"/>
      <c r="I26" s="87"/>
      <c r="J26" s="87"/>
      <c r="K26" s="36"/>
      <c r="L26" s="90">
        <v>26</v>
      </c>
      <c r="M26" s="90"/>
      <c r="N26" s="89"/>
      <c r="O26" s="72" t="s">
        <v>179</v>
      </c>
      <c r="P26" s="74">
        <v>42828.562511574077</v>
      </c>
      <c r="Q26" s="72" t="s">
        <v>941</v>
      </c>
      <c r="R26" s="72" t="s">
        <v>967</v>
      </c>
      <c r="S26" s="72" t="s">
        <v>471</v>
      </c>
      <c r="T26" s="72" t="s">
        <v>479</v>
      </c>
      <c r="U26" s="72"/>
      <c r="V26" s="76" t="s">
        <v>1011</v>
      </c>
      <c r="W26" s="74">
        <v>42828.562511574077</v>
      </c>
      <c r="X26" s="76" t="s">
        <v>1042</v>
      </c>
      <c r="Y26" s="72"/>
      <c r="Z26" s="72"/>
      <c r="AA26" s="78" t="s">
        <v>1077</v>
      </c>
      <c r="AB26" s="72"/>
      <c r="AC26" s="72" t="b">
        <v>0</v>
      </c>
      <c r="AD26" s="72">
        <v>0</v>
      </c>
      <c r="AE26" s="78" t="s">
        <v>228</v>
      </c>
      <c r="AF26" s="72" t="b">
        <v>0</v>
      </c>
      <c r="AG26" s="72" t="s">
        <v>229</v>
      </c>
      <c r="AH26" s="72"/>
      <c r="AI26" s="78" t="s">
        <v>228</v>
      </c>
      <c r="AJ26" s="72" t="b">
        <v>0</v>
      </c>
      <c r="AK26" s="72">
        <v>0</v>
      </c>
      <c r="AL26" s="78" t="s">
        <v>228</v>
      </c>
      <c r="AM26" s="72" t="s">
        <v>241</v>
      </c>
      <c r="AN26" s="72" t="b">
        <v>1</v>
      </c>
      <c r="AO26" s="78" t="s">
        <v>1077</v>
      </c>
      <c r="AP26" s="72" t="s">
        <v>179</v>
      </c>
      <c r="AQ26" s="72">
        <v>0</v>
      </c>
      <c r="AR26" s="72">
        <v>0</v>
      </c>
      <c r="AS26" s="72"/>
      <c r="AT26" s="72"/>
      <c r="AU26" s="72"/>
      <c r="AV26" s="72"/>
      <c r="AW26" s="72"/>
      <c r="AX26" s="72"/>
      <c r="AY26" s="72"/>
      <c r="AZ26" s="72"/>
      <c r="BA26" s="50">
        <v>1</v>
      </c>
      <c r="BB26" s="51">
        <v>7.1428571428571432</v>
      </c>
      <c r="BC26" s="50">
        <v>0</v>
      </c>
      <c r="BD26" s="51">
        <v>0</v>
      </c>
      <c r="BE26" s="50">
        <v>0</v>
      </c>
      <c r="BF26" s="51">
        <v>0</v>
      </c>
      <c r="BG26" s="50">
        <v>13</v>
      </c>
      <c r="BH26" s="51">
        <v>92.857142857142861</v>
      </c>
      <c r="BI26" s="50">
        <v>14</v>
      </c>
    </row>
    <row r="27" spans="1:61" x14ac:dyDescent="0.35">
      <c r="A27" s="70" t="s">
        <v>911</v>
      </c>
      <c r="B27" s="70" t="s">
        <v>911</v>
      </c>
      <c r="C27" s="83"/>
      <c r="D27" s="84"/>
      <c r="E27" s="85"/>
      <c r="F27" s="86"/>
      <c r="G27" s="83"/>
      <c r="H27" s="81"/>
      <c r="I27" s="87"/>
      <c r="J27" s="87"/>
      <c r="K27" s="36"/>
      <c r="L27" s="90">
        <v>27</v>
      </c>
      <c r="M27" s="90"/>
      <c r="N27" s="89"/>
      <c r="O27" s="72" t="s">
        <v>179</v>
      </c>
      <c r="P27" s="74">
        <v>42828.562511574077</v>
      </c>
      <c r="Q27" s="72" t="s">
        <v>942</v>
      </c>
      <c r="R27" s="72" t="s">
        <v>968</v>
      </c>
      <c r="S27" s="72" t="s">
        <v>471</v>
      </c>
      <c r="T27" s="72" t="s">
        <v>479</v>
      </c>
      <c r="U27" s="72"/>
      <c r="V27" s="76" t="s">
        <v>1012</v>
      </c>
      <c r="W27" s="74">
        <v>42828.562511574077</v>
      </c>
      <c r="X27" s="76" t="s">
        <v>1043</v>
      </c>
      <c r="Y27" s="72"/>
      <c r="Z27" s="72"/>
      <c r="AA27" s="78" t="s">
        <v>1078</v>
      </c>
      <c r="AB27" s="72"/>
      <c r="AC27" s="72" t="b">
        <v>0</v>
      </c>
      <c r="AD27" s="72">
        <v>0</v>
      </c>
      <c r="AE27" s="78" t="s">
        <v>228</v>
      </c>
      <c r="AF27" s="72" t="b">
        <v>0</v>
      </c>
      <c r="AG27" s="72" t="s">
        <v>229</v>
      </c>
      <c r="AH27" s="72"/>
      <c r="AI27" s="78" t="s">
        <v>228</v>
      </c>
      <c r="AJ27" s="72" t="b">
        <v>0</v>
      </c>
      <c r="AK27" s="72">
        <v>0</v>
      </c>
      <c r="AL27" s="78" t="s">
        <v>228</v>
      </c>
      <c r="AM27" s="72" t="s">
        <v>241</v>
      </c>
      <c r="AN27" s="72" t="b">
        <v>1</v>
      </c>
      <c r="AO27" s="78" t="s">
        <v>1078</v>
      </c>
      <c r="AP27" s="72" t="s">
        <v>179</v>
      </c>
      <c r="AQ27" s="72">
        <v>0</v>
      </c>
      <c r="AR27" s="72">
        <v>0</v>
      </c>
      <c r="AS27" s="72"/>
      <c r="AT27" s="72"/>
      <c r="AU27" s="72"/>
      <c r="AV27" s="72"/>
      <c r="AW27" s="72"/>
      <c r="AX27" s="72"/>
      <c r="AY27" s="72"/>
      <c r="AZ27" s="72"/>
      <c r="BA27" s="50">
        <v>1</v>
      </c>
      <c r="BB27" s="51">
        <v>7.1428571428571432</v>
      </c>
      <c r="BC27" s="50">
        <v>0</v>
      </c>
      <c r="BD27" s="51">
        <v>0</v>
      </c>
      <c r="BE27" s="50">
        <v>0</v>
      </c>
      <c r="BF27" s="51">
        <v>0</v>
      </c>
      <c r="BG27" s="50">
        <v>13</v>
      </c>
      <c r="BH27" s="51">
        <v>92.857142857142861</v>
      </c>
      <c r="BI27" s="50">
        <v>14</v>
      </c>
    </row>
    <row r="28" spans="1:61" x14ac:dyDescent="0.35">
      <c r="A28" s="70" t="s">
        <v>912</v>
      </c>
      <c r="B28" s="70" t="s">
        <v>912</v>
      </c>
      <c r="C28" s="83"/>
      <c r="D28" s="84"/>
      <c r="E28" s="85"/>
      <c r="F28" s="86"/>
      <c r="G28" s="83"/>
      <c r="H28" s="81"/>
      <c r="I28" s="87"/>
      <c r="J28" s="87"/>
      <c r="K28" s="36"/>
      <c r="L28" s="90">
        <v>28</v>
      </c>
      <c r="M28" s="90"/>
      <c r="N28" s="89"/>
      <c r="O28" s="72" t="s">
        <v>179</v>
      </c>
      <c r="P28" s="74">
        <v>42828.562511574077</v>
      </c>
      <c r="Q28" s="72" t="s">
        <v>943</v>
      </c>
      <c r="R28" s="72" t="s">
        <v>969</v>
      </c>
      <c r="S28" s="72" t="s">
        <v>471</v>
      </c>
      <c r="T28" s="72" t="s">
        <v>479</v>
      </c>
      <c r="U28" s="72"/>
      <c r="V28" s="76" t="s">
        <v>1013</v>
      </c>
      <c r="W28" s="74">
        <v>42828.562511574077</v>
      </c>
      <c r="X28" s="76" t="s">
        <v>1044</v>
      </c>
      <c r="Y28" s="72"/>
      <c r="Z28" s="72"/>
      <c r="AA28" s="78" t="s">
        <v>1079</v>
      </c>
      <c r="AB28" s="72"/>
      <c r="AC28" s="72" t="b">
        <v>0</v>
      </c>
      <c r="AD28" s="72">
        <v>0</v>
      </c>
      <c r="AE28" s="78" t="s">
        <v>228</v>
      </c>
      <c r="AF28" s="72" t="b">
        <v>0</v>
      </c>
      <c r="AG28" s="72" t="s">
        <v>229</v>
      </c>
      <c r="AH28" s="72"/>
      <c r="AI28" s="78" t="s">
        <v>228</v>
      </c>
      <c r="AJ28" s="72" t="b">
        <v>0</v>
      </c>
      <c r="AK28" s="72">
        <v>0</v>
      </c>
      <c r="AL28" s="78" t="s">
        <v>228</v>
      </c>
      <c r="AM28" s="72" t="s">
        <v>241</v>
      </c>
      <c r="AN28" s="72" t="b">
        <v>1</v>
      </c>
      <c r="AO28" s="78" t="s">
        <v>1079</v>
      </c>
      <c r="AP28" s="72" t="s">
        <v>179</v>
      </c>
      <c r="AQ28" s="72">
        <v>0</v>
      </c>
      <c r="AR28" s="72">
        <v>0</v>
      </c>
      <c r="AS28" s="72"/>
      <c r="AT28" s="72"/>
      <c r="AU28" s="72"/>
      <c r="AV28" s="72"/>
      <c r="AW28" s="72"/>
      <c r="AX28" s="72"/>
      <c r="AY28" s="72"/>
      <c r="AZ28" s="72"/>
      <c r="BA28" s="50">
        <v>1</v>
      </c>
      <c r="BB28" s="51">
        <v>7.1428571428571432</v>
      </c>
      <c r="BC28" s="50">
        <v>0</v>
      </c>
      <c r="BD28" s="51">
        <v>0</v>
      </c>
      <c r="BE28" s="50">
        <v>0</v>
      </c>
      <c r="BF28" s="51">
        <v>0</v>
      </c>
      <c r="BG28" s="50">
        <v>13</v>
      </c>
      <c r="BH28" s="51">
        <v>92.857142857142861</v>
      </c>
      <c r="BI28" s="50">
        <v>14</v>
      </c>
    </row>
    <row r="29" spans="1:61" x14ac:dyDescent="0.35">
      <c r="A29" s="70" t="s">
        <v>913</v>
      </c>
      <c r="B29" s="70" t="s">
        <v>913</v>
      </c>
      <c r="C29" s="83"/>
      <c r="D29" s="84"/>
      <c r="E29" s="85"/>
      <c r="F29" s="86"/>
      <c r="G29" s="83"/>
      <c r="H29" s="81"/>
      <c r="I29" s="87"/>
      <c r="J29" s="87"/>
      <c r="K29" s="36"/>
      <c r="L29" s="90">
        <v>29</v>
      </c>
      <c r="M29" s="90"/>
      <c r="N29" s="89"/>
      <c r="O29" s="72" t="s">
        <v>179</v>
      </c>
      <c r="P29" s="74">
        <v>42828.562523148146</v>
      </c>
      <c r="Q29" s="72" t="s">
        <v>944</v>
      </c>
      <c r="R29" s="72" t="s">
        <v>970</v>
      </c>
      <c r="S29" s="72" t="s">
        <v>471</v>
      </c>
      <c r="T29" s="72" t="s">
        <v>479</v>
      </c>
      <c r="U29" s="72"/>
      <c r="V29" s="76" t="s">
        <v>1014</v>
      </c>
      <c r="W29" s="74">
        <v>42828.562523148146</v>
      </c>
      <c r="X29" s="76" t="s">
        <v>1045</v>
      </c>
      <c r="Y29" s="72"/>
      <c r="Z29" s="72"/>
      <c r="AA29" s="78" t="s">
        <v>1080</v>
      </c>
      <c r="AB29" s="72"/>
      <c r="AC29" s="72" t="b">
        <v>0</v>
      </c>
      <c r="AD29" s="72">
        <v>0</v>
      </c>
      <c r="AE29" s="78" t="s">
        <v>228</v>
      </c>
      <c r="AF29" s="72" t="b">
        <v>0</v>
      </c>
      <c r="AG29" s="72" t="s">
        <v>229</v>
      </c>
      <c r="AH29" s="72"/>
      <c r="AI29" s="78" t="s">
        <v>228</v>
      </c>
      <c r="AJ29" s="72" t="b">
        <v>0</v>
      </c>
      <c r="AK29" s="72">
        <v>0</v>
      </c>
      <c r="AL29" s="78" t="s">
        <v>228</v>
      </c>
      <c r="AM29" s="72" t="s">
        <v>241</v>
      </c>
      <c r="AN29" s="72" t="b">
        <v>1</v>
      </c>
      <c r="AO29" s="78" t="s">
        <v>1080</v>
      </c>
      <c r="AP29" s="72" t="s">
        <v>179</v>
      </c>
      <c r="AQ29" s="72">
        <v>0</v>
      </c>
      <c r="AR29" s="72">
        <v>0</v>
      </c>
      <c r="AS29" s="72"/>
      <c r="AT29" s="72"/>
      <c r="AU29" s="72"/>
      <c r="AV29" s="72"/>
      <c r="AW29" s="72"/>
      <c r="AX29" s="72"/>
      <c r="AY29" s="72"/>
      <c r="AZ29" s="72"/>
      <c r="BA29" s="50">
        <v>1</v>
      </c>
      <c r="BB29" s="51">
        <v>7.1428571428571432</v>
      </c>
      <c r="BC29" s="50">
        <v>0</v>
      </c>
      <c r="BD29" s="51">
        <v>0</v>
      </c>
      <c r="BE29" s="50">
        <v>0</v>
      </c>
      <c r="BF29" s="51">
        <v>0</v>
      </c>
      <c r="BG29" s="50">
        <v>13</v>
      </c>
      <c r="BH29" s="51">
        <v>92.857142857142861</v>
      </c>
      <c r="BI29" s="50">
        <v>14</v>
      </c>
    </row>
    <row r="30" spans="1:61" x14ac:dyDescent="0.35">
      <c r="A30" s="70" t="s">
        <v>361</v>
      </c>
      <c r="B30" s="70" t="s">
        <v>361</v>
      </c>
      <c r="C30" s="83"/>
      <c r="D30" s="84"/>
      <c r="E30" s="85"/>
      <c r="F30" s="86"/>
      <c r="G30" s="83"/>
      <c r="H30" s="81"/>
      <c r="I30" s="87"/>
      <c r="J30" s="87"/>
      <c r="K30" s="36"/>
      <c r="L30" s="90">
        <v>30</v>
      </c>
      <c r="M30" s="90"/>
      <c r="N30" s="89"/>
      <c r="O30" s="72" t="s">
        <v>179</v>
      </c>
      <c r="P30" s="74">
        <v>42828.562523148146</v>
      </c>
      <c r="Q30" s="72" t="s">
        <v>401</v>
      </c>
      <c r="R30" s="72" t="s">
        <v>441</v>
      </c>
      <c r="S30" s="72" t="s">
        <v>471</v>
      </c>
      <c r="T30" s="72" t="s">
        <v>479</v>
      </c>
      <c r="U30" s="72"/>
      <c r="V30" s="76" t="s">
        <v>490</v>
      </c>
      <c r="W30" s="74">
        <v>42828.562523148146</v>
      </c>
      <c r="X30" s="76" t="s">
        <v>524</v>
      </c>
      <c r="Y30" s="72"/>
      <c r="Z30" s="72"/>
      <c r="AA30" s="78" t="s">
        <v>572</v>
      </c>
      <c r="AB30" s="72"/>
      <c r="AC30" s="72" t="b">
        <v>0</v>
      </c>
      <c r="AD30" s="72">
        <v>0</v>
      </c>
      <c r="AE30" s="78" t="s">
        <v>228</v>
      </c>
      <c r="AF30" s="72" t="b">
        <v>0</v>
      </c>
      <c r="AG30" s="72" t="s">
        <v>229</v>
      </c>
      <c r="AH30" s="72"/>
      <c r="AI30" s="78" t="s">
        <v>228</v>
      </c>
      <c r="AJ30" s="72" t="b">
        <v>0</v>
      </c>
      <c r="AK30" s="72">
        <v>0</v>
      </c>
      <c r="AL30" s="78" t="s">
        <v>228</v>
      </c>
      <c r="AM30" s="72" t="s">
        <v>241</v>
      </c>
      <c r="AN30" s="72" t="b">
        <v>1</v>
      </c>
      <c r="AO30" s="78" t="s">
        <v>572</v>
      </c>
      <c r="AP30" s="72" t="s">
        <v>179</v>
      </c>
      <c r="AQ30" s="72">
        <v>0</v>
      </c>
      <c r="AR30" s="72">
        <v>0</v>
      </c>
      <c r="AS30" s="72"/>
      <c r="AT30" s="72"/>
      <c r="AU30" s="72"/>
      <c r="AV30" s="72"/>
      <c r="AW30" s="72"/>
      <c r="AX30" s="72"/>
      <c r="AY30" s="72"/>
      <c r="AZ30" s="72"/>
      <c r="BA30" s="50">
        <v>1</v>
      </c>
      <c r="BB30" s="51">
        <v>7.1428571428571432</v>
      </c>
      <c r="BC30" s="50">
        <v>0</v>
      </c>
      <c r="BD30" s="51">
        <v>0</v>
      </c>
      <c r="BE30" s="50">
        <v>0</v>
      </c>
      <c r="BF30" s="51">
        <v>0</v>
      </c>
      <c r="BG30" s="50">
        <v>13</v>
      </c>
      <c r="BH30" s="51">
        <v>92.857142857142861</v>
      </c>
      <c r="BI30" s="50">
        <v>14</v>
      </c>
    </row>
    <row r="31" spans="1:61" x14ac:dyDescent="0.35">
      <c r="A31" s="70" t="s">
        <v>362</v>
      </c>
      <c r="B31" s="70" t="s">
        <v>362</v>
      </c>
      <c r="C31" s="83"/>
      <c r="D31" s="84"/>
      <c r="E31" s="85"/>
      <c r="F31" s="86"/>
      <c r="G31" s="83"/>
      <c r="H31" s="81"/>
      <c r="I31" s="87"/>
      <c r="J31" s="87"/>
      <c r="K31" s="36"/>
      <c r="L31" s="90">
        <v>31</v>
      </c>
      <c r="M31" s="90"/>
      <c r="N31" s="89"/>
      <c r="O31" s="72" t="s">
        <v>179</v>
      </c>
      <c r="P31" s="74">
        <v>42828.562523148146</v>
      </c>
      <c r="Q31" s="72" t="s">
        <v>402</v>
      </c>
      <c r="R31" s="72" t="s">
        <v>442</v>
      </c>
      <c r="S31" s="72" t="s">
        <v>471</v>
      </c>
      <c r="T31" s="72" t="s">
        <v>479</v>
      </c>
      <c r="U31" s="72"/>
      <c r="V31" s="76" t="s">
        <v>491</v>
      </c>
      <c r="W31" s="74">
        <v>42828.562523148146</v>
      </c>
      <c r="X31" s="76" t="s">
        <v>525</v>
      </c>
      <c r="Y31" s="72"/>
      <c r="Z31" s="72"/>
      <c r="AA31" s="78" t="s">
        <v>573</v>
      </c>
      <c r="AB31" s="72"/>
      <c r="AC31" s="72" t="b">
        <v>0</v>
      </c>
      <c r="AD31" s="72">
        <v>0</v>
      </c>
      <c r="AE31" s="78" t="s">
        <v>228</v>
      </c>
      <c r="AF31" s="72" t="b">
        <v>0</v>
      </c>
      <c r="AG31" s="72" t="s">
        <v>229</v>
      </c>
      <c r="AH31" s="72"/>
      <c r="AI31" s="78" t="s">
        <v>228</v>
      </c>
      <c r="AJ31" s="72" t="b">
        <v>0</v>
      </c>
      <c r="AK31" s="72">
        <v>0</v>
      </c>
      <c r="AL31" s="78" t="s">
        <v>228</v>
      </c>
      <c r="AM31" s="72" t="s">
        <v>241</v>
      </c>
      <c r="AN31" s="72" t="b">
        <v>1</v>
      </c>
      <c r="AO31" s="78" t="s">
        <v>573</v>
      </c>
      <c r="AP31" s="72" t="s">
        <v>179</v>
      </c>
      <c r="AQ31" s="72">
        <v>0</v>
      </c>
      <c r="AR31" s="72">
        <v>0</v>
      </c>
      <c r="AS31" s="72"/>
      <c r="AT31" s="72"/>
      <c r="AU31" s="72"/>
      <c r="AV31" s="72"/>
      <c r="AW31" s="72"/>
      <c r="AX31" s="72"/>
      <c r="AY31" s="72"/>
      <c r="AZ31" s="72"/>
      <c r="BA31" s="50">
        <v>1</v>
      </c>
      <c r="BB31" s="51">
        <v>7.1428571428571432</v>
      </c>
      <c r="BC31" s="50">
        <v>0</v>
      </c>
      <c r="BD31" s="51">
        <v>0</v>
      </c>
      <c r="BE31" s="50">
        <v>0</v>
      </c>
      <c r="BF31" s="51">
        <v>0</v>
      </c>
      <c r="BG31" s="50">
        <v>13</v>
      </c>
      <c r="BH31" s="51">
        <v>92.857142857142861</v>
      </c>
      <c r="BI31" s="50">
        <v>14</v>
      </c>
    </row>
    <row r="32" spans="1:61" x14ac:dyDescent="0.35">
      <c r="A32" s="70" t="s">
        <v>363</v>
      </c>
      <c r="B32" s="70" t="s">
        <v>363</v>
      </c>
      <c r="C32" s="83"/>
      <c r="D32" s="84"/>
      <c r="E32" s="85"/>
      <c r="F32" s="86"/>
      <c r="G32" s="83"/>
      <c r="H32" s="81"/>
      <c r="I32" s="87"/>
      <c r="J32" s="87"/>
      <c r="K32" s="36"/>
      <c r="L32" s="90">
        <v>32</v>
      </c>
      <c r="M32" s="90"/>
      <c r="N32" s="89"/>
      <c r="O32" s="72" t="s">
        <v>179</v>
      </c>
      <c r="P32" s="74">
        <v>42828.562523148146</v>
      </c>
      <c r="Q32" s="72" t="s">
        <v>403</v>
      </c>
      <c r="R32" s="72" t="s">
        <v>443</v>
      </c>
      <c r="S32" s="72" t="s">
        <v>471</v>
      </c>
      <c r="T32" s="72" t="s">
        <v>479</v>
      </c>
      <c r="U32" s="72"/>
      <c r="V32" s="76" t="s">
        <v>492</v>
      </c>
      <c r="W32" s="74">
        <v>42828.562523148146</v>
      </c>
      <c r="X32" s="76" t="s">
        <v>526</v>
      </c>
      <c r="Y32" s="72"/>
      <c r="Z32" s="72"/>
      <c r="AA32" s="78" t="s">
        <v>574</v>
      </c>
      <c r="AB32" s="72"/>
      <c r="AC32" s="72" t="b">
        <v>0</v>
      </c>
      <c r="AD32" s="72">
        <v>0</v>
      </c>
      <c r="AE32" s="78" t="s">
        <v>228</v>
      </c>
      <c r="AF32" s="72" t="b">
        <v>0</v>
      </c>
      <c r="AG32" s="72" t="s">
        <v>229</v>
      </c>
      <c r="AH32" s="72"/>
      <c r="AI32" s="78" t="s">
        <v>228</v>
      </c>
      <c r="AJ32" s="72" t="b">
        <v>0</v>
      </c>
      <c r="AK32" s="72">
        <v>0</v>
      </c>
      <c r="AL32" s="78" t="s">
        <v>228</v>
      </c>
      <c r="AM32" s="72" t="s">
        <v>241</v>
      </c>
      <c r="AN32" s="72" t="b">
        <v>1</v>
      </c>
      <c r="AO32" s="78" t="s">
        <v>574</v>
      </c>
      <c r="AP32" s="72" t="s">
        <v>179</v>
      </c>
      <c r="AQ32" s="72">
        <v>0</v>
      </c>
      <c r="AR32" s="72">
        <v>0</v>
      </c>
      <c r="AS32" s="72"/>
      <c r="AT32" s="72"/>
      <c r="AU32" s="72"/>
      <c r="AV32" s="72"/>
      <c r="AW32" s="72"/>
      <c r="AX32" s="72"/>
      <c r="AY32" s="72"/>
      <c r="AZ32" s="72"/>
      <c r="BA32" s="50">
        <v>1</v>
      </c>
      <c r="BB32" s="51">
        <v>7.1428571428571432</v>
      </c>
      <c r="BC32" s="50">
        <v>0</v>
      </c>
      <c r="BD32" s="51">
        <v>0</v>
      </c>
      <c r="BE32" s="50">
        <v>0</v>
      </c>
      <c r="BF32" s="51">
        <v>0</v>
      </c>
      <c r="BG32" s="50">
        <v>13</v>
      </c>
      <c r="BH32" s="51">
        <v>92.857142857142861</v>
      </c>
      <c r="BI32" s="50">
        <v>14</v>
      </c>
    </row>
    <row r="33" spans="1:61" x14ac:dyDescent="0.35">
      <c r="A33" s="70" t="s">
        <v>364</v>
      </c>
      <c r="B33" s="70" t="s">
        <v>364</v>
      </c>
      <c r="C33" s="83"/>
      <c r="D33" s="84"/>
      <c r="E33" s="85"/>
      <c r="F33" s="86"/>
      <c r="G33" s="83"/>
      <c r="H33" s="81"/>
      <c r="I33" s="87"/>
      <c r="J33" s="87"/>
      <c r="K33" s="36"/>
      <c r="L33" s="90">
        <v>33</v>
      </c>
      <c r="M33" s="90"/>
      <c r="N33" s="89"/>
      <c r="O33" s="72" t="s">
        <v>179</v>
      </c>
      <c r="P33" s="74">
        <v>42828.562523148146</v>
      </c>
      <c r="Q33" s="72" t="s">
        <v>404</v>
      </c>
      <c r="R33" s="72" t="s">
        <v>444</v>
      </c>
      <c r="S33" s="72" t="s">
        <v>471</v>
      </c>
      <c r="T33" s="72" t="s">
        <v>479</v>
      </c>
      <c r="U33" s="72"/>
      <c r="V33" s="76" t="s">
        <v>493</v>
      </c>
      <c r="W33" s="74">
        <v>42828.562523148146</v>
      </c>
      <c r="X33" s="76" t="s">
        <v>527</v>
      </c>
      <c r="Y33" s="72"/>
      <c r="Z33" s="72"/>
      <c r="AA33" s="78" t="s">
        <v>575</v>
      </c>
      <c r="AB33" s="72"/>
      <c r="AC33" s="72" t="b">
        <v>0</v>
      </c>
      <c r="AD33" s="72">
        <v>0</v>
      </c>
      <c r="AE33" s="78" t="s">
        <v>228</v>
      </c>
      <c r="AF33" s="72" t="b">
        <v>0</v>
      </c>
      <c r="AG33" s="72" t="s">
        <v>229</v>
      </c>
      <c r="AH33" s="72"/>
      <c r="AI33" s="78" t="s">
        <v>228</v>
      </c>
      <c r="AJ33" s="72" t="b">
        <v>0</v>
      </c>
      <c r="AK33" s="72">
        <v>0</v>
      </c>
      <c r="AL33" s="78" t="s">
        <v>228</v>
      </c>
      <c r="AM33" s="72" t="s">
        <v>241</v>
      </c>
      <c r="AN33" s="72" t="b">
        <v>1</v>
      </c>
      <c r="AO33" s="78" t="s">
        <v>575</v>
      </c>
      <c r="AP33" s="72" t="s">
        <v>179</v>
      </c>
      <c r="AQ33" s="72">
        <v>0</v>
      </c>
      <c r="AR33" s="72">
        <v>0</v>
      </c>
      <c r="AS33" s="72"/>
      <c r="AT33" s="72"/>
      <c r="AU33" s="72"/>
      <c r="AV33" s="72"/>
      <c r="AW33" s="72"/>
      <c r="AX33" s="72"/>
      <c r="AY33" s="72"/>
      <c r="AZ33" s="72"/>
      <c r="BA33" s="50">
        <v>1</v>
      </c>
      <c r="BB33" s="51">
        <v>7.1428571428571432</v>
      </c>
      <c r="BC33" s="50">
        <v>0</v>
      </c>
      <c r="BD33" s="51">
        <v>0</v>
      </c>
      <c r="BE33" s="50">
        <v>0</v>
      </c>
      <c r="BF33" s="51">
        <v>0</v>
      </c>
      <c r="BG33" s="50">
        <v>13</v>
      </c>
      <c r="BH33" s="51">
        <v>92.857142857142861</v>
      </c>
      <c r="BI33" s="50">
        <v>14</v>
      </c>
    </row>
    <row r="34" spans="1:61" x14ac:dyDescent="0.35">
      <c r="A34" s="70" t="s">
        <v>365</v>
      </c>
      <c r="B34" s="70" t="s">
        <v>365</v>
      </c>
      <c r="C34" s="83"/>
      <c r="D34" s="84"/>
      <c r="E34" s="85"/>
      <c r="F34" s="86"/>
      <c r="G34" s="83"/>
      <c r="H34" s="81"/>
      <c r="I34" s="87"/>
      <c r="J34" s="87"/>
      <c r="K34" s="36"/>
      <c r="L34" s="90">
        <v>34</v>
      </c>
      <c r="M34" s="90"/>
      <c r="N34" s="89"/>
      <c r="O34" s="72" t="s">
        <v>179</v>
      </c>
      <c r="P34" s="74">
        <v>42828.562534722223</v>
      </c>
      <c r="Q34" s="72" t="s">
        <v>405</v>
      </c>
      <c r="R34" s="72" t="s">
        <v>445</v>
      </c>
      <c r="S34" s="72" t="s">
        <v>471</v>
      </c>
      <c r="T34" s="72" t="s">
        <v>479</v>
      </c>
      <c r="U34" s="72"/>
      <c r="V34" s="76" t="s">
        <v>494</v>
      </c>
      <c r="W34" s="74">
        <v>42828.562534722223</v>
      </c>
      <c r="X34" s="76" t="s">
        <v>528</v>
      </c>
      <c r="Y34" s="72"/>
      <c r="Z34" s="72"/>
      <c r="AA34" s="78" t="s">
        <v>576</v>
      </c>
      <c r="AB34" s="72"/>
      <c r="AC34" s="72" t="b">
        <v>0</v>
      </c>
      <c r="AD34" s="72">
        <v>0</v>
      </c>
      <c r="AE34" s="78" t="s">
        <v>228</v>
      </c>
      <c r="AF34" s="72" t="b">
        <v>0</v>
      </c>
      <c r="AG34" s="72" t="s">
        <v>229</v>
      </c>
      <c r="AH34" s="72"/>
      <c r="AI34" s="78" t="s">
        <v>228</v>
      </c>
      <c r="AJ34" s="72" t="b">
        <v>0</v>
      </c>
      <c r="AK34" s="72">
        <v>0</v>
      </c>
      <c r="AL34" s="78" t="s">
        <v>228</v>
      </c>
      <c r="AM34" s="72" t="s">
        <v>241</v>
      </c>
      <c r="AN34" s="72" t="b">
        <v>1</v>
      </c>
      <c r="AO34" s="78" t="s">
        <v>576</v>
      </c>
      <c r="AP34" s="72" t="s">
        <v>179</v>
      </c>
      <c r="AQ34" s="72">
        <v>0</v>
      </c>
      <c r="AR34" s="72">
        <v>0</v>
      </c>
      <c r="AS34" s="72"/>
      <c r="AT34" s="72"/>
      <c r="AU34" s="72"/>
      <c r="AV34" s="72"/>
      <c r="AW34" s="72"/>
      <c r="AX34" s="72"/>
      <c r="AY34" s="72"/>
      <c r="AZ34" s="72"/>
      <c r="BA34" s="50">
        <v>1</v>
      </c>
      <c r="BB34" s="51">
        <v>7.1428571428571432</v>
      </c>
      <c r="BC34" s="50">
        <v>0</v>
      </c>
      <c r="BD34" s="51">
        <v>0</v>
      </c>
      <c r="BE34" s="50">
        <v>0</v>
      </c>
      <c r="BF34" s="51">
        <v>0</v>
      </c>
      <c r="BG34" s="50">
        <v>13</v>
      </c>
      <c r="BH34" s="51">
        <v>92.857142857142861</v>
      </c>
      <c r="BI34" s="50">
        <v>14</v>
      </c>
    </row>
    <row r="35" spans="1:61" x14ac:dyDescent="0.35">
      <c r="A35" s="70" t="s">
        <v>366</v>
      </c>
      <c r="B35" s="70" t="s">
        <v>377</v>
      </c>
      <c r="C35" s="83"/>
      <c r="D35" s="84"/>
      <c r="E35" s="85"/>
      <c r="F35" s="86"/>
      <c r="G35" s="83"/>
      <c r="H35" s="81"/>
      <c r="I35" s="87"/>
      <c r="J35" s="87"/>
      <c r="K35" s="36"/>
      <c r="L35" s="90">
        <v>35</v>
      </c>
      <c r="M35" s="90"/>
      <c r="N35" s="89"/>
      <c r="O35" s="72" t="s">
        <v>218</v>
      </c>
      <c r="P35" s="74">
        <v>42828.562777777777</v>
      </c>
      <c r="Q35" s="72" t="s">
        <v>406</v>
      </c>
      <c r="R35" s="76" t="s">
        <v>446</v>
      </c>
      <c r="S35" s="72" t="s">
        <v>472</v>
      </c>
      <c r="T35" s="72" t="s">
        <v>225</v>
      </c>
      <c r="U35" s="72"/>
      <c r="V35" s="76" t="s">
        <v>495</v>
      </c>
      <c r="W35" s="74">
        <v>42828.562777777777</v>
      </c>
      <c r="X35" s="76" t="s">
        <v>529</v>
      </c>
      <c r="Y35" s="72"/>
      <c r="Z35" s="72"/>
      <c r="AA35" s="78" t="s">
        <v>577</v>
      </c>
      <c r="AB35" s="72"/>
      <c r="AC35" s="72" t="b">
        <v>0</v>
      </c>
      <c r="AD35" s="72">
        <v>0</v>
      </c>
      <c r="AE35" s="78" t="s">
        <v>228</v>
      </c>
      <c r="AF35" s="72" t="b">
        <v>0</v>
      </c>
      <c r="AG35" s="72" t="s">
        <v>232</v>
      </c>
      <c r="AH35" s="72"/>
      <c r="AI35" s="78" t="s">
        <v>228</v>
      </c>
      <c r="AJ35" s="72" t="b">
        <v>0</v>
      </c>
      <c r="AK35" s="72">
        <v>5</v>
      </c>
      <c r="AL35" s="78" t="s">
        <v>594</v>
      </c>
      <c r="AM35" s="72" t="s">
        <v>243</v>
      </c>
      <c r="AN35" s="72" t="b">
        <v>0</v>
      </c>
      <c r="AO35" s="78" t="s">
        <v>594</v>
      </c>
      <c r="AP35" s="72" t="s">
        <v>179</v>
      </c>
      <c r="AQ35" s="72">
        <v>0</v>
      </c>
      <c r="AR35" s="72">
        <v>0</v>
      </c>
      <c r="AS35" s="72"/>
      <c r="AT35" s="72"/>
      <c r="AU35" s="72"/>
      <c r="AV35" s="72"/>
      <c r="AW35" s="72"/>
      <c r="AX35" s="72"/>
      <c r="AY35" s="72"/>
      <c r="AZ35" s="72"/>
      <c r="BA35" s="50">
        <v>0</v>
      </c>
      <c r="BB35" s="51">
        <v>0</v>
      </c>
      <c r="BC35" s="50">
        <v>0</v>
      </c>
      <c r="BD35" s="51">
        <v>0</v>
      </c>
      <c r="BE35" s="50">
        <v>0</v>
      </c>
      <c r="BF35" s="51">
        <v>0</v>
      </c>
      <c r="BG35" s="50">
        <v>23</v>
      </c>
      <c r="BH35" s="51">
        <v>100</v>
      </c>
      <c r="BI35" s="50">
        <v>23</v>
      </c>
    </row>
    <row r="36" spans="1:61" x14ac:dyDescent="0.35">
      <c r="A36" s="70" t="s">
        <v>332</v>
      </c>
      <c r="B36" s="70" t="s">
        <v>377</v>
      </c>
      <c r="C36" s="83"/>
      <c r="D36" s="84"/>
      <c r="E36" s="85"/>
      <c r="F36" s="86"/>
      <c r="G36" s="83"/>
      <c r="H36" s="81"/>
      <c r="I36" s="87"/>
      <c r="J36" s="87"/>
      <c r="K36" s="36"/>
      <c r="L36" s="90">
        <v>36</v>
      </c>
      <c r="M36" s="90"/>
      <c r="N36" s="89"/>
      <c r="O36" s="72" t="s">
        <v>218</v>
      </c>
      <c r="P36" s="74">
        <v>42828.564247685186</v>
      </c>
      <c r="Q36" s="72" t="s">
        <v>406</v>
      </c>
      <c r="R36" s="76" t="s">
        <v>446</v>
      </c>
      <c r="S36" s="72" t="s">
        <v>472</v>
      </c>
      <c r="T36" s="72" t="s">
        <v>225</v>
      </c>
      <c r="U36" s="72"/>
      <c r="V36" s="76" t="s">
        <v>341</v>
      </c>
      <c r="W36" s="74">
        <v>42828.564247685186</v>
      </c>
      <c r="X36" s="76" t="s">
        <v>530</v>
      </c>
      <c r="Y36" s="72"/>
      <c r="Z36" s="72"/>
      <c r="AA36" s="78" t="s">
        <v>578</v>
      </c>
      <c r="AB36" s="72"/>
      <c r="AC36" s="72" t="b">
        <v>0</v>
      </c>
      <c r="AD36" s="72">
        <v>0</v>
      </c>
      <c r="AE36" s="78" t="s">
        <v>228</v>
      </c>
      <c r="AF36" s="72" t="b">
        <v>0</v>
      </c>
      <c r="AG36" s="72" t="s">
        <v>232</v>
      </c>
      <c r="AH36" s="72"/>
      <c r="AI36" s="78" t="s">
        <v>228</v>
      </c>
      <c r="AJ36" s="72" t="b">
        <v>0</v>
      </c>
      <c r="AK36" s="72">
        <v>5</v>
      </c>
      <c r="AL36" s="78" t="s">
        <v>594</v>
      </c>
      <c r="AM36" s="72" t="s">
        <v>335</v>
      </c>
      <c r="AN36" s="72" t="b">
        <v>0</v>
      </c>
      <c r="AO36" s="78" t="s">
        <v>594</v>
      </c>
      <c r="AP36" s="72" t="s">
        <v>179</v>
      </c>
      <c r="AQ36" s="72">
        <v>0</v>
      </c>
      <c r="AR36" s="72">
        <v>0</v>
      </c>
      <c r="AS36" s="72"/>
      <c r="AT36" s="72"/>
      <c r="AU36" s="72"/>
      <c r="AV36" s="72"/>
      <c r="AW36" s="72"/>
      <c r="AX36" s="72"/>
      <c r="AY36" s="72"/>
      <c r="AZ36" s="72"/>
      <c r="BA36" s="50">
        <v>0</v>
      </c>
      <c r="BB36" s="51">
        <v>0</v>
      </c>
      <c r="BC36" s="50">
        <v>0</v>
      </c>
      <c r="BD36" s="51">
        <v>0</v>
      </c>
      <c r="BE36" s="50">
        <v>0</v>
      </c>
      <c r="BF36" s="51">
        <v>0</v>
      </c>
      <c r="BG36" s="50">
        <v>23</v>
      </c>
      <c r="BH36" s="51">
        <v>100</v>
      </c>
      <c r="BI36" s="50">
        <v>23</v>
      </c>
    </row>
    <row r="37" spans="1:61" x14ac:dyDescent="0.35">
      <c r="A37" s="70" t="s">
        <v>367</v>
      </c>
      <c r="B37" s="70" t="s">
        <v>373</v>
      </c>
      <c r="C37" s="83"/>
      <c r="D37" s="84"/>
      <c r="E37" s="85"/>
      <c r="F37" s="86"/>
      <c r="G37" s="83"/>
      <c r="H37" s="81"/>
      <c r="I37" s="87"/>
      <c r="J37" s="87"/>
      <c r="K37" s="36"/>
      <c r="L37" s="90">
        <v>37</v>
      </c>
      <c r="M37" s="90"/>
      <c r="N37" s="89"/>
      <c r="O37" s="72" t="s">
        <v>218</v>
      </c>
      <c r="P37" s="74">
        <v>42828.567210648151</v>
      </c>
      <c r="Q37" s="72" t="s">
        <v>407</v>
      </c>
      <c r="R37" s="72"/>
      <c r="S37" s="72"/>
      <c r="T37" s="72"/>
      <c r="U37" s="72"/>
      <c r="V37" s="76" t="s">
        <v>496</v>
      </c>
      <c r="W37" s="74">
        <v>42828.567210648151</v>
      </c>
      <c r="X37" s="76" t="s">
        <v>531</v>
      </c>
      <c r="Y37" s="72"/>
      <c r="Z37" s="72"/>
      <c r="AA37" s="78" t="s">
        <v>579</v>
      </c>
      <c r="AB37" s="72"/>
      <c r="AC37" s="72" t="b">
        <v>0</v>
      </c>
      <c r="AD37" s="72">
        <v>0</v>
      </c>
      <c r="AE37" s="78" t="s">
        <v>228</v>
      </c>
      <c r="AF37" s="72" t="b">
        <v>0</v>
      </c>
      <c r="AG37" s="72" t="s">
        <v>328</v>
      </c>
      <c r="AH37" s="72"/>
      <c r="AI37" s="78" t="s">
        <v>228</v>
      </c>
      <c r="AJ37" s="72" t="b">
        <v>0</v>
      </c>
      <c r="AK37" s="72">
        <v>3</v>
      </c>
      <c r="AL37" s="78" t="s">
        <v>588</v>
      </c>
      <c r="AM37" s="72" t="s">
        <v>348</v>
      </c>
      <c r="AN37" s="72" t="b">
        <v>0</v>
      </c>
      <c r="AO37" s="78" t="s">
        <v>588</v>
      </c>
      <c r="AP37" s="72" t="s">
        <v>179</v>
      </c>
      <c r="AQ37" s="72">
        <v>0</v>
      </c>
      <c r="AR37" s="72">
        <v>0</v>
      </c>
      <c r="AS37" s="72"/>
      <c r="AT37" s="72"/>
      <c r="AU37" s="72"/>
      <c r="AV37" s="72"/>
      <c r="AW37" s="72"/>
      <c r="AX37" s="72"/>
      <c r="AY37" s="72"/>
      <c r="AZ37" s="72"/>
      <c r="BA37" s="50">
        <v>0</v>
      </c>
      <c r="BB37" s="51">
        <v>0</v>
      </c>
      <c r="BC37" s="50">
        <v>0</v>
      </c>
      <c r="BD37" s="51">
        <v>0</v>
      </c>
      <c r="BE37" s="50">
        <v>0</v>
      </c>
      <c r="BF37" s="51">
        <v>0</v>
      </c>
      <c r="BG37" s="50">
        <v>21</v>
      </c>
      <c r="BH37" s="51">
        <v>100</v>
      </c>
      <c r="BI37" s="50">
        <v>21</v>
      </c>
    </row>
    <row r="38" spans="1:61" x14ac:dyDescent="0.35">
      <c r="A38" s="70" t="s">
        <v>367</v>
      </c>
      <c r="B38" s="70" t="s">
        <v>373</v>
      </c>
      <c r="C38" s="83"/>
      <c r="D38" s="84"/>
      <c r="E38" s="85"/>
      <c r="F38" s="86"/>
      <c r="G38" s="83"/>
      <c r="H38" s="81"/>
      <c r="I38" s="87"/>
      <c r="J38" s="87"/>
      <c r="K38" s="36"/>
      <c r="L38" s="90">
        <v>38</v>
      </c>
      <c r="M38" s="90"/>
      <c r="N38" s="89"/>
      <c r="O38" s="72" t="s">
        <v>218</v>
      </c>
      <c r="P38" s="74">
        <v>42828.567210648151</v>
      </c>
      <c r="Q38" s="72" t="s">
        <v>408</v>
      </c>
      <c r="R38" s="72"/>
      <c r="S38" s="72"/>
      <c r="T38" s="72"/>
      <c r="U38" s="72"/>
      <c r="V38" s="76" t="s">
        <v>496</v>
      </c>
      <c r="W38" s="74">
        <v>42828.567210648151</v>
      </c>
      <c r="X38" s="76" t="s">
        <v>532</v>
      </c>
      <c r="Y38" s="72"/>
      <c r="Z38" s="72"/>
      <c r="AA38" s="78" t="s">
        <v>580</v>
      </c>
      <c r="AB38" s="72"/>
      <c r="AC38" s="72" t="b">
        <v>0</v>
      </c>
      <c r="AD38" s="72">
        <v>0</v>
      </c>
      <c r="AE38" s="78" t="s">
        <v>228</v>
      </c>
      <c r="AF38" s="72" t="b">
        <v>0</v>
      </c>
      <c r="AG38" s="72" t="s">
        <v>328</v>
      </c>
      <c r="AH38" s="72"/>
      <c r="AI38" s="78" t="s">
        <v>228</v>
      </c>
      <c r="AJ38" s="72" t="b">
        <v>0</v>
      </c>
      <c r="AK38" s="72">
        <v>3</v>
      </c>
      <c r="AL38" s="78" t="s">
        <v>587</v>
      </c>
      <c r="AM38" s="72" t="s">
        <v>348</v>
      </c>
      <c r="AN38" s="72" t="b">
        <v>0</v>
      </c>
      <c r="AO38" s="78" t="s">
        <v>587</v>
      </c>
      <c r="AP38" s="72" t="s">
        <v>179</v>
      </c>
      <c r="AQ38" s="72">
        <v>0</v>
      </c>
      <c r="AR38" s="72">
        <v>0</v>
      </c>
      <c r="AS38" s="72"/>
      <c r="AT38" s="72"/>
      <c r="AU38" s="72"/>
      <c r="AV38" s="72"/>
      <c r="AW38" s="72"/>
      <c r="AX38" s="72"/>
      <c r="AY38" s="72"/>
      <c r="AZ38" s="72"/>
      <c r="BA38" s="50">
        <v>0</v>
      </c>
      <c r="BB38" s="51">
        <v>0</v>
      </c>
      <c r="BC38" s="50">
        <v>0</v>
      </c>
      <c r="BD38" s="51">
        <v>0</v>
      </c>
      <c r="BE38" s="50">
        <v>0</v>
      </c>
      <c r="BF38" s="51">
        <v>0</v>
      </c>
      <c r="BG38" s="50">
        <v>19</v>
      </c>
      <c r="BH38" s="51">
        <v>100</v>
      </c>
      <c r="BI38" s="50">
        <v>19</v>
      </c>
    </row>
    <row r="39" spans="1:61" x14ac:dyDescent="0.35">
      <c r="A39" s="70" t="s">
        <v>368</v>
      </c>
      <c r="B39" s="70" t="s">
        <v>373</v>
      </c>
      <c r="C39" s="83"/>
      <c r="D39" s="84"/>
      <c r="E39" s="85"/>
      <c r="F39" s="86"/>
      <c r="G39" s="83"/>
      <c r="H39" s="81"/>
      <c r="I39" s="87"/>
      <c r="J39" s="87"/>
      <c r="K39" s="36"/>
      <c r="L39" s="90">
        <v>39</v>
      </c>
      <c r="M39" s="90"/>
      <c r="N39" s="89"/>
      <c r="O39" s="72" t="s">
        <v>218</v>
      </c>
      <c r="P39" s="74">
        <v>42828.567233796297</v>
      </c>
      <c r="Q39" s="72" t="s">
        <v>408</v>
      </c>
      <c r="R39" s="72"/>
      <c r="S39" s="72"/>
      <c r="T39" s="72"/>
      <c r="U39" s="72"/>
      <c r="V39" s="76" t="s">
        <v>497</v>
      </c>
      <c r="W39" s="74">
        <v>42828.567233796297</v>
      </c>
      <c r="X39" s="76" t="s">
        <v>533</v>
      </c>
      <c r="Y39" s="72"/>
      <c r="Z39" s="72"/>
      <c r="AA39" s="78" t="s">
        <v>581</v>
      </c>
      <c r="AB39" s="72"/>
      <c r="AC39" s="72" t="b">
        <v>0</v>
      </c>
      <c r="AD39" s="72">
        <v>0</v>
      </c>
      <c r="AE39" s="78" t="s">
        <v>228</v>
      </c>
      <c r="AF39" s="72" t="b">
        <v>0</v>
      </c>
      <c r="AG39" s="72" t="s">
        <v>328</v>
      </c>
      <c r="AH39" s="72"/>
      <c r="AI39" s="78" t="s">
        <v>228</v>
      </c>
      <c r="AJ39" s="72" t="b">
        <v>0</v>
      </c>
      <c r="AK39" s="72">
        <v>3</v>
      </c>
      <c r="AL39" s="78" t="s">
        <v>587</v>
      </c>
      <c r="AM39" s="72" t="s">
        <v>348</v>
      </c>
      <c r="AN39" s="72" t="b">
        <v>0</v>
      </c>
      <c r="AO39" s="78" t="s">
        <v>587</v>
      </c>
      <c r="AP39" s="72" t="s">
        <v>179</v>
      </c>
      <c r="AQ39" s="72">
        <v>0</v>
      </c>
      <c r="AR39" s="72">
        <v>0</v>
      </c>
      <c r="AS39" s="72"/>
      <c r="AT39" s="72"/>
      <c r="AU39" s="72"/>
      <c r="AV39" s="72"/>
      <c r="AW39" s="72"/>
      <c r="AX39" s="72"/>
      <c r="AY39" s="72"/>
      <c r="AZ39" s="72"/>
      <c r="BA39" s="50">
        <v>0</v>
      </c>
      <c r="BB39" s="51">
        <v>0</v>
      </c>
      <c r="BC39" s="50">
        <v>0</v>
      </c>
      <c r="BD39" s="51">
        <v>0</v>
      </c>
      <c r="BE39" s="50">
        <v>0</v>
      </c>
      <c r="BF39" s="51">
        <v>0</v>
      </c>
      <c r="BG39" s="50">
        <v>19</v>
      </c>
      <c r="BH39" s="51">
        <v>100</v>
      </c>
      <c r="BI39" s="50">
        <v>19</v>
      </c>
    </row>
    <row r="40" spans="1:61" x14ac:dyDescent="0.35">
      <c r="A40" s="70" t="s">
        <v>368</v>
      </c>
      <c r="B40" s="70" t="s">
        <v>373</v>
      </c>
      <c r="C40" s="83"/>
      <c r="D40" s="84"/>
      <c r="E40" s="85"/>
      <c r="F40" s="86"/>
      <c r="G40" s="83"/>
      <c r="H40" s="81"/>
      <c r="I40" s="87"/>
      <c r="J40" s="87"/>
      <c r="K40" s="36"/>
      <c r="L40" s="90">
        <v>40</v>
      </c>
      <c r="M40" s="90"/>
      <c r="N40" s="89"/>
      <c r="O40" s="72" t="s">
        <v>218</v>
      </c>
      <c r="P40" s="74">
        <v>42828.567233796297</v>
      </c>
      <c r="Q40" s="72" t="s">
        <v>407</v>
      </c>
      <c r="R40" s="72"/>
      <c r="S40" s="72"/>
      <c r="T40" s="72"/>
      <c r="U40" s="72"/>
      <c r="V40" s="76" t="s">
        <v>497</v>
      </c>
      <c r="W40" s="74">
        <v>42828.567233796297</v>
      </c>
      <c r="X40" s="76" t="s">
        <v>534</v>
      </c>
      <c r="Y40" s="72"/>
      <c r="Z40" s="72"/>
      <c r="AA40" s="78" t="s">
        <v>582</v>
      </c>
      <c r="AB40" s="72"/>
      <c r="AC40" s="72" t="b">
        <v>0</v>
      </c>
      <c r="AD40" s="72">
        <v>0</v>
      </c>
      <c r="AE40" s="78" t="s">
        <v>228</v>
      </c>
      <c r="AF40" s="72" t="b">
        <v>0</v>
      </c>
      <c r="AG40" s="72" t="s">
        <v>328</v>
      </c>
      <c r="AH40" s="72"/>
      <c r="AI40" s="78" t="s">
        <v>228</v>
      </c>
      <c r="AJ40" s="72" t="b">
        <v>0</v>
      </c>
      <c r="AK40" s="72">
        <v>3</v>
      </c>
      <c r="AL40" s="78" t="s">
        <v>588</v>
      </c>
      <c r="AM40" s="72" t="s">
        <v>348</v>
      </c>
      <c r="AN40" s="72" t="b">
        <v>0</v>
      </c>
      <c r="AO40" s="78" t="s">
        <v>588</v>
      </c>
      <c r="AP40" s="72" t="s">
        <v>179</v>
      </c>
      <c r="AQ40" s="72">
        <v>0</v>
      </c>
      <c r="AR40" s="72">
        <v>0</v>
      </c>
      <c r="AS40" s="72"/>
      <c r="AT40" s="72"/>
      <c r="AU40" s="72"/>
      <c r="AV40" s="72"/>
      <c r="AW40" s="72"/>
      <c r="AX40" s="72"/>
      <c r="AY40" s="72"/>
      <c r="AZ40" s="72"/>
      <c r="BA40" s="50">
        <v>0</v>
      </c>
      <c r="BB40" s="51">
        <v>0</v>
      </c>
      <c r="BC40" s="50">
        <v>0</v>
      </c>
      <c r="BD40" s="51">
        <v>0</v>
      </c>
      <c r="BE40" s="50">
        <v>0</v>
      </c>
      <c r="BF40" s="51">
        <v>0</v>
      </c>
      <c r="BG40" s="50">
        <v>21</v>
      </c>
      <c r="BH40" s="51">
        <v>100</v>
      </c>
      <c r="BI40" s="50">
        <v>21</v>
      </c>
    </row>
    <row r="41" spans="1:61" x14ac:dyDescent="0.35">
      <c r="A41" s="70" t="s">
        <v>369</v>
      </c>
      <c r="B41" s="70" t="s">
        <v>399</v>
      </c>
      <c r="C41" s="83"/>
      <c r="D41" s="84"/>
      <c r="E41" s="85"/>
      <c r="F41" s="86"/>
      <c r="G41" s="83"/>
      <c r="H41" s="81"/>
      <c r="I41" s="87"/>
      <c r="J41" s="87"/>
      <c r="K41" s="36"/>
      <c r="L41" s="90">
        <v>41</v>
      </c>
      <c r="M41" s="90"/>
      <c r="N41" s="89"/>
      <c r="O41" s="72" t="s">
        <v>218</v>
      </c>
      <c r="P41" s="74">
        <v>42828.568136574075</v>
      </c>
      <c r="Q41" s="72" t="s">
        <v>409</v>
      </c>
      <c r="R41" s="72" t="s">
        <v>447</v>
      </c>
      <c r="S41" s="72" t="s">
        <v>473</v>
      </c>
      <c r="T41" s="72" t="s">
        <v>480</v>
      </c>
      <c r="U41" s="72"/>
      <c r="V41" s="76" t="s">
        <v>498</v>
      </c>
      <c r="W41" s="74">
        <v>42828.568136574075</v>
      </c>
      <c r="X41" s="76" t="s">
        <v>535</v>
      </c>
      <c r="Y41" s="72"/>
      <c r="Z41" s="72"/>
      <c r="AA41" s="78" t="s">
        <v>583</v>
      </c>
      <c r="AB41" s="72"/>
      <c r="AC41" s="72" t="b">
        <v>0</v>
      </c>
      <c r="AD41" s="72">
        <v>0</v>
      </c>
      <c r="AE41" s="78" t="s">
        <v>228</v>
      </c>
      <c r="AF41" s="72" t="b">
        <v>0</v>
      </c>
      <c r="AG41" s="72" t="s">
        <v>229</v>
      </c>
      <c r="AH41" s="72"/>
      <c r="AI41" s="78" t="s">
        <v>228</v>
      </c>
      <c r="AJ41" s="72" t="b">
        <v>0</v>
      </c>
      <c r="AK41" s="72">
        <v>0</v>
      </c>
      <c r="AL41" s="78" t="s">
        <v>228</v>
      </c>
      <c r="AM41" s="72" t="s">
        <v>238</v>
      </c>
      <c r="AN41" s="72" t="b">
        <v>0</v>
      </c>
      <c r="AO41" s="78" t="s">
        <v>583</v>
      </c>
      <c r="AP41" s="72" t="s">
        <v>179</v>
      </c>
      <c r="AQ41" s="72">
        <v>0</v>
      </c>
      <c r="AR41" s="72">
        <v>0</v>
      </c>
      <c r="AS41" s="72"/>
      <c r="AT41" s="72"/>
      <c r="AU41" s="72"/>
      <c r="AV41" s="72"/>
      <c r="AW41" s="72"/>
      <c r="AX41" s="72"/>
      <c r="AY41" s="72"/>
      <c r="AZ41" s="72"/>
      <c r="BA41" s="50">
        <v>1</v>
      </c>
      <c r="BB41" s="51">
        <v>7.1428571428571432</v>
      </c>
      <c r="BC41" s="50">
        <v>1</v>
      </c>
      <c r="BD41" s="51">
        <v>7.1428571428571432</v>
      </c>
      <c r="BE41" s="50">
        <v>0</v>
      </c>
      <c r="BF41" s="51">
        <v>0</v>
      </c>
      <c r="BG41" s="50">
        <v>12</v>
      </c>
      <c r="BH41" s="51">
        <v>85.714285714285708</v>
      </c>
      <c r="BI41" s="50">
        <v>14</v>
      </c>
    </row>
    <row r="42" spans="1:61" x14ac:dyDescent="0.35">
      <c r="A42" s="70" t="s">
        <v>370</v>
      </c>
      <c r="B42" s="70" t="s">
        <v>370</v>
      </c>
      <c r="C42" s="83"/>
      <c r="D42" s="84"/>
      <c r="E42" s="85"/>
      <c r="F42" s="86"/>
      <c r="G42" s="83"/>
      <c r="H42" s="81"/>
      <c r="I42" s="87"/>
      <c r="J42" s="87"/>
      <c r="K42" s="36"/>
      <c r="L42" s="90">
        <v>42</v>
      </c>
      <c r="M42" s="90"/>
      <c r="N42" s="89"/>
      <c r="O42" s="72" t="s">
        <v>179</v>
      </c>
      <c r="P42" s="74">
        <v>42825.563449074078</v>
      </c>
      <c r="Q42" s="72" t="s">
        <v>410</v>
      </c>
      <c r="R42" s="76" t="s">
        <v>448</v>
      </c>
      <c r="S42" s="72" t="s">
        <v>474</v>
      </c>
      <c r="T42" s="72" t="s">
        <v>481</v>
      </c>
      <c r="U42" s="76" t="s">
        <v>485</v>
      </c>
      <c r="V42" s="76" t="s">
        <v>485</v>
      </c>
      <c r="W42" s="74">
        <v>42825.563449074078</v>
      </c>
      <c r="X42" s="76" t="s">
        <v>536</v>
      </c>
      <c r="Y42" s="72"/>
      <c r="Z42" s="72"/>
      <c r="AA42" s="78" t="s">
        <v>584</v>
      </c>
      <c r="AB42" s="72"/>
      <c r="AC42" s="72" t="b">
        <v>0</v>
      </c>
      <c r="AD42" s="72">
        <v>1168</v>
      </c>
      <c r="AE42" s="78" t="s">
        <v>228</v>
      </c>
      <c r="AF42" s="72" t="b">
        <v>0</v>
      </c>
      <c r="AG42" s="72" t="s">
        <v>229</v>
      </c>
      <c r="AH42" s="72"/>
      <c r="AI42" s="78" t="s">
        <v>228</v>
      </c>
      <c r="AJ42" s="72" t="b">
        <v>0</v>
      </c>
      <c r="AK42" s="72">
        <v>1475</v>
      </c>
      <c r="AL42" s="78" t="s">
        <v>228</v>
      </c>
      <c r="AM42" s="72" t="s">
        <v>238</v>
      </c>
      <c r="AN42" s="72" t="b">
        <v>0</v>
      </c>
      <c r="AO42" s="78" t="s">
        <v>584</v>
      </c>
      <c r="AP42" s="72" t="s">
        <v>245</v>
      </c>
      <c r="AQ42" s="72">
        <v>0</v>
      </c>
      <c r="AR42" s="72">
        <v>0</v>
      </c>
      <c r="AS42" s="72"/>
      <c r="AT42" s="72"/>
      <c r="AU42" s="72"/>
      <c r="AV42" s="72"/>
      <c r="AW42" s="72"/>
      <c r="AX42" s="72"/>
      <c r="AY42" s="72"/>
      <c r="AZ42" s="72"/>
      <c r="BA42" s="50">
        <v>3</v>
      </c>
      <c r="BB42" s="51">
        <v>18.75</v>
      </c>
      <c r="BC42" s="50">
        <v>0</v>
      </c>
      <c r="BD42" s="51">
        <v>0</v>
      </c>
      <c r="BE42" s="50">
        <v>0</v>
      </c>
      <c r="BF42" s="51">
        <v>0</v>
      </c>
      <c r="BG42" s="50">
        <v>13</v>
      </c>
      <c r="BH42" s="51">
        <v>81.25</v>
      </c>
      <c r="BI42" s="50">
        <v>16</v>
      </c>
    </row>
    <row r="43" spans="1:61" x14ac:dyDescent="0.35">
      <c r="A43" s="70" t="s">
        <v>371</v>
      </c>
      <c r="B43" s="70" t="s">
        <v>370</v>
      </c>
      <c r="C43" s="83"/>
      <c r="D43" s="84"/>
      <c r="E43" s="85"/>
      <c r="F43" s="86"/>
      <c r="G43" s="83"/>
      <c r="H43" s="81"/>
      <c r="I43" s="87"/>
      <c r="J43" s="87"/>
      <c r="K43" s="36"/>
      <c r="L43" s="90">
        <v>43</v>
      </c>
      <c r="M43" s="90"/>
      <c r="N43" s="89"/>
      <c r="O43" s="72" t="s">
        <v>218</v>
      </c>
      <c r="P43" s="74">
        <v>42828.568333333336</v>
      </c>
      <c r="Q43" s="72" t="s">
        <v>411</v>
      </c>
      <c r="R43" s="76" t="s">
        <v>448</v>
      </c>
      <c r="S43" s="72" t="s">
        <v>474</v>
      </c>
      <c r="T43" s="72" t="s">
        <v>481</v>
      </c>
      <c r="U43" s="72"/>
      <c r="V43" s="76" t="s">
        <v>499</v>
      </c>
      <c r="W43" s="74">
        <v>42828.568333333336</v>
      </c>
      <c r="X43" s="76" t="s">
        <v>537</v>
      </c>
      <c r="Y43" s="72"/>
      <c r="Z43" s="72"/>
      <c r="AA43" s="78" t="s">
        <v>585</v>
      </c>
      <c r="AB43" s="72"/>
      <c r="AC43" s="72" t="b">
        <v>0</v>
      </c>
      <c r="AD43" s="72">
        <v>0</v>
      </c>
      <c r="AE43" s="78" t="s">
        <v>228</v>
      </c>
      <c r="AF43" s="72" t="b">
        <v>0</v>
      </c>
      <c r="AG43" s="72" t="s">
        <v>229</v>
      </c>
      <c r="AH43" s="72"/>
      <c r="AI43" s="78" t="s">
        <v>228</v>
      </c>
      <c r="AJ43" s="72" t="b">
        <v>0</v>
      </c>
      <c r="AK43" s="72">
        <v>1475</v>
      </c>
      <c r="AL43" s="78" t="s">
        <v>584</v>
      </c>
      <c r="AM43" s="72" t="s">
        <v>238</v>
      </c>
      <c r="AN43" s="72" t="b">
        <v>0</v>
      </c>
      <c r="AO43" s="78" t="s">
        <v>584</v>
      </c>
      <c r="AP43" s="72" t="s">
        <v>179</v>
      </c>
      <c r="AQ43" s="72">
        <v>0</v>
      </c>
      <c r="AR43" s="72">
        <v>0</v>
      </c>
      <c r="AS43" s="72"/>
      <c r="AT43" s="72"/>
      <c r="AU43" s="72"/>
      <c r="AV43" s="72"/>
      <c r="AW43" s="72"/>
      <c r="AX43" s="72"/>
      <c r="AY43" s="72"/>
      <c r="AZ43" s="72"/>
      <c r="BA43" s="50">
        <v>3</v>
      </c>
      <c r="BB43" s="51">
        <v>16.666666666666668</v>
      </c>
      <c r="BC43" s="50">
        <v>0</v>
      </c>
      <c r="BD43" s="51">
        <v>0</v>
      </c>
      <c r="BE43" s="50">
        <v>0</v>
      </c>
      <c r="BF43" s="51">
        <v>0</v>
      </c>
      <c r="BG43" s="50">
        <v>15</v>
      </c>
      <c r="BH43" s="51">
        <v>83.333333333333329</v>
      </c>
      <c r="BI43" s="50">
        <v>18</v>
      </c>
    </row>
    <row r="44" spans="1:61" x14ac:dyDescent="0.35">
      <c r="A44" s="70" t="s">
        <v>372</v>
      </c>
      <c r="B44" s="70" t="s">
        <v>372</v>
      </c>
      <c r="C44" s="83"/>
      <c r="D44" s="84"/>
      <c r="E44" s="85"/>
      <c r="F44" s="86"/>
      <c r="G44" s="83"/>
      <c r="H44" s="81"/>
      <c r="I44" s="87"/>
      <c r="J44" s="87"/>
      <c r="K44" s="36"/>
      <c r="L44" s="90">
        <v>44</v>
      </c>
      <c r="M44" s="90"/>
      <c r="N44" s="89"/>
      <c r="O44" s="72" t="s">
        <v>179</v>
      </c>
      <c r="P44" s="74">
        <v>42828.569571759261</v>
      </c>
      <c r="Q44" s="72" t="s">
        <v>412</v>
      </c>
      <c r="R44" s="76" t="s">
        <v>449</v>
      </c>
      <c r="S44" s="72" t="s">
        <v>220</v>
      </c>
      <c r="T44" s="72"/>
      <c r="U44" s="72"/>
      <c r="V44" s="76" t="s">
        <v>500</v>
      </c>
      <c r="W44" s="74">
        <v>42828.569571759261</v>
      </c>
      <c r="X44" s="76" t="s">
        <v>538</v>
      </c>
      <c r="Y44" s="72"/>
      <c r="Z44" s="72"/>
      <c r="AA44" s="78" t="s">
        <v>586</v>
      </c>
      <c r="AB44" s="72"/>
      <c r="AC44" s="72" t="b">
        <v>0</v>
      </c>
      <c r="AD44" s="72">
        <v>0</v>
      </c>
      <c r="AE44" s="78" t="s">
        <v>228</v>
      </c>
      <c r="AF44" s="72" t="b">
        <v>0</v>
      </c>
      <c r="AG44" s="72" t="s">
        <v>229</v>
      </c>
      <c r="AH44" s="72"/>
      <c r="AI44" s="78" t="s">
        <v>228</v>
      </c>
      <c r="AJ44" s="72" t="b">
        <v>0</v>
      </c>
      <c r="AK44" s="72">
        <v>0</v>
      </c>
      <c r="AL44" s="78" t="s">
        <v>228</v>
      </c>
      <c r="AM44" s="72" t="s">
        <v>234</v>
      </c>
      <c r="AN44" s="72" t="b">
        <v>0</v>
      </c>
      <c r="AO44" s="78" t="s">
        <v>586</v>
      </c>
      <c r="AP44" s="72" t="s">
        <v>179</v>
      </c>
      <c r="AQ44" s="72">
        <v>0</v>
      </c>
      <c r="AR44" s="72">
        <v>0</v>
      </c>
      <c r="AS44" s="72"/>
      <c r="AT44" s="72"/>
      <c r="AU44" s="72"/>
      <c r="AV44" s="72"/>
      <c r="AW44" s="72"/>
      <c r="AX44" s="72"/>
      <c r="AY44" s="72"/>
      <c r="AZ44" s="72"/>
      <c r="BA44" s="50">
        <v>0</v>
      </c>
      <c r="BB44" s="51">
        <v>0</v>
      </c>
      <c r="BC44" s="50">
        <v>0</v>
      </c>
      <c r="BD44" s="51">
        <v>0</v>
      </c>
      <c r="BE44" s="50">
        <v>0</v>
      </c>
      <c r="BF44" s="51">
        <v>0</v>
      </c>
      <c r="BG44" s="50">
        <v>20</v>
      </c>
      <c r="BH44" s="51">
        <v>100</v>
      </c>
      <c r="BI44" s="50">
        <v>20</v>
      </c>
    </row>
    <row r="45" spans="1:61" x14ac:dyDescent="0.35">
      <c r="A45" s="70" t="s">
        <v>373</v>
      </c>
      <c r="B45" s="70" t="s">
        <v>373</v>
      </c>
      <c r="C45" s="83"/>
      <c r="D45" s="84"/>
      <c r="E45" s="85"/>
      <c r="F45" s="86"/>
      <c r="G45" s="83"/>
      <c r="H45" s="81"/>
      <c r="I45" s="87"/>
      <c r="J45" s="87"/>
      <c r="K45" s="36"/>
      <c r="L45" s="90">
        <v>45</v>
      </c>
      <c r="M45" s="90"/>
      <c r="N45" s="89"/>
      <c r="O45" s="72" t="s">
        <v>179</v>
      </c>
      <c r="P45" s="74">
        <v>42828.553449074076</v>
      </c>
      <c r="Q45" s="72" t="s">
        <v>413</v>
      </c>
      <c r="R45" s="76" t="s">
        <v>450</v>
      </c>
      <c r="S45" s="72" t="s">
        <v>222</v>
      </c>
      <c r="T45" s="72"/>
      <c r="U45" s="72"/>
      <c r="V45" s="76" t="s">
        <v>501</v>
      </c>
      <c r="W45" s="74">
        <v>42828.553449074076</v>
      </c>
      <c r="X45" s="76" t="s">
        <v>539</v>
      </c>
      <c r="Y45" s="72"/>
      <c r="Z45" s="72"/>
      <c r="AA45" s="78" t="s">
        <v>587</v>
      </c>
      <c r="AB45" s="72"/>
      <c r="AC45" s="72" t="b">
        <v>0</v>
      </c>
      <c r="AD45" s="72">
        <v>2</v>
      </c>
      <c r="AE45" s="78" t="s">
        <v>228</v>
      </c>
      <c r="AF45" s="72" t="b">
        <v>0</v>
      </c>
      <c r="AG45" s="72" t="s">
        <v>328</v>
      </c>
      <c r="AH45" s="72"/>
      <c r="AI45" s="78" t="s">
        <v>228</v>
      </c>
      <c r="AJ45" s="72" t="b">
        <v>0</v>
      </c>
      <c r="AK45" s="72">
        <v>3</v>
      </c>
      <c r="AL45" s="78" t="s">
        <v>228</v>
      </c>
      <c r="AM45" s="72" t="s">
        <v>238</v>
      </c>
      <c r="AN45" s="72" t="b">
        <v>1</v>
      </c>
      <c r="AO45" s="78" t="s">
        <v>587</v>
      </c>
      <c r="AP45" s="72" t="s">
        <v>179</v>
      </c>
      <c r="AQ45" s="72">
        <v>0</v>
      </c>
      <c r="AR45" s="72">
        <v>0</v>
      </c>
      <c r="AS45" s="72"/>
      <c r="AT45" s="72"/>
      <c r="AU45" s="72"/>
      <c r="AV45" s="72"/>
      <c r="AW45" s="72"/>
      <c r="AX45" s="72"/>
      <c r="AY45" s="72"/>
      <c r="AZ45" s="72"/>
      <c r="BA45" s="50">
        <v>0</v>
      </c>
      <c r="BB45" s="51">
        <v>0</v>
      </c>
      <c r="BC45" s="50">
        <v>0</v>
      </c>
      <c r="BD45" s="51">
        <v>0</v>
      </c>
      <c r="BE45" s="50">
        <v>0</v>
      </c>
      <c r="BF45" s="51">
        <v>0</v>
      </c>
      <c r="BG45" s="50">
        <v>17</v>
      </c>
      <c r="BH45" s="51">
        <v>100</v>
      </c>
      <c r="BI45" s="50">
        <v>17</v>
      </c>
    </row>
    <row r="46" spans="1:61" x14ac:dyDescent="0.35">
      <c r="A46" s="70" t="s">
        <v>373</v>
      </c>
      <c r="B46" s="70" t="s">
        <v>373</v>
      </c>
      <c r="C46" s="83"/>
      <c r="D46" s="84"/>
      <c r="E46" s="85"/>
      <c r="F46" s="86"/>
      <c r="G46" s="83"/>
      <c r="H46" s="81"/>
      <c r="I46" s="87"/>
      <c r="J46" s="87"/>
      <c r="K46" s="36"/>
      <c r="L46" s="90">
        <v>46</v>
      </c>
      <c r="M46" s="90"/>
      <c r="N46" s="89"/>
      <c r="O46" s="72" t="s">
        <v>179</v>
      </c>
      <c r="P46" s="74">
        <v>42828.554155092592</v>
      </c>
      <c r="Q46" s="72" t="s">
        <v>414</v>
      </c>
      <c r="R46" s="76" t="s">
        <v>451</v>
      </c>
      <c r="S46" s="72" t="s">
        <v>312</v>
      </c>
      <c r="T46" s="72"/>
      <c r="U46" s="72"/>
      <c r="V46" s="76" t="s">
        <v>501</v>
      </c>
      <c r="W46" s="74">
        <v>42828.554155092592</v>
      </c>
      <c r="X46" s="76" t="s">
        <v>540</v>
      </c>
      <c r="Y46" s="72"/>
      <c r="Z46" s="72"/>
      <c r="AA46" s="78" t="s">
        <v>588</v>
      </c>
      <c r="AB46" s="72"/>
      <c r="AC46" s="72" t="b">
        <v>0</v>
      </c>
      <c r="AD46" s="72">
        <v>2</v>
      </c>
      <c r="AE46" s="78" t="s">
        <v>228</v>
      </c>
      <c r="AF46" s="72" t="b">
        <v>0</v>
      </c>
      <c r="AG46" s="72" t="s">
        <v>328</v>
      </c>
      <c r="AH46" s="72"/>
      <c r="AI46" s="78" t="s">
        <v>228</v>
      </c>
      <c r="AJ46" s="72" t="b">
        <v>0</v>
      </c>
      <c r="AK46" s="72">
        <v>3</v>
      </c>
      <c r="AL46" s="78" t="s">
        <v>228</v>
      </c>
      <c r="AM46" s="72" t="s">
        <v>242</v>
      </c>
      <c r="AN46" s="72" t="b">
        <v>0</v>
      </c>
      <c r="AO46" s="78" t="s">
        <v>588</v>
      </c>
      <c r="AP46" s="72" t="s">
        <v>179</v>
      </c>
      <c r="AQ46" s="72">
        <v>0</v>
      </c>
      <c r="AR46" s="72">
        <v>0</v>
      </c>
      <c r="AS46" s="72"/>
      <c r="AT46" s="72"/>
      <c r="AU46" s="72"/>
      <c r="AV46" s="72"/>
      <c r="AW46" s="72"/>
      <c r="AX46" s="72"/>
      <c r="AY46" s="72"/>
      <c r="AZ46" s="72"/>
      <c r="BA46" s="50">
        <v>0</v>
      </c>
      <c r="BB46" s="51">
        <v>0</v>
      </c>
      <c r="BC46" s="50">
        <v>0</v>
      </c>
      <c r="BD46" s="51">
        <v>0</v>
      </c>
      <c r="BE46" s="50">
        <v>0</v>
      </c>
      <c r="BF46" s="51">
        <v>0</v>
      </c>
      <c r="BG46" s="50">
        <v>18</v>
      </c>
      <c r="BH46" s="51">
        <v>100</v>
      </c>
      <c r="BI46" s="50">
        <v>18</v>
      </c>
    </row>
    <row r="47" spans="1:61" x14ac:dyDescent="0.35">
      <c r="A47" s="70" t="s">
        <v>374</v>
      </c>
      <c r="B47" s="70" t="s">
        <v>373</v>
      </c>
      <c r="C47" s="83"/>
      <c r="D47" s="84"/>
      <c r="E47" s="85"/>
      <c r="F47" s="86"/>
      <c r="G47" s="83"/>
      <c r="H47" s="81"/>
      <c r="I47" s="87"/>
      <c r="J47" s="87"/>
      <c r="K47" s="36"/>
      <c r="L47" s="90">
        <v>47</v>
      </c>
      <c r="M47" s="90"/>
      <c r="N47" s="89"/>
      <c r="O47" s="72" t="s">
        <v>218</v>
      </c>
      <c r="P47" s="74">
        <v>42828.569849537038</v>
      </c>
      <c r="Q47" s="72" t="s">
        <v>408</v>
      </c>
      <c r="R47" s="72"/>
      <c r="S47" s="72"/>
      <c r="T47" s="72"/>
      <c r="U47" s="72"/>
      <c r="V47" s="76" t="s">
        <v>502</v>
      </c>
      <c r="W47" s="74">
        <v>42828.569849537038</v>
      </c>
      <c r="X47" s="76" t="s">
        <v>541</v>
      </c>
      <c r="Y47" s="72"/>
      <c r="Z47" s="72"/>
      <c r="AA47" s="78" t="s">
        <v>589</v>
      </c>
      <c r="AB47" s="72"/>
      <c r="AC47" s="72" t="b">
        <v>0</v>
      </c>
      <c r="AD47" s="72">
        <v>0</v>
      </c>
      <c r="AE47" s="78" t="s">
        <v>228</v>
      </c>
      <c r="AF47" s="72" t="b">
        <v>0</v>
      </c>
      <c r="AG47" s="72" t="s">
        <v>328</v>
      </c>
      <c r="AH47" s="72"/>
      <c r="AI47" s="78" t="s">
        <v>228</v>
      </c>
      <c r="AJ47" s="72" t="b">
        <v>0</v>
      </c>
      <c r="AK47" s="72">
        <v>3</v>
      </c>
      <c r="AL47" s="78" t="s">
        <v>587</v>
      </c>
      <c r="AM47" s="72" t="s">
        <v>240</v>
      </c>
      <c r="AN47" s="72" t="b">
        <v>0</v>
      </c>
      <c r="AO47" s="78" t="s">
        <v>587</v>
      </c>
      <c r="AP47" s="72" t="s">
        <v>179</v>
      </c>
      <c r="AQ47" s="72">
        <v>0</v>
      </c>
      <c r="AR47" s="72">
        <v>0</v>
      </c>
      <c r="AS47" s="72"/>
      <c r="AT47" s="72"/>
      <c r="AU47" s="72"/>
      <c r="AV47" s="72"/>
      <c r="AW47" s="72"/>
      <c r="AX47" s="72"/>
      <c r="AY47" s="72"/>
      <c r="AZ47" s="72"/>
      <c r="BA47" s="50">
        <v>0</v>
      </c>
      <c r="BB47" s="51">
        <v>0</v>
      </c>
      <c r="BC47" s="50">
        <v>0</v>
      </c>
      <c r="BD47" s="51">
        <v>0</v>
      </c>
      <c r="BE47" s="50">
        <v>0</v>
      </c>
      <c r="BF47" s="51">
        <v>0</v>
      </c>
      <c r="BG47" s="50">
        <v>19</v>
      </c>
      <c r="BH47" s="51">
        <v>100</v>
      </c>
      <c r="BI47" s="50">
        <v>19</v>
      </c>
    </row>
    <row r="48" spans="1:61" x14ac:dyDescent="0.35">
      <c r="A48" s="70" t="s">
        <v>374</v>
      </c>
      <c r="B48" s="70" t="s">
        <v>373</v>
      </c>
      <c r="C48" s="83"/>
      <c r="D48" s="84"/>
      <c r="E48" s="85"/>
      <c r="F48" s="86"/>
      <c r="G48" s="83"/>
      <c r="H48" s="81"/>
      <c r="I48" s="87"/>
      <c r="J48" s="87"/>
      <c r="K48" s="36"/>
      <c r="L48" s="90">
        <v>48</v>
      </c>
      <c r="M48" s="90"/>
      <c r="N48" s="89"/>
      <c r="O48" s="72" t="s">
        <v>218</v>
      </c>
      <c r="P48" s="74">
        <v>42828.5700462963</v>
      </c>
      <c r="Q48" s="72" t="s">
        <v>407</v>
      </c>
      <c r="R48" s="72"/>
      <c r="S48" s="72"/>
      <c r="T48" s="72"/>
      <c r="U48" s="72"/>
      <c r="V48" s="76" t="s">
        <v>502</v>
      </c>
      <c r="W48" s="74">
        <v>42828.5700462963</v>
      </c>
      <c r="X48" s="76" t="s">
        <v>542</v>
      </c>
      <c r="Y48" s="72"/>
      <c r="Z48" s="72"/>
      <c r="AA48" s="78" t="s">
        <v>590</v>
      </c>
      <c r="AB48" s="72"/>
      <c r="AC48" s="72" t="b">
        <v>0</v>
      </c>
      <c r="AD48" s="72">
        <v>0</v>
      </c>
      <c r="AE48" s="78" t="s">
        <v>228</v>
      </c>
      <c r="AF48" s="72" t="b">
        <v>0</v>
      </c>
      <c r="AG48" s="72" t="s">
        <v>328</v>
      </c>
      <c r="AH48" s="72"/>
      <c r="AI48" s="78" t="s">
        <v>228</v>
      </c>
      <c r="AJ48" s="72" t="b">
        <v>0</v>
      </c>
      <c r="AK48" s="72">
        <v>3</v>
      </c>
      <c r="AL48" s="78" t="s">
        <v>588</v>
      </c>
      <c r="AM48" s="72" t="s">
        <v>240</v>
      </c>
      <c r="AN48" s="72" t="b">
        <v>0</v>
      </c>
      <c r="AO48" s="78" t="s">
        <v>588</v>
      </c>
      <c r="AP48" s="72" t="s">
        <v>179</v>
      </c>
      <c r="AQ48" s="72">
        <v>0</v>
      </c>
      <c r="AR48" s="72">
        <v>0</v>
      </c>
      <c r="AS48" s="72"/>
      <c r="AT48" s="72"/>
      <c r="AU48" s="72"/>
      <c r="AV48" s="72"/>
      <c r="AW48" s="72"/>
      <c r="AX48" s="72"/>
      <c r="AY48" s="72"/>
      <c r="AZ48" s="72"/>
      <c r="BA48" s="50">
        <v>0</v>
      </c>
      <c r="BB48" s="51">
        <v>0</v>
      </c>
      <c r="BC48" s="50">
        <v>0</v>
      </c>
      <c r="BD48" s="51">
        <v>0</v>
      </c>
      <c r="BE48" s="50">
        <v>0</v>
      </c>
      <c r="BF48" s="51">
        <v>0</v>
      </c>
      <c r="BG48" s="50">
        <v>21</v>
      </c>
      <c r="BH48" s="51">
        <v>100</v>
      </c>
      <c r="BI48" s="50">
        <v>21</v>
      </c>
    </row>
    <row r="49" spans="1:61" x14ac:dyDescent="0.35">
      <c r="A49" s="70" t="s">
        <v>375</v>
      </c>
      <c r="B49" s="70" t="s">
        <v>375</v>
      </c>
      <c r="C49" s="83"/>
      <c r="D49" s="84"/>
      <c r="E49" s="85"/>
      <c r="F49" s="86"/>
      <c r="G49" s="83"/>
      <c r="H49" s="81"/>
      <c r="I49" s="87"/>
      <c r="J49" s="87"/>
      <c r="K49" s="36"/>
      <c r="L49" s="90">
        <v>49</v>
      </c>
      <c r="M49" s="90"/>
      <c r="N49" s="89"/>
      <c r="O49" s="72" t="s">
        <v>179</v>
      </c>
      <c r="P49" s="74">
        <v>42828.570393518516</v>
      </c>
      <c r="Q49" s="72" t="s">
        <v>415</v>
      </c>
      <c r="R49" s="76" t="s">
        <v>452</v>
      </c>
      <c r="S49" s="72" t="s">
        <v>344</v>
      </c>
      <c r="T49" s="72"/>
      <c r="U49" s="76" t="s">
        <v>486</v>
      </c>
      <c r="V49" s="76" t="s">
        <v>486</v>
      </c>
      <c r="W49" s="74">
        <v>42828.570393518516</v>
      </c>
      <c r="X49" s="76" t="s">
        <v>543</v>
      </c>
      <c r="Y49" s="72"/>
      <c r="Z49" s="72"/>
      <c r="AA49" s="78" t="s">
        <v>591</v>
      </c>
      <c r="AB49" s="72"/>
      <c r="AC49" s="72" t="b">
        <v>0</v>
      </c>
      <c r="AD49" s="72">
        <v>0</v>
      </c>
      <c r="AE49" s="78" t="s">
        <v>228</v>
      </c>
      <c r="AF49" s="72" t="b">
        <v>0</v>
      </c>
      <c r="AG49" s="72" t="s">
        <v>229</v>
      </c>
      <c r="AH49" s="72"/>
      <c r="AI49" s="78" t="s">
        <v>228</v>
      </c>
      <c r="AJ49" s="72" t="b">
        <v>0</v>
      </c>
      <c r="AK49" s="72">
        <v>0</v>
      </c>
      <c r="AL49" s="78" t="s">
        <v>228</v>
      </c>
      <c r="AM49" s="72" t="s">
        <v>234</v>
      </c>
      <c r="AN49" s="72" t="b">
        <v>0</v>
      </c>
      <c r="AO49" s="78" t="s">
        <v>591</v>
      </c>
      <c r="AP49" s="72" t="s">
        <v>179</v>
      </c>
      <c r="AQ49" s="72">
        <v>0</v>
      </c>
      <c r="AR49" s="72">
        <v>0</v>
      </c>
      <c r="AS49" s="72"/>
      <c r="AT49" s="72"/>
      <c r="AU49" s="72"/>
      <c r="AV49" s="72"/>
      <c r="AW49" s="72"/>
      <c r="AX49" s="72"/>
      <c r="AY49" s="72"/>
      <c r="AZ49" s="72"/>
      <c r="BA49" s="50">
        <v>0</v>
      </c>
      <c r="BB49" s="51">
        <v>0</v>
      </c>
      <c r="BC49" s="50">
        <v>0</v>
      </c>
      <c r="BD49" s="51">
        <v>0</v>
      </c>
      <c r="BE49" s="50">
        <v>0</v>
      </c>
      <c r="BF49" s="51">
        <v>0</v>
      </c>
      <c r="BG49" s="50">
        <v>3</v>
      </c>
      <c r="BH49" s="51">
        <v>100</v>
      </c>
      <c r="BI49" s="50">
        <v>3</v>
      </c>
    </row>
    <row r="50" spans="1:61" x14ac:dyDescent="0.35">
      <c r="A50" s="70" t="s">
        <v>375</v>
      </c>
      <c r="B50" s="70" t="s">
        <v>375</v>
      </c>
      <c r="C50" s="83"/>
      <c r="D50" s="84"/>
      <c r="E50" s="85"/>
      <c r="F50" s="86"/>
      <c r="G50" s="83"/>
      <c r="H50" s="81"/>
      <c r="I50" s="87"/>
      <c r="J50" s="87"/>
      <c r="K50" s="36"/>
      <c r="L50" s="90">
        <v>50</v>
      </c>
      <c r="M50" s="90"/>
      <c r="N50" s="89"/>
      <c r="O50" s="72" t="s">
        <v>179</v>
      </c>
      <c r="P50" s="74">
        <v>42828.570405092592</v>
      </c>
      <c r="Q50" s="72" t="s">
        <v>416</v>
      </c>
      <c r="R50" s="76" t="s">
        <v>971</v>
      </c>
      <c r="S50" s="72" t="s">
        <v>312</v>
      </c>
      <c r="T50" s="72"/>
      <c r="U50" s="72"/>
      <c r="V50" s="76" t="s">
        <v>503</v>
      </c>
      <c r="W50" s="74">
        <v>42828.570405092592</v>
      </c>
      <c r="X50" s="76" t="s">
        <v>544</v>
      </c>
      <c r="Y50" s="72"/>
      <c r="Z50" s="72"/>
      <c r="AA50" s="78" t="s">
        <v>592</v>
      </c>
      <c r="AB50" s="72"/>
      <c r="AC50" s="72" t="b">
        <v>0</v>
      </c>
      <c r="AD50" s="72">
        <v>0</v>
      </c>
      <c r="AE50" s="78" t="s">
        <v>228</v>
      </c>
      <c r="AF50" s="72" t="b">
        <v>0</v>
      </c>
      <c r="AG50" s="72" t="s">
        <v>229</v>
      </c>
      <c r="AH50" s="72"/>
      <c r="AI50" s="78" t="s">
        <v>228</v>
      </c>
      <c r="AJ50" s="72" t="b">
        <v>0</v>
      </c>
      <c r="AK50" s="72">
        <v>0</v>
      </c>
      <c r="AL50" s="78" t="s">
        <v>228</v>
      </c>
      <c r="AM50" s="72" t="s">
        <v>242</v>
      </c>
      <c r="AN50" s="72" t="b">
        <v>0</v>
      </c>
      <c r="AO50" s="78" t="s">
        <v>592</v>
      </c>
      <c r="AP50" s="72" t="s">
        <v>179</v>
      </c>
      <c r="AQ50" s="72">
        <v>0</v>
      </c>
      <c r="AR50" s="72">
        <v>0</v>
      </c>
      <c r="AS50" s="72"/>
      <c r="AT50" s="72"/>
      <c r="AU50" s="72"/>
      <c r="AV50" s="72"/>
      <c r="AW50" s="72"/>
      <c r="AX50" s="72"/>
      <c r="AY50" s="72"/>
      <c r="AZ50" s="72"/>
      <c r="BA50" s="50">
        <v>0</v>
      </c>
      <c r="BB50" s="51">
        <v>0</v>
      </c>
      <c r="BC50" s="50">
        <v>0</v>
      </c>
      <c r="BD50" s="51">
        <v>0</v>
      </c>
      <c r="BE50" s="50">
        <v>0</v>
      </c>
      <c r="BF50" s="51">
        <v>0</v>
      </c>
      <c r="BG50" s="50">
        <v>3</v>
      </c>
      <c r="BH50" s="51">
        <v>100</v>
      </c>
      <c r="BI50" s="50">
        <v>3</v>
      </c>
    </row>
    <row r="51" spans="1:61" x14ac:dyDescent="0.35">
      <c r="A51" s="70" t="s">
        <v>376</v>
      </c>
      <c r="B51" s="70" t="s">
        <v>376</v>
      </c>
      <c r="C51" s="83"/>
      <c r="D51" s="84"/>
      <c r="E51" s="85"/>
      <c r="F51" s="86"/>
      <c r="G51" s="83"/>
      <c r="H51" s="81"/>
      <c r="I51" s="87"/>
      <c r="J51" s="87"/>
      <c r="K51" s="36"/>
      <c r="L51" s="90">
        <v>51</v>
      </c>
      <c r="M51" s="90"/>
      <c r="N51" s="89"/>
      <c r="O51" s="72" t="s">
        <v>179</v>
      </c>
      <c r="P51" s="74">
        <v>42828.571273148147</v>
      </c>
      <c r="Q51" s="72" t="s">
        <v>417</v>
      </c>
      <c r="R51" s="76" t="s">
        <v>453</v>
      </c>
      <c r="S51" s="72" t="s">
        <v>222</v>
      </c>
      <c r="T51" s="72"/>
      <c r="U51" s="72"/>
      <c r="V51" s="76" t="s">
        <v>504</v>
      </c>
      <c r="W51" s="74">
        <v>42828.571273148147</v>
      </c>
      <c r="X51" s="76" t="s">
        <v>545</v>
      </c>
      <c r="Y51" s="72"/>
      <c r="Z51" s="72"/>
      <c r="AA51" s="78" t="s">
        <v>593</v>
      </c>
      <c r="AB51" s="72"/>
      <c r="AC51" s="72" t="b">
        <v>0</v>
      </c>
      <c r="AD51" s="72">
        <v>0</v>
      </c>
      <c r="AE51" s="78" t="s">
        <v>228</v>
      </c>
      <c r="AF51" s="72" t="b">
        <v>0</v>
      </c>
      <c r="AG51" s="72" t="s">
        <v>294</v>
      </c>
      <c r="AH51" s="72"/>
      <c r="AI51" s="78" t="s">
        <v>228</v>
      </c>
      <c r="AJ51" s="72" t="b">
        <v>0</v>
      </c>
      <c r="AK51" s="72">
        <v>0</v>
      </c>
      <c r="AL51" s="78" t="s">
        <v>228</v>
      </c>
      <c r="AM51" s="72" t="s">
        <v>238</v>
      </c>
      <c r="AN51" s="72" t="b">
        <v>1</v>
      </c>
      <c r="AO51" s="78" t="s">
        <v>593</v>
      </c>
      <c r="AP51" s="72" t="s">
        <v>179</v>
      </c>
      <c r="AQ51" s="72">
        <v>0</v>
      </c>
      <c r="AR51" s="72">
        <v>0</v>
      </c>
      <c r="AS51" s="72"/>
      <c r="AT51" s="72"/>
      <c r="AU51" s="72"/>
      <c r="AV51" s="72"/>
      <c r="AW51" s="72"/>
      <c r="AX51" s="72"/>
      <c r="AY51" s="72"/>
      <c r="AZ51" s="72"/>
      <c r="BA51" s="50">
        <v>1</v>
      </c>
      <c r="BB51" s="51">
        <v>4.5454545454545459</v>
      </c>
      <c r="BC51" s="50">
        <v>0</v>
      </c>
      <c r="BD51" s="51">
        <v>0</v>
      </c>
      <c r="BE51" s="50">
        <v>0</v>
      </c>
      <c r="BF51" s="51">
        <v>0</v>
      </c>
      <c r="BG51" s="50">
        <v>21</v>
      </c>
      <c r="BH51" s="51">
        <v>95.454545454545453</v>
      </c>
      <c r="BI51" s="50">
        <v>22</v>
      </c>
    </row>
    <row r="52" spans="1:61" x14ac:dyDescent="0.35">
      <c r="A52" s="70" t="s">
        <v>377</v>
      </c>
      <c r="B52" s="70" t="s">
        <v>377</v>
      </c>
      <c r="C52" s="83"/>
      <c r="D52" s="84"/>
      <c r="E52" s="85"/>
      <c r="F52" s="86"/>
      <c r="G52" s="83"/>
      <c r="H52" s="81"/>
      <c r="I52" s="87"/>
      <c r="J52" s="87"/>
      <c r="K52" s="36"/>
      <c r="L52" s="90">
        <v>52</v>
      </c>
      <c r="M52" s="90"/>
      <c r="N52" s="89"/>
      <c r="O52" s="72" t="s">
        <v>179</v>
      </c>
      <c r="P52" s="74">
        <v>42828.542361111111</v>
      </c>
      <c r="Q52" s="72" t="s">
        <v>418</v>
      </c>
      <c r="R52" s="76" t="s">
        <v>454</v>
      </c>
      <c r="S52" s="72" t="s">
        <v>222</v>
      </c>
      <c r="T52" s="72" t="s">
        <v>225</v>
      </c>
      <c r="U52" s="72"/>
      <c r="V52" s="76" t="s">
        <v>505</v>
      </c>
      <c r="W52" s="74">
        <v>42828.542361111111</v>
      </c>
      <c r="X52" s="76" t="s">
        <v>546</v>
      </c>
      <c r="Y52" s="72"/>
      <c r="Z52" s="72"/>
      <c r="AA52" s="78" t="s">
        <v>594</v>
      </c>
      <c r="AB52" s="72"/>
      <c r="AC52" s="72" t="b">
        <v>0</v>
      </c>
      <c r="AD52" s="72">
        <v>3</v>
      </c>
      <c r="AE52" s="78" t="s">
        <v>228</v>
      </c>
      <c r="AF52" s="72" t="b">
        <v>0</v>
      </c>
      <c r="AG52" s="72" t="s">
        <v>232</v>
      </c>
      <c r="AH52" s="72"/>
      <c r="AI52" s="78" t="s">
        <v>228</v>
      </c>
      <c r="AJ52" s="72" t="b">
        <v>0</v>
      </c>
      <c r="AK52" s="72">
        <v>5</v>
      </c>
      <c r="AL52" s="78" t="s">
        <v>228</v>
      </c>
      <c r="AM52" s="72" t="s">
        <v>241</v>
      </c>
      <c r="AN52" s="72" t="b">
        <v>1</v>
      </c>
      <c r="AO52" s="78" t="s">
        <v>594</v>
      </c>
      <c r="AP52" s="72" t="s">
        <v>245</v>
      </c>
      <c r="AQ52" s="72">
        <v>0</v>
      </c>
      <c r="AR52" s="72">
        <v>0</v>
      </c>
      <c r="AS52" s="72"/>
      <c r="AT52" s="72"/>
      <c r="AU52" s="72"/>
      <c r="AV52" s="72"/>
      <c r="AW52" s="72"/>
      <c r="AX52" s="72"/>
      <c r="AY52" s="72"/>
      <c r="AZ52" s="72"/>
      <c r="BA52" s="50">
        <v>0</v>
      </c>
      <c r="BB52" s="51">
        <v>0</v>
      </c>
      <c r="BC52" s="50">
        <v>0</v>
      </c>
      <c r="BD52" s="51">
        <v>0</v>
      </c>
      <c r="BE52" s="50">
        <v>0</v>
      </c>
      <c r="BF52" s="51">
        <v>0</v>
      </c>
      <c r="BG52" s="50">
        <v>20</v>
      </c>
      <c r="BH52" s="51">
        <v>100</v>
      </c>
      <c r="BI52" s="50">
        <v>20</v>
      </c>
    </row>
    <row r="53" spans="1:61" x14ac:dyDescent="0.35">
      <c r="A53" s="70" t="s">
        <v>378</v>
      </c>
      <c r="B53" s="70" t="s">
        <v>377</v>
      </c>
      <c r="C53" s="83"/>
      <c r="D53" s="84"/>
      <c r="E53" s="85"/>
      <c r="F53" s="86"/>
      <c r="G53" s="83"/>
      <c r="H53" s="81"/>
      <c r="I53" s="87"/>
      <c r="J53" s="87"/>
      <c r="K53" s="36"/>
      <c r="L53" s="90">
        <v>53</v>
      </c>
      <c r="M53" s="90"/>
      <c r="N53" s="89"/>
      <c r="O53" s="72" t="s">
        <v>218</v>
      </c>
      <c r="P53" s="74">
        <v>42828.571273148147</v>
      </c>
      <c r="Q53" s="72" t="s">
        <v>406</v>
      </c>
      <c r="R53" s="76" t="s">
        <v>446</v>
      </c>
      <c r="S53" s="72" t="s">
        <v>472</v>
      </c>
      <c r="T53" s="72" t="s">
        <v>225</v>
      </c>
      <c r="U53" s="72"/>
      <c r="V53" s="76" t="s">
        <v>506</v>
      </c>
      <c r="W53" s="74">
        <v>42828.571273148147</v>
      </c>
      <c r="X53" s="76" t="s">
        <v>547</v>
      </c>
      <c r="Y53" s="72"/>
      <c r="Z53" s="72"/>
      <c r="AA53" s="78" t="s">
        <v>595</v>
      </c>
      <c r="AB53" s="72"/>
      <c r="AC53" s="72" t="b">
        <v>0</v>
      </c>
      <c r="AD53" s="72">
        <v>0</v>
      </c>
      <c r="AE53" s="78" t="s">
        <v>228</v>
      </c>
      <c r="AF53" s="72" t="b">
        <v>0</v>
      </c>
      <c r="AG53" s="72" t="s">
        <v>232</v>
      </c>
      <c r="AH53" s="72"/>
      <c r="AI53" s="78" t="s">
        <v>228</v>
      </c>
      <c r="AJ53" s="72" t="b">
        <v>0</v>
      </c>
      <c r="AK53" s="72">
        <v>5</v>
      </c>
      <c r="AL53" s="78" t="s">
        <v>594</v>
      </c>
      <c r="AM53" s="72" t="s">
        <v>238</v>
      </c>
      <c r="AN53" s="72" t="b">
        <v>0</v>
      </c>
      <c r="AO53" s="78" t="s">
        <v>594</v>
      </c>
      <c r="AP53" s="72" t="s">
        <v>179</v>
      </c>
      <c r="AQ53" s="72">
        <v>0</v>
      </c>
      <c r="AR53" s="72">
        <v>0</v>
      </c>
      <c r="AS53" s="72"/>
      <c r="AT53" s="72"/>
      <c r="AU53" s="72"/>
      <c r="AV53" s="72"/>
      <c r="AW53" s="72"/>
      <c r="AX53" s="72"/>
      <c r="AY53" s="72"/>
      <c r="AZ53" s="72"/>
      <c r="BA53" s="50">
        <v>0</v>
      </c>
      <c r="BB53" s="51">
        <v>0</v>
      </c>
      <c r="BC53" s="50">
        <v>0</v>
      </c>
      <c r="BD53" s="51">
        <v>0</v>
      </c>
      <c r="BE53" s="50">
        <v>0</v>
      </c>
      <c r="BF53" s="51">
        <v>0</v>
      </c>
      <c r="BG53" s="50">
        <v>23</v>
      </c>
      <c r="BH53" s="51">
        <v>100</v>
      </c>
      <c r="BI53" s="50">
        <v>23</v>
      </c>
    </row>
    <row r="54" spans="1:61" x14ac:dyDescent="0.35">
      <c r="A54" s="70" t="s">
        <v>215</v>
      </c>
      <c r="B54" s="70" t="s">
        <v>215</v>
      </c>
      <c r="C54" s="83"/>
      <c r="D54" s="84"/>
      <c r="E54" s="85"/>
      <c r="F54" s="86"/>
      <c r="G54" s="83"/>
      <c r="H54" s="81"/>
      <c r="I54" s="87"/>
      <c r="J54" s="87"/>
      <c r="K54" s="36"/>
      <c r="L54" s="90">
        <v>54</v>
      </c>
      <c r="M54" s="90"/>
      <c r="N54" s="89"/>
      <c r="O54" s="72" t="s">
        <v>179</v>
      </c>
      <c r="P54" s="74">
        <v>42828.571921296294</v>
      </c>
      <c r="Q54" s="72" t="s">
        <v>419</v>
      </c>
      <c r="R54" s="76" t="s">
        <v>455</v>
      </c>
      <c r="S54" s="72" t="s">
        <v>221</v>
      </c>
      <c r="T54" s="72" t="s">
        <v>226</v>
      </c>
      <c r="U54" s="72"/>
      <c r="V54" s="76" t="s">
        <v>303</v>
      </c>
      <c r="W54" s="74">
        <v>42828.571921296294</v>
      </c>
      <c r="X54" s="76" t="s">
        <v>548</v>
      </c>
      <c r="Y54" s="72"/>
      <c r="Z54" s="72"/>
      <c r="AA54" s="78" t="s">
        <v>596</v>
      </c>
      <c r="AB54" s="72"/>
      <c r="AC54" s="72" t="b">
        <v>0</v>
      </c>
      <c r="AD54" s="72">
        <v>0</v>
      </c>
      <c r="AE54" s="78" t="s">
        <v>228</v>
      </c>
      <c r="AF54" s="72" t="b">
        <v>0</v>
      </c>
      <c r="AG54" s="72" t="s">
        <v>230</v>
      </c>
      <c r="AH54" s="72"/>
      <c r="AI54" s="78" t="s">
        <v>228</v>
      </c>
      <c r="AJ54" s="72" t="b">
        <v>0</v>
      </c>
      <c r="AK54" s="72">
        <v>0</v>
      </c>
      <c r="AL54" s="78" t="s">
        <v>228</v>
      </c>
      <c r="AM54" s="72" t="s">
        <v>237</v>
      </c>
      <c r="AN54" s="72" t="b">
        <v>0</v>
      </c>
      <c r="AO54" s="78" t="s">
        <v>596</v>
      </c>
      <c r="AP54" s="72" t="s">
        <v>179</v>
      </c>
      <c r="AQ54" s="72">
        <v>0</v>
      </c>
      <c r="AR54" s="72">
        <v>0</v>
      </c>
      <c r="AS54" s="72"/>
      <c r="AT54" s="72"/>
      <c r="AU54" s="72"/>
      <c r="AV54" s="72"/>
      <c r="AW54" s="72"/>
      <c r="AX54" s="72"/>
      <c r="AY54" s="72"/>
      <c r="AZ54" s="72"/>
      <c r="BA54" s="50">
        <v>1</v>
      </c>
      <c r="BB54" s="51">
        <v>7.1428571428571432</v>
      </c>
      <c r="BC54" s="50">
        <v>0</v>
      </c>
      <c r="BD54" s="51">
        <v>0</v>
      </c>
      <c r="BE54" s="50">
        <v>0</v>
      </c>
      <c r="BF54" s="51">
        <v>0</v>
      </c>
      <c r="BG54" s="50">
        <v>13</v>
      </c>
      <c r="BH54" s="51">
        <v>92.857142857142861</v>
      </c>
      <c r="BI54" s="50">
        <v>14</v>
      </c>
    </row>
    <row r="55" spans="1:61" x14ac:dyDescent="0.35">
      <c r="A55" s="70" t="s">
        <v>379</v>
      </c>
      <c r="B55" s="70" t="s">
        <v>389</v>
      </c>
      <c r="C55" s="83"/>
      <c r="D55" s="84"/>
      <c r="E55" s="85"/>
      <c r="F55" s="86"/>
      <c r="G55" s="83"/>
      <c r="H55" s="81"/>
      <c r="I55" s="87"/>
      <c r="J55" s="87"/>
      <c r="K55" s="36"/>
      <c r="L55" s="90">
        <v>55</v>
      </c>
      <c r="M55" s="90"/>
      <c r="N55" s="89"/>
      <c r="O55" s="72" t="s">
        <v>218</v>
      </c>
      <c r="P55" s="74">
        <v>42828.57203703704</v>
      </c>
      <c r="Q55" s="72" t="s">
        <v>420</v>
      </c>
      <c r="R55" s="76" t="s">
        <v>456</v>
      </c>
      <c r="S55" s="72" t="s">
        <v>475</v>
      </c>
      <c r="T55" s="72" t="s">
        <v>479</v>
      </c>
      <c r="U55" s="72"/>
      <c r="V55" s="76" t="s">
        <v>507</v>
      </c>
      <c r="W55" s="74">
        <v>42828.57203703704</v>
      </c>
      <c r="X55" s="76" t="s">
        <v>549</v>
      </c>
      <c r="Y55" s="72"/>
      <c r="Z55" s="72"/>
      <c r="AA55" s="78" t="s">
        <v>597</v>
      </c>
      <c r="AB55" s="72"/>
      <c r="AC55" s="72" t="b">
        <v>0</v>
      </c>
      <c r="AD55" s="72">
        <v>0</v>
      </c>
      <c r="AE55" s="78" t="s">
        <v>228</v>
      </c>
      <c r="AF55" s="72" t="b">
        <v>0</v>
      </c>
      <c r="AG55" s="72" t="s">
        <v>229</v>
      </c>
      <c r="AH55" s="72"/>
      <c r="AI55" s="78" t="s">
        <v>228</v>
      </c>
      <c r="AJ55" s="72" t="b">
        <v>0</v>
      </c>
      <c r="AK55" s="72">
        <v>3</v>
      </c>
      <c r="AL55" s="78" t="s">
        <v>607</v>
      </c>
      <c r="AM55" s="72" t="s">
        <v>240</v>
      </c>
      <c r="AN55" s="72" t="b">
        <v>0</v>
      </c>
      <c r="AO55" s="78" t="s">
        <v>607</v>
      </c>
      <c r="AP55" s="72" t="s">
        <v>179</v>
      </c>
      <c r="AQ55" s="72">
        <v>0</v>
      </c>
      <c r="AR55" s="72">
        <v>0</v>
      </c>
      <c r="AS55" s="72"/>
      <c r="AT55" s="72"/>
      <c r="AU55" s="72"/>
      <c r="AV55" s="72"/>
      <c r="AW55" s="72"/>
      <c r="AX55" s="72"/>
      <c r="AY55" s="72"/>
      <c r="AZ55" s="72"/>
      <c r="BA55" s="50">
        <v>1</v>
      </c>
      <c r="BB55" s="51">
        <v>5.882352941176471</v>
      </c>
      <c r="BC55" s="50">
        <v>0</v>
      </c>
      <c r="BD55" s="51">
        <v>0</v>
      </c>
      <c r="BE55" s="50">
        <v>0</v>
      </c>
      <c r="BF55" s="51">
        <v>0</v>
      </c>
      <c r="BG55" s="50">
        <v>16</v>
      </c>
      <c r="BH55" s="51">
        <v>94.117647058823536</v>
      </c>
      <c r="BI55" s="50">
        <v>17</v>
      </c>
    </row>
    <row r="56" spans="1:61" x14ac:dyDescent="0.35">
      <c r="A56" s="70" t="s">
        <v>380</v>
      </c>
      <c r="B56" s="70" t="s">
        <v>380</v>
      </c>
      <c r="C56" s="83"/>
      <c r="D56" s="84"/>
      <c r="E56" s="85"/>
      <c r="F56" s="86"/>
      <c r="G56" s="83"/>
      <c r="H56" s="81"/>
      <c r="I56" s="87"/>
      <c r="J56" s="87"/>
      <c r="K56" s="36"/>
      <c r="L56" s="90">
        <v>56</v>
      </c>
      <c r="M56" s="90"/>
      <c r="N56" s="89"/>
      <c r="O56" s="72" t="s">
        <v>179</v>
      </c>
      <c r="P56" s="74">
        <v>42828.572337962964</v>
      </c>
      <c r="Q56" s="72" t="s">
        <v>421</v>
      </c>
      <c r="R56" s="76" t="s">
        <v>457</v>
      </c>
      <c r="S56" s="72" t="s">
        <v>476</v>
      </c>
      <c r="T56" s="72"/>
      <c r="U56" s="72"/>
      <c r="V56" s="76" t="s">
        <v>508</v>
      </c>
      <c r="W56" s="74">
        <v>42828.572337962964</v>
      </c>
      <c r="X56" s="76" t="s">
        <v>550</v>
      </c>
      <c r="Y56" s="72"/>
      <c r="Z56" s="72"/>
      <c r="AA56" s="78" t="s">
        <v>598</v>
      </c>
      <c r="AB56" s="72"/>
      <c r="AC56" s="72" t="b">
        <v>0</v>
      </c>
      <c r="AD56" s="72">
        <v>0</v>
      </c>
      <c r="AE56" s="78" t="s">
        <v>228</v>
      </c>
      <c r="AF56" s="72" t="b">
        <v>0</v>
      </c>
      <c r="AG56" s="72" t="s">
        <v>231</v>
      </c>
      <c r="AH56" s="72"/>
      <c r="AI56" s="78" t="s">
        <v>228</v>
      </c>
      <c r="AJ56" s="72" t="b">
        <v>0</v>
      </c>
      <c r="AK56" s="72">
        <v>0</v>
      </c>
      <c r="AL56" s="78" t="s">
        <v>228</v>
      </c>
      <c r="AM56" s="72" t="s">
        <v>238</v>
      </c>
      <c r="AN56" s="72" t="b">
        <v>0</v>
      </c>
      <c r="AO56" s="78" t="s">
        <v>598</v>
      </c>
      <c r="AP56" s="72" t="s">
        <v>179</v>
      </c>
      <c r="AQ56" s="72">
        <v>0</v>
      </c>
      <c r="AR56" s="72">
        <v>0</v>
      </c>
      <c r="AS56" s="72"/>
      <c r="AT56" s="72"/>
      <c r="AU56" s="72"/>
      <c r="AV56" s="72"/>
      <c r="AW56" s="72"/>
      <c r="AX56" s="72"/>
      <c r="AY56" s="72"/>
      <c r="AZ56" s="72"/>
      <c r="BA56" s="50">
        <v>0</v>
      </c>
      <c r="BB56" s="51">
        <v>0</v>
      </c>
      <c r="BC56" s="50">
        <v>0</v>
      </c>
      <c r="BD56" s="51">
        <v>0</v>
      </c>
      <c r="BE56" s="50">
        <v>0</v>
      </c>
      <c r="BF56" s="51">
        <v>0</v>
      </c>
      <c r="BG56" s="50">
        <v>9</v>
      </c>
      <c r="BH56" s="51">
        <v>100</v>
      </c>
      <c r="BI56" s="50">
        <v>9</v>
      </c>
    </row>
    <row r="57" spans="1:61" x14ac:dyDescent="0.35">
      <c r="A57" s="70" t="s">
        <v>382</v>
      </c>
      <c r="B57" s="70" t="s">
        <v>382</v>
      </c>
      <c r="C57" s="83"/>
      <c r="D57" s="84"/>
      <c r="E57" s="85"/>
      <c r="F57" s="86"/>
      <c r="G57" s="83"/>
      <c r="H57" s="81"/>
      <c r="I57" s="87"/>
      <c r="J57" s="87"/>
      <c r="K57" s="36"/>
      <c r="L57" s="90">
        <v>57</v>
      </c>
      <c r="M57" s="90"/>
      <c r="N57" s="89"/>
      <c r="O57" s="72" t="s">
        <v>179</v>
      </c>
      <c r="P57" s="74">
        <v>42828.573206018518</v>
      </c>
      <c r="Q57" s="72" t="s">
        <v>423</v>
      </c>
      <c r="R57" s="72"/>
      <c r="S57" s="72"/>
      <c r="T57" s="72"/>
      <c r="U57" s="72"/>
      <c r="V57" s="76" t="s">
        <v>510</v>
      </c>
      <c r="W57" s="74">
        <v>42828.573206018518</v>
      </c>
      <c r="X57" s="76" t="s">
        <v>552</v>
      </c>
      <c r="Y57" s="72"/>
      <c r="Z57" s="72"/>
      <c r="AA57" s="78" t="s">
        <v>600</v>
      </c>
      <c r="AB57" s="72"/>
      <c r="AC57" s="72" t="b">
        <v>0</v>
      </c>
      <c r="AD57" s="72">
        <v>0</v>
      </c>
      <c r="AE57" s="78" t="s">
        <v>228</v>
      </c>
      <c r="AF57" s="72" t="b">
        <v>0</v>
      </c>
      <c r="AG57" s="72" t="s">
        <v>315</v>
      </c>
      <c r="AH57" s="72"/>
      <c r="AI57" s="78" t="s">
        <v>228</v>
      </c>
      <c r="AJ57" s="72" t="b">
        <v>0</v>
      </c>
      <c r="AK57" s="72">
        <v>0</v>
      </c>
      <c r="AL57" s="78" t="s">
        <v>228</v>
      </c>
      <c r="AM57" s="72" t="s">
        <v>240</v>
      </c>
      <c r="AN57" s="72" t="b">
        <v>0</v>
      </c>
      <c r="AO57" s="78" t="s">
        <v>600</v>
      </c>
      <c r="AP57" s="72" t="s">
        <v>179</v>
      </c>
      <c r="AQ57" s="72">
        <v>0</v>
      </c>
      <c r="AR57" s="72">
        <v>0</v>
      </c>
      <c r="AS57" s="72"/>
      <c r="AT57" s="72"/>
      <c r="AU57" s="72"/>
      <c r="AV57" s="72"/>
      <c r="AW57" s="72"/>
      <c r="AX57" s="72"/>
      <c r="AY57" s="72"/>
      <c r="AZ57" s="72"/>
      <c r="BA57" s="50">
        <v>0</v>
      </c>
      <c r="BB57" s="51">
        <v>0</v>
      </c>
      <c r="BC57" s="50">
        <v>0</v>
      </c>
      <c r="BD57" s="51">
        <v>0</v>
      </c>
      <c r="BE57" s="50">
        <v>0</v>
      </c>
      <c r="BF57" s="51">
        <v>0</v>
      </c>
      <c r="BG57" s="50">
        <v>7</v>
      </c>
      <c r="BH57" s="51">
        <v>100</v>
      </c>
      <c r="BI57" s="50">
        <v>7</v>
      </c>
    </row>
    <row r="58" spans="1:61" x14ac:dyDescent="0.35">
      <c r="A58" s="70" t="s">
        <v>383</v>
      </c>
      <c r="B58" s="70" t="s">
        <v>400</v>
      </c>
      <c r="C58" s="83"/>
      <c r="D58" s="84"/>
      <c r="E58" s="85"/>
      <c r="F58" s="86"/>
      <c r="G58" s="83"/>
      <c r="H58" s="81"/>
      <c r="I58" s="87"/>
      <c r="J58" s="87"/>
      <c r="K58" s="36"/>
      <c r="L58" s="90">
        <v>58</v>
      </c>
      <c r="M58" s="90"/>
      <c r="N58" s="89"/>
      <c r="O58" s="72" t="s">
        <v>218</v>
      </c>
      <c r="P58" s="74">
        <v>42828.573784722219</v>
      </c>
      <c r="Q58" s="72" t="s">
        <v>424</v>
      </c>
      <c r="R58" s="76" t="s">
        <v>459</v>
      </c>
      <c r="S58" s="72" t="s">
        <v>477</v>
      </c>
      <c r="T58" s="72"/>
      <c r="U58" s="72"/>
      <c r="V58" s="76" t="s">
        <v>511</v>
      </c>
      <c r="W58" s="74">
        <v>42828.573784722219</v>
      </c>
      <c r="X58" s="76" t="s">
        <v>553</v>
      </c>
      <c r="Y58" s="72"/>
      <c r="Z58" s="72"/>
      <c r="AA58" s="78" t="s">
        <v>601</v>
      </c>
      <c r="AB58" s="72"/>
      <c r="AC58" s="72" t="b">
        <v>0</v>
      </c>
      <c r="AD58" s="72">
        <v>0</v>
      </c>
      <c r="AE58" s="78" t="s">
        <v>228</v>
      </c>
      <c r="AF58" s="72" t="b">
        <v>0</v>
      </c>
      <c r="AG58" s="72" t="s">
        <v>229</v>
      </c>
      <c r="AH58" s="72"/>
      <c r="AI58" s="78" t="s">
        <v>228</v>
      </c>
      <c r="AJ58" s="72" t="b">
        <v>0</v>
      </c>
      <c r="AK58" s="72">
        <v>0</v>
      </c>
      <c r="AL58" s="78" t="s">
        <v>228</v>
      </c>
      <c r="AM58" s="72" t="s">
        <v>238</v>
      </c>
      <c r="AN58" s="72" t="b">
        <v>0</v>
      </c>
      <c r="AO58" s="78" t="s">
        <v>601</v>
      </c>
      <c r="AP58" s="72" t="s">
        <v>179</v>
      </c>
      <c r="AQ58" s="72">
        <v>0</v>
      </c>
      <c r="AR58" s="72">
        <v>0</v>
      </c>
      <c r="AS58" s="72"/>
      <c r="AT58" s="72"/>
      <c r="AU58" s="72"/>
      <c r="AV58" s="72"/>
      <c r="AW58" s="72"/>
      <c r="AX58" s="72"/>
      <c r="AY58" s="72"/>
      <c r="AZ58" s="72"/>
      <c r="BA58" s="50">
        <v>0</v>
      </c>
      <c r="BB58" s="51">
        <v>0</v>
      </c>
      <c r="BC58" s="50">
        <v>0</v>
      </c>
      <c r="BD58" s="51">
        <v>0</v>
      </c>
      <c r="BE58" s="50">
        <v>0</v>
      </c>
      <c r="BF58" s="51">
        <v>0</v>
      </c>
      <c r="BG58" s="50">
        <v>15</v>
      </c>
      <c r="BH58" s="51">
        <v>100</v>
      </c>
      <c r="BI58" s="50">
        <v>15</v>
      </c>
    </row>
    <row r="59" spans="1:61" x14ac:dyDescent="0.35">
      <c r="A59" s="70" t="s">
        <v>384</v>
      </c>
      <c r="B59" s="70" t="s">
        <v>384</v>
      </c>
      <c r="C59" s="83"/>
      <c r="D59" s="84"/>
      <c r="E59" s="85"/>
      <c r="F59" s="86"/>
      <c r="G59" s="83"/>
      <c r="H59" s="81"/>
      <c r="I59" s="87"/>
      <c r="J59" s="87"/>
      <c r="K59" s="36"/>
      <c r="L59" s="90">
        <v>59</v>
      </c>
      <c r="M59" s="90"/>
      <c r="N59" s="89"/>
      <c r="O59" s="72" t="s">
        <v>179</v>
      </c>
      <c r="P59" s="74">
        <v>42828.574212962965</v>
      </c>
      <c r="Q59" s="76" t="s">
        <v>425</v>
      </c>
      <c r="R59" s="76" t="s">
        <v>457</v>
      </c>
      <c r="S59" s="72" t="s">
        <v>476</v>
      </c>
      <c r="T59" s="72"/>
      <c r="U59" s="72"/>
      <c r="V59" s="76" t="s">
        <v>512</v>
      </c>
      <c r="W59" s="74">
        <v>42828.574212962965</v>
      </c>
      <c r="X59" s="76" t="s">
        <v>554</v>
      </c>
      <c r="Y59" s="72"/>
      <c r="Z59" s="72"/>
      <c r="AA59" s="78" t="s">
        <v>602</v>
      </c>
      <c r="AB59" s="72"/>
      <c r="AC59" s="72" t="b">
        <v>0</v>
      </c>
      <c r="AD59" s="72">
        <v>0</v>
      </c>
      <c r="AE59" s="78" t="s">
        <v>228</v>
      </c>
      <c r="AF59" s="72" t="b">
        <v>0</v>
      </c>
      <c r="AG59" s="72" t="s">
        <v>334</v>
      </c>
      <c r="AH59" s="72"/>
      <c r="AI59" s="78" t="s">
        <v>228</v>
      </c>
      <c r="AJ59" s="72" t="b">
        <v>0</v>
      </c>
      <c r="AK59" s="72">
        <v>0</v>
      </c>
      <c r="AL59" s="78" t="s">
        <v>228</v>
      </c>
      <c r="AM59" s="72" t="s">
        <v>238</v>
      </c>
      <c r="AN59" s="72" t="b">
        <v>0</v>
      </c>
      <c r="AO59" s="78" t="s">
        <v>602</v>
      </c>
      <c r="AP59" s="72" t="s">
        <v>179</v>
      </c>
      <c r="AQ59" s="72">
        <v>0</v>
      </c>
      <c r="AR59" s="72">
        <v>0</v>
      </c>
      <c r="AS59" s="72"/>
      <c r="AT59" s="72"/>
      <c r="AU59" s="72"/>
      <c r="AV59" s="72"/>
      <c r="AW59" s="72"/>
      <c r="AX59" s="72"/>
      <c r="AY59" s="72"/>
      <c r="AZ59" s="72"/>
      <c r="BA59" s="50">
        <v>0</v>
      </c>
      <c r="BB59" s="51">
        <v>0</v>
      </c>
      <c r="BC59" s="50">
        <v>0</v>
      </c>
      <c r="BD59" s="51">
        <v>0</v>
      </c>
      <c r="BE59" s="50">
        <v>0</v>
      </c>
      <c r="BF59" s="51">
        <v>0</v>
      </c>
      <c r="BG59" s="50">
        <v>0</v>
      </c>
      <c r="BH59" s="51">
        <v>0</v>
      </c>
      <c r="BI59" s="50">
        <v>0</v>
      </c>
    </row>
    <row r="60" spans="1:61" x14ac:dyDescent="0.35">
      <c r="A60" s="70" t="s">
        <v>385</v>
      </c>
      <c r="B60" s="70" t="s">
        <v>389</v>
      </c>
      <c r="C60" s="83"/>
      <c r="D60" s="84"/>
      <c r="E60" s="85"/>
      <c r="F60" s="86"/>
      <c r="G60" s="83"/>
      <c r="H60" s="81"/>
      <c r="I60" s="87"/>
      <c r="J60" s="87"/>
      <c r="K60" s="36"/>
      <c r="L60" s="90">
        <v>60</v>
      </c>
      <c r="M60" s="90"/>
      <c r="N60" s="89"/>
      <c r="O60" s="72" t="s">
        <v>218</v>
      </c>
      <c r="P60" s="74">
        <v>42828.574976851851</v>
      </c>
      <c r="Q60" s="72" t="s">
        <v>420</v>
      </c>
      <c r="R60" s="76" t="s">
        <v>456</v>
      </c>
      <c r="S60" s="72" t="s">
        <v>475</v>
      </c>
      <c r="T60" s="72" t="s">
        <v>479</v>
      </c>
      <c r="U60" s="72"/>
      <c r="V60" s="76" t="s">
        <v>513</v>
      </c>
      <c r="W60" s="74">
        <v>42828.574976851851</v>
      </c>
      <c r="X60" s="76" t="s">
        <v>555</v>
      </c>
      <c r="Y60" s="72"/>
      <c r="Z60" s="72"/>
      <c r="AA60" s="78" t="s">
        <v>603</v>
      </c>
      <c r="AB60" s="72"/>
      <c r="AC60" s="72" t="b">
        <v>0</v>
      </c>
      <c r="AD60" s="72">
        <v>0</v>
      </c>
      <c r="AE60" s="78" t="s">
        <v>228</v>
      </c>
      <c r="AF60" s="72" t="b">
        <v>0</v>
      </c>
      <c r="AG60" s="72" t="s">
        <v>229</v>
      </c>
      <c r="AH60" s="72"/>
      <c r="AI60" s="78" t="s">
        <v>228</v>
      </c>
      <c r="AJ60" s="72" t="b">
        <v>0</v>
      </c>
      <c r="AK60" s="72">
        <v>3</v>
      </c>
      <c r="AL60" s="78" t="s">
        <v>607</v>
      </c>
      <c r="AM60" s="72" t="s">
        <v>240</v>
      </c>
      <c r="AN60" s="72" t="b">
        <v>0</v>
      </c>
      <c r="AO60" s="78" t="s">
        <v>607</v>
      </c>
      <c r="AP60" s="72" t="s">
        <v>179</v>
      </c>
      <c r="AQ60" s="72">
        <v>0</v>
      </c>
      <c r="AR60" s="72">
        <v>0</v>
      </c>
      <c r="AS60" s="72"/>
      <c r="AT60" s="72"/>
      <c r="AU60" s="72"/>
      <c r="AV60" s="72"/>
      <c r="AW60" s="72"/>
      <c r="AX60" s="72"/>
      <c r="AY60" s="72"/>
      <c r="AZ60" s="72"/>
      <c r="BA60" s="50">
        <v>1</v>
      </c>
      <c r="BB60" s="51">
        <v>5.882352941176471</v>
      </c>
      <c r="BC60" s="50">
        <v>0</v>
      </c>
      <c r="BD60" s="51">
        <v>0</v>
      </c>
      <c r="BE60" s="50">
        <v>0</v>
      </c>
      <c r="BF60" s="51">
        <v>0</v>
      </c>
      <c r="BG60" s="50">
        <v>16</v>
      </c>
      <c r="BH60" s="51">
        <v>94.117647058823536</v>
      </c>
      <c r="BI60" s="50">
        <v>17</v>
      </c>
    </row>
    <row r="61" spans="1:61" x14ac:dyDescent="0.35">
      <c r="A61" s="70" t="s">
        <v>386</v>
      </c>
      <c r="B61" s="70" t="s">
        <v>386</v>
      </c>
      <c r="C61" s="83"/>
      <c r="D61" s="84"/>
      <c r="E61" s="85"/>
      <c r="F61" s="86"/>
      <c r="G61" s="83"/>
      <c r="H61" s="81"/>
      <c r="I61" s="87"/>
      <c r="J61" s="87"/>
      <c r="K61" s="36"/>
      <c r="L61" s="90">
        <v>61</v>
      </c>
      <c r="M61" s="90"/>
      <c r="N61" s="89"/>
      <c r="O61" s="72" t="s">
        <v>179</v>
      </c>
      <c r="P61" s="74">
        <v>42828.575335648151</v>
      </c>
      <c r="Q61" s="72" t="s">
        <v>426</v>
      </c>
      <c r="R61" s="76" t="s">
        <v>460</v>
      </c>
      <c r="S61" s="72" t="s">
        <v>478</v>
      </c>
      <c r="T61" s="72"/>
      <c r="U61" s="76" t="s">
        <v>487</v>
      </c>
      <c r="V61" s="76" t="s">
        <v>487</v>
      </c>
      <c r="W61" s="74">
        <v>42828.575335648151</v>
      </c>
      <c r="X61" s="76" t="s">
        <v>556</v>
      </c>
      <c r="Y61" s="72"/>
      <c r="Z61" s="72"/>
      <c r="AA61" s="78" t="s">
        <v>604</v>
      </c>
      <c r="AB61" s="72"/>
      <c r="AC61" s="72" t="b">
        <v>0</v>
      </c>
      <c r="AD61" s="72">
        <v>0</v>
      </c>
      <c r="AE61" s="78" t="s">
        <v>228</v>
      </c>
      <c r="AF61" s="72" t="b">
        <v>0</v>
      </c>
      <c r="AG61" s="72" t="s">
        <v>230</v>
      </c>
      <c r="AH61" s="72"/>
      <c r="AI61" s="78" t="s">
        <v>228</v>
      </c>
      <c r="AJ61" s="72" t="b">
        <v>0</v>
      </c>
      <c r="AK61" s="72">
        <v>0</v>
      </c>
      <c r="AL61" s="78" t="s">
        <v>228</v>
      </c>
      <c r="AM61" s="72" t="s">
        <v>234</v>
      </c>
      <c r="AN61" s="72" t="b">
        <v>0</v>
      </c>
      <c r="AO61" s="78" t="s">
        <v>604</v>
      </c>
      <c r="AP61" s="72" t="s">
        <v>179</v>
      </c>
      <c r="AQ61" s="72">
        <v>0</v>
      </c>
      <c r="AR61" s="72">
        <v>0</v>
      </c>
      <c r="AS61" s="72"/>
      <c r="AT61" s="72"/>
      <c r="AU61" s="72"/>
      <c r="AV61" s="72"/>
      <c r="AW61" s="72"/>
      <c r="AX61" s="72"/>
      <c r="AY61" s="72"/>
      <c r="AZ61" s="72"/>
      <c r="BA61" s="50">
        <v>0</v>
      </c>
      <c r="BB61" s="51">
        <v>0</v>
      </c>
      <c r="BC61" s="50">
        <v>0</v>
      </c>
      <c r="BD61" s="51">
        <v>0</v>
      </c>
      <c r="BE61" s="50">
        <v>0</v>
      </c>
      <c r="BF61" s="51">
        <v>0</v>
      </c>
      <c r="BG61" s="50">
        <v>12</v>
      </c>
      <c r="BH61" s="51">
        <v>100</v>
      </c>
      <c r="BI61" s="50">
        <v>12</v>
      </c>
    </row>
    <row r="62" spans="1:61" x14ac:dyDescent="0.35">
      <c r="A62" s="70" t="s">
        <v>387</v>
      </c>
      <c r="B62" s="70" t="s">
        <v>399</v>
      </c>
      <c r="C62" s="83"/>
      <c r="D62" s="84"/>
      <c r="E62" s="85"/>
      <c r="F62" s="86"/>
      <c r="G62" s="83"/>
      <c r="H62" s="81"/>
      <c r="I62" s="87"/>
      <c r="J62" s="87"/>
      <c r="K62" s="36"/>
      <c r="L62" s="90">
        <v>62</v>
      </c>
      <c r="M62" s="90"/>
      <c r="N62" s="89"/>
      <c r="O62" s="72" t="s">
        <v>218</v>
      </c>
      <c r="P62" s="74">
        <v>42828.575798611113</v>
      </c>
      <c r="Q62" s="72" t="s">
        <v>427</v>
      </c>
      <c r="R62" s="72" t="s">
        <v>461</v>
      </c>
      <c r="S62" s="72" t="s">
        <v>473</v>
      </c>
      <c r="T62" s="72" t="s">
        <v>480</v>
      </c>
      <c r="U62" s="72"/>
      <c r="V62" s="76" t="s">
        <v>514</v>
      </c>
      <c r="W62" s="74">
        <v>42828.575798611113</v>
      </c>
      <c r="X62" s="76" t="s">
        <v>557</v>
      </c>
      <c r="Y62" s="72"/>
      <c r="Z62" s="72"/>
      <c r="AA62" s="78" t="s">
        <v>605</v>
      </c>
      <c r="AB62" s="72"/>
      <c r="AC62" s="72" t="b">
        <v>0</v>
      </c>
      <c r="AD62" s="72">
        <v>0</v>
      </c>
      <c r="AE62" s="78" t="s">
        <v>228</v>
      </c>
      <c r="AF62" s="72" t="b">
        <v>0</v>
      </c>
      <c r="AG62" s="72" t="s">
        <v>229</v>
      </c>
      <c r="AH62" s="72"/>
      <c r="AI62" s="78" t="s">
        <v>228</v>
      </c>
      <c r="AJ62" s="72" t="b">
        <v>0</v>
      </c>
      <c r="AK62" s="72">
        <v>0</v>
      </c>
      <c r="AL62" s="78" t="s">
        <v>228</v>
      </c>
      <c r="AM62" s="72" t="s">
        <v>238</v>
      </c>
      <c r="AN62" s="72" t="b">
        <v>0</v>
      </c>
      <c r="AO62" s="78" t="s">
        <v>605</v>
      </c>
      <c r="AP62" s="72" t="s">
        <v>179</v>
      </c>
      <c r="AQ62" s="72">
        <v>0</v>
      </c>
      <c r="AR62" s="72">
        <v>0</v>
      </c>
      <c r="AS62" s="72"/>
      <c r="AT62" s="72"/>
      <c r="AU62" s="72"/>
      <c r="AV62" s="72"/>
      <c r="AW62" s="72"/>
      <c r="AX62" s="72"/>
      <c r="AY62" s="72"/>
      <c r="AZ62" s="72"/>
      <c r="BA62" s="50">
        <v>1</v>
      </c>
      <c r="BB62" s="51">
        <v>7.1428571428571432</v>
      </c>
      <c r="BC62" s="50">
        <v>1</v>
      </c>
      <c r="BD62" s="51">
        <v>7.1428571428571432</v>
      </c>
      <c r="BE62" s="50">
        <v>0</v>
      </c>
      <c r="BF62" s="51">
        <v>0</v>
      </c>
      <c r="BG62" s="50">
        <v>12</v>
      </c>
      <c r="BH62" s="51">
        <v>85.714285714285708</v>
      </c>
      <c r="BI62" s="50">
        <v>14</v>
      </c>
    </row>
    <row r="63" spans="1:61" x14ac:dyDescent="0.35">
      <c r="A63" s="70" t="s">
        <v>388</v>
      </c>
      <c r="B63" s="70" t="s">
        <v>399</v>
      </c>
      <c r="C63" s="83"/>
      <c r="D63" s="84"/>
      <c r="E63" s="85"/>
      <c r="F63" s="86"/>
      <c r="G63" s="83"/>
      <c r="H63" s="81"/>
      <c r="I63" s="87"/>
      <c r="J63" s="87"/>
      <c r="K63" s="36"/>
      <c r="L63" s="90">
        <v>63</v>
      </c>
      <c r="M63" s="90"/>
      <c r="N63" s="89"/>
      <c r="O63" s="72" t="s">
        <v>218</v>
      </c>
      <c r="P63" s="74">
        <v>42828.576331018521</v>
      </c>
      <c r="Q63" s="72" t="s">
        <v>428</v>
      </c>
      <c r="R63" s="72" t="s">
        <v>462</v>
      </c>
      <c r="S63" s="72" t="s">
        <v>473</v>
      </c>
      <c r="T63" s="72" t="s">
        <v>480</v>
      </c>
      <c r="U63" s="72"/>
      <c r="V63" s="76" t="s">
        <v>515</v>
      </c>
      <c r="W63" s="74">
        <v>42828.576331018521</v>
      </c>
      <c r="X63" s="76" t="s">
        <v>558</v>
      </c>
      <c r="Y63" s="72"/>
      <c r="Z63" s="72"/>
      <c r="AA63" s="78" t="s">
        <v>606</v>
      </c>
      <c r="AB63" s="72"/>
      <c r="AC63" s="72" t="b">
        <v>0</v>
      </c>
      <c r="AD63" s="72">
        <v>0</v>
      </c>
      <c r="AE63" s="78" t="s">
        <v>228</v>
      </c>
      <c r="AF63" s="72" t="b">
        <v>0</v>
      </c>
      <c r="AG63" s="72" t="s">
        <v>229</v>
      </c>
      <c r="AH63" s="72"/>
      <c r="AI63" s="78" t="s">
        <v>228</v>
      </c>
      <c r="AJ63" s="72" t="b">
        <v>0</v>
      </c>
      <c r="AK63" s="72">
        <v>0</v>
      </c>
      <c r="AL63" s="78" t="s">
        <v>228</v>
      </c>
      <c r="AM63" s="72" t="s">
        <v>240</v>
      </c>
      <c r="AN63" s="72" t="b">
        <v>0</v>
      </c>
      <c r="AO63" s="78" t="s">
        <v>606</v>
      </c>
      <c r="AP63" s="72" t="s">
        <v>179</v>
      </c>
      <c r="AQ63" s="72">
        <v>0</v>
      </c>
      <c r="AR63" s="72">
        <v>0</v>
      </c>
      <c r="AS63" s="72"/>
      <c r="AT63" s="72"/>
      <c r="AU63" s="72"/>
      <c r="AV63" s="72"/>
      <c r="AW63" s="72"/>
      <c r="AX63" s="72"/>
      <c r="AY63" s="72"/>
      <c r="AZ63" s="72"/>
      <c r="BA63" s="50">
        <v>1</v>
      </c>
      <c r="BB63" s="51">
        <v>7.1428571428571432</v>
      </c>
      <c r="BC63" s="50">
        <v>1</v>
      </c>
      <c r="BD63" s="51">
        <v>7.1428571428571432</v>
      </c>
      <c r="BE63" s="50">
        <v>0</v>
      </c>
      <c r="BF63" s="51">
        <v>0</v>
      </c>
      <c r="BG63" s="50">
        <v>12</v>
      </c>
      <c r="BH63" s="51">
        <v>85.714285714285708</v>
      </c>
      <c r="BI63" s="50">
        <v>14</v>
      </c>
    </row>
    <row r="64" spans="1:61" x14ac:dyDescent="0.35">
      <c r="A64" s="70" t="s">
        <v>389</v>
      </c>
      <c r="B64" s="70" t="s">
        <v>389</v>
      </c>
      <c r="C64" s="83"/>
      <c r="D64" s="84"/>
      <c r="E64" s="85"/>
      <c r="F64" s="86"/>
      <c r="G64" s="83"/>
      <c r="H64" s="81"/>
      <c r="I64" s="87"/>
      <c r="J64" s="87"/>
      <c r="K64" s="36"/>
      <c r="L64" s="90">
        <v>64</v>
      </c>
      <c r="M64" s="90"/>
      <c r="N64" s="89"/>
      <c r="O64" s="72" t="s">
        <v>179</v>
      </c>
      <c r="P64" s="74">
        <v>42828.562511574077</v>
      </c>
      <c r="Q64" s="72" t="s">
        <v>429</v>
      </c>
      <c r="R64" s="72" t="s">
        <v>463</v>
      </c>
      <c r="S64" s="72" t="s">
        <v>471</v>
      </c>
      <c r="T64" s="72" t="s">
        <v>479</v>
      </c>
      <c r="U64" s="72"/>
      <c r="V64" s="76" t="s">
        <v>516</v>
      </c>
      <c r="W64" s="74">
        <v>42828.562511574077</v>
      </c>
      <c r="X64" s="76" t="s">
        <v>559</v>
      </c>
      <c r="Y64" s="72"/>
      <c r="Z64" s="72"/>
      <c r="AA64" s="78" t="s">
        <v>607</v>
      </c>
      <c r="AB64" s="72"/>
      <c r="AC64" s="72" t="b">
        <v>0</v>
      </c>
      <c r="AD64" s="72">
        <v>1</v>
      </c>
      <c r="AE64" s="78" t="s">
        <v>228</v>
      </c>
      <c r="AF64" s="72" t="b">
        <v>0</v>
      </c>
      <c r="AG64" s="72" t="s">
        <v>229</v>
      </c>
      <c r="AH64" s="72"/>
      <c r="AI64" s="78" t="s">
        <v>228</v>
      </c>
      <c r="AJ64" s="72" t="b">
        <v>0</v>
      </c>
      <c r="AK64" s="72">
        <v>3</v>
      </c>
      <c r="AL64" s="78" t="s">
        <v>228</v>
      </c>
      <c r="AM64" s="72" t="s">
        <v>241</v>
      </c>
      <c r="AN64" s="72" t="b">
        <v>1</v>
      </c>
      <c r="AO64" s="78" t="s">
        <v>607</v>
      </c>
      <c r="AP64" s="72" t="s">
        <v>179</v>
      </c>
      <c r="AQ64" s="72">
        <v>0</v>
      </c>
      <c r="AR64" s="72">
        <v>0</v>
      </c>
      <c r="AS64" s="72"/>
      <c r="AT64" s="72"/>
      <c r="AU64" s="72"/>
      <c r="AV64" s="72"/>
      <c r="AW64" s="72"/>
      <c r="AX64" s="72"/>
      <c r="AY64" s="72"/>
      <c r="AZ64" s="72"/>
      <c r="BA64" s="50">
        <v>1</v>
      </c>
      <c r="BB64" s="51">
        <v>7.1428571428571432</v>
      </c>
      <c r="BC64" s="50">
        <v>0</v>
      </c>
      <c r="BD64" s="51">
        <v>0</v>
      </c>
      <c r="BE64" s="50">
        <v>0</v>
      </c>
      <c r="BF64" s="51">
        <v>0</v>
      </c>
      <c r="BG64" s="50">
        <v>13</v>
      </c>
      <c r="BH64" s="51">
        <v>92.857142857142861</v>
      </c>
      <c r="BI64" s="50">
        <v>14</v>
      </c>
    </row>
    <row r="65" spans="1:61" x14ac:dyDescent="0.35">
      <c r="A65" s="70" t="s">
        <v>390</v>
      </c>
      <c r="B65" s="70" t="s">
        <v>389</v>
      </c>
      <c r="C65" s="83"/>
      <c r="D65" s="84"/>
      <c r="E65" s="85"/>
      <c r="F65" s="86"/>
      <c r="G65" s="83"/>
      <c r="H65" s="81"/>
      <c r="I65" s="87"/>
      <c r="J65" s="87"/>
      <c r="K65" s="36"/>
      <c r="L65" s="90">
        <v>65</v>
      </c>
      <c r="M65" s="90"/>
      <c r="N65" s="89"/>
      <c r="O65" s="72" t="s">
        <v>218</v>
      </c>
      <c r="P65" s="74">
        <v>42828.576701388891</v>
      </c>
      <c r="Q65" s="72" t="s">
        <v>420</v>
      </c>
      <c r="R65" s="76" t="s">
        <v>456</v>
      </c>
      <c r="S65" s="72" t="s">
        <v>475</v>
      </c>
      <c r="T65" s="72" t="s">
        <v>479</v>
      </c>
      <c r="U65" s="72"/>
      <c r="V65" s="76" t="s">
        <v>517</v>
      </c>
      <c r="W65" s="74">
        <v>42828.576701388891</v>
      </c>
      <c r="X65" s="76" t="s">
        <v>560</v>
      </c>
      <c r="Y65" s="72"/>
      <c r="Z65" s="72"/>
      <c r="AA65" s="78" t="s">
        <v>608</v>
      </c>
      <c r="AB65" s="72"/>
      <c r="AC65" s="72" t="b">
        <v>0</v>
      </c>
      <c r="AD65" s="72">
        <v>0</v>
      </c>
      <c r="AE65" s="78" t="s">
        <v>228</v>
      </c>
      <c r="AF65" s="72" t="b">
        <v>0</v>
      </c>
      <c r="AG65" s="72" t="s">
        <v>229</v>
      </c>
      <c r="AH65" s="72"/>
      <c r="AI65" s="78" t="s">
        <v>228</v>
      </c>
      <c r="AJ65" s="72" t="b">
        <v>0</v>
      </c>
      <c r="AK65" s="72">
        <v>3</v>
      </c>
      <c r="AL65" s="78" t="s">
        <v>607</v>
      </c>
      <c r="AM65" s="72" t="s">
        <v>240</v>
      </c>
      <c r="AN65" s="72" t="b">
        <v>0</v>
      </c>
      <c r="AO65" s="78" t="s">
        <v>607</v>
      </c>
      <c r="AP65" s="72" t="s">
        <v>179</v>
      </c>
      <c r="AQ65" s="72">
        <v>0</v>
      </c>
      <c r="AR65" s="72">
        <v>0</v>
      </c>
      <c r="AS65" s="72"/>
      <c r="AT65" s="72"/>
      <c r="AU65" s="72"/>
      <c r="AV65" s="72"/>
      <c r="AW65" s="72"/>
      <c r="AX65" s="72"/>
      <c r="AY65" s="72"/>
      <c r="AZ65" s="72"/>
      <c r="BA65" s="50">
        <v>1</v>
      </c>
      <c r="BB65" s="51">
        <v>5.882352941176471</v>
      </c>
      <c r="BC65" s="50">
        <v>0</v>
      </c>
      <c r="BD65" s="51">
        <v>0</v>
      </c>
      <c r="BE65" s="50">
        <v>0</v>
      </c>
      <c r="BF65" s="51">
        <v>0</v>
      </c>
      <c r="BG65" s="50">
        <v>16</v>
      </c>
      <c r="BH65" s="51">
        <v>94.117647058823536</v>
      </c>
      <c r="BI65" s="50">
        <v>17</v>
      </c>
    </row>
    <row r="66" spans="1:61" x14ac:dyDescent="0.35">
      <c r="A66" s="70" t="s">
        <v>391</v>
      </c>
      <c r="B66" s="70" t="s">
        <v>391</v>
      </c>
      <c r="C66" s="83"/>
      <c r="D66" s="84"/>
      <c r="E66" s="85"/>
      <c r="F66" s="86"/>
      <c r="G66" s="83"/>
      <c r="H66" s="81"/>
      <c r="I66" s="87"/>
      <c r="J66" s="87"/>
      <c r="K66" s="36"/>
      <c r="L66" s="90">
        <v>66</v>
      </c>
      <c r="M66" s="90"/>
      <c r="N66" s="89"/>
      <c r="O66" s="72" t="s">
        <v>179</v>
      </c>
      <c r="P66" s="74">
        <v>42828.578946759262</v>
      </c>
      <c r="Q66" s="72" t="s">
        <v>430</v>
      </c>
      <c r="R66" s="76" t="s">
        <v>464</v>
      </c>
      <c r="S66" s="72" t="s">
        <v>224</v>
      </c>
      <c r="T66" s="72"/>
      <c r="U66" s="72"/>
      <c r="V66" s="76" t="s">
        <v>518</v>
      </c>
      <c r="W66" s="74">
        <v>42828.578946759262</v>
      </c>
      <c r="X66" s="76" t="s">
        <v>561</v>
      </c>
      <c r="Y66" s="72"/>
      <c r="Z66" s="72"/>
      <c r="AA66" s="78" t="s">
        <v>609</v>
      </c>
      <c r="AB66" s="72"/>
      <c r="AC66" s="72" t="b">
        <v>0</v>
      </c>
      <c r="AD66" s="72">
        <v>0</v>
      </c>
      <c r="AE66" s="78" t="s">
        <v>228</v>
      </c>
      <c r="AF66" s="72" t="b">
        <v>0</v>
      </c>
      <c r="AG66" s="72" t="s">
        <v>315</v>
      </c>
      <c r="AH66" s="72"/>
      <c r="AI66" s="78" t="s">
        <v>228</v>
      </c>
      <c r="AJ66" s="72" t="b">
        <v>0</v>
      </c>
      <c r="AK66" s="72">
        <v>0</v>
      </c>
      <c r="AL66" s="78" t="s">
        <v>228</v>
      </c>
      <c r="AM66" s="72" t="s">
        <v>243</v>
      </c>
      <c r="AN66" s="72" t="b">
        <v>0</v>
      </c>
      <c r="AO66" s="78" t="s">
        <v>609</v>
      </c>
      <c r="AP66" s="72" t="s">
        <v>179</v>
      </c>
      <c r="AQ66" s="72">
        <v>0</v>
      </c>
      <c r="AR66" s="72">
        <v>0</v>
      </c>
      <c r="AS66" s="72"/>
      <c r="AT66" s="72"/>
      <c r="AU66" s="72"/>
      <c r="AV66" s="72"/>
      <c r="AW66" s="72"/>
      <c r="AX66" s="72"/>
      <c r="AY66" s="72"/>
      <c r="AZ66" s="72"/>
      <c r="BA66" s="50">
        <v>0</v>
      </c>
      <c r="BB66" s="51">
        <v>0</v>
      </c>
      <c r="BC66" s="50">
        <v>0</v>
      </c>
      <c r="BD66" s="51">
        <v>0</v>
      </c>
      <c r="BE66" s="50">
        <v>0</v>
      </c>
      <c r="BF66" s="51">
        <v>0</v>
      </c>
      <c r="BG66" s="50">
        <v>3</v>
      </c>
      <c r="BH66" s="51">
        <v>100</v>
      </c>
      <c r="BI66" s="50">
        <v>3</v>
      </c>
    </row>
    <row r="67" spans="1:61" x14ac:dyDescent="0.35">
      <c r="A67" s="70" t="s">
        <v>393</v>
      </c>
      <c r="B67" s="70" t="s">
        <v>393</v>
      </c>
      <c r="C67" s="83"/>
      <c r="D67" s="84"/>
      <c r="E67" s="85"/>
      <c r="F67" s="86"/>
      <c r="G67" s="83"/>
      <c r="H67" s="81"/>
      <c r="I67" s="87"/>
      <c r="J67" s="87"/>
      <c r="K67" s="36"/>
      <c r="L67" s="90">
        <v>67</v>
      </c>
      <c r="M67" s="90"/>
      <c r="N67" s="89"/>
      <c r="O67" s="72" t="s">
        <v>179</v>
      </c>
      <c r="P67" s="74">
        <v>42828.58090277778</v>
      </c>
      <c r="Q67" s="72" t="s">
        <v>434</v>
      </c>
      <c r="R67" s="72"/>
      <c r="S67" s="72"/>
      <c r="T67" s="72"/>
      <c r="U67" s="76" t="s">
        <v>488</v>
      </c>
      <c r="V67" s="76" t="s">
        <v>488</v>
      </c>
      <c r="W67" s="74">
        <v>42828.58090277778</v>
      </c>
      <c r="X67" s="76" t="s">
        <v>565</v>
      </c>
      <c r="Y67" s="72"/>
      <c r="Z67" s="72"/>
      <c r="AA67" s="78" t="s">
        <v>613</v>
      </c>
      <c r="AB67" s="72"/>
      <c r="AC67" s="72" t="b">
        <v>0</v>
      </c>
      <c r="AD67" s="72">
        <v>0</v>
      </c>
      <c r="AE67" s="78" t="s">
        <v>228</v>
      </c>
      <c r="AF67" s="72" t="b">
        <v>0</v>
      </c>
      <c r="AG67" s="72" t="s">
        <v>229</v>
      </c>
      <c r="AH67" s="72"/>
      <c r="AI67" s="78" t="s">
        <v>228</v>
      </c>
      <c r="AJ67" s="72" t="b">
        <v>0</v>
      </c>
      <c r="AK67" s="72">
        <v>0</v>
      </c>
      <c r="AL67" s="78" t="s">
        <v>228</v>
      </c>
      <c r="AM67" s="72" t="s">
        <v>234</v>
      </c>
      <c r="AN67" s="72" t="b">
        <v>0</v>
      </c>
      <c r="AO67" s="78" t="s">
        <v>613</v>
      </c>
      <c r="AP67" s="72" t="s">
        <v>179</v>
      </c>
      <c r="AQ67" s="72">
        <v>0</v>
      </c>
      <c r="AR67" s="72">
        <v>0</v>
      </c>
      <c r="AS67" s="72"/>
      <c r="AT67" s="72"/>
      <c r="AU67" s="72"/>
      <c r="AV67" s="72"/>
      <c r="AW67" s="72"/>
      <c r="AX67" s="72"/>
      <c r="AY67" s="72"/>
      <c r="AZ67" s="72"/>
      <c r="BA67" s="50">
        <v>0</v>
      </c>
      <c r="BB67" s="51">
        <v>0</v>
      </c>
      <c r="BC67" s="50">
        <v>0</v>
      </c>
      <c r="BD67" s="51">
        <v>0</v>
      </c>
      <c r="BE67" s="50">
        <v>0</v>
      </c>
      <c r="BF67" s="51">
        <v>0</v>
      </c>
      <c r="BG67" s="50">
        <v>11</v>
      </c>
      <c r="BH67" s="51">
        <v>100</v>
      </c>
      <c r="BI67" s="50">
        <v>11</v>
      </c>
    </row>
    <row r="68" spans="1:61" x14ac:dyDescent="0.35">
      <c r="A68" s="70" t="s">
        <v>394</v>
      </c>
      <c r="B68" s="70" t="s">
        <v>394</v>
      </c>
      <c r="C68" s="83"/>
      <c r="D68" s="84"/>
      <c r="E68" s="85"/>
      <c r="F68" s="86"/>
      <c r="G68" s="83"/>
      <c r="H68" s="81"/>
      <c r="I68" s="87"/>
      <c r="J68" s="87"/>
      <c r="K68" s="36"/>
      <c r="L68" s="90">
        <v>68</v>
      </c>
      <c r="M68" s="90"/>
      <c r="N68" s="89"/>
      <c r="O68" s="72" t="s">
        <v>179</v>
      </c>
      <c r="P68" s="74">
        <v>42828.581122685187</v>
      </c>
      <c r="Q68" s="72" t="s">
        <v>435</v>
      </c>
      <c r="R68" s="72"/>
      <c r="S68" s="72"/>
      <c r="T68" s="72" t="s">
        <v>483</v>
      </c>
      <c r="U68" s="76" t="s">
        <v>489</v>
      </c>
      <c r="V68" s="76" t="s">
        <v>489</v>
      </c>
      <c r="W68" s="74">
        <v>42828.581122685187</v>
      </c>
      <c r="X68" s="76" t="s">
        <v>566</v>
      </c>
      <c r="Y68" s="72"/>
      <c r="Z68" s="72"/>
      <c r="AA68" s="78" t="s">
        <v>614</v>
      </c>
      <c r="AB68" s="72"/>
      <c r="AC68" s="72" t="b">
        <v>0</v>
      </c>
      <c r="AD68" s="72">
        <v>0</v>
      </c>
      <c r="AE68" s="78" t="s">
        <v>228</v>
      </c>
      <c r="AF68" s="72" t="b">
        <v>0</v>
      </c>
      <c r="AG68" s="72" t="s">
        <v>315</v>
      </c>
      <c r="AH68" s="72"/>
      <c r="AI68" s="78" t="s">
        <v>228</v>
      </c>
      <c r="AJ68" s="72" t="b">
        <v>0</v>
      </c>
      <c r="AK68" s="72">
        <v>0</v>
      </c>
      <c r="AL68" s="78" t="s">
        <v>228</v>
      </c>
      <c r="AM68" s="72" t="s">
        <v>620</v>
      </c>
      <c r="AN68" s="72" t="b">
        <v>0</v>
      </c>
      <c r="AO68" s="78" t="s">
        <v>614</v>
      </c>
      <c r="AP68" s="72" t="s">
        <v>179</v>
      </c>
      <c r="AQ68" s="72">
        <v>0</v>
      </c>
      <c r="AR68" s="72">
        <v>0</v>
      </c>
      <c r="AS68" s="72"/>
      <c r="AT68" s="72"/>
      <c r="AU68" s="72"/>
      <c r="AV68" s="72"/>
      <c r="AW68" s="72"/>
      <c r="AX68" s="72"/>
      <c r="AY68" s="72"/>
      <c r="AZ68" s="72"/>
      <c r="BA68" s="50">
        <v>0</v>
      </c>
      <c r="BB68" s="51">
        <v>0</v>
      </c>
      <c r="BC68" s="50">
        <v>0</v>
      </c>
      <c r="BD68" s="51">
        <v>0</v>
      </c>
      <c r="BE68" s="50">
        <v>0</v>
      </c>
      <c r="BF68" s="51">
        <v>0</v>
      </c>
      <c r="BG68" s="50">
        <v>16</v>
      </c>
      <c r="BH68" s="51">
        <v>100</v>
      </c>
      <c r="BI68" s="50">
        <v>16</v>
      </c>
    </row>
    <row r="69" spans="1:61" x14ac:dyDescent="0.35">
      <c r="A69" s="70" t="s">
        <v>343</v>
      </c>
      <c r="B69" s="70" t="s">
        <v>343</v>
      </c>
      <c r="C69" s="83"/>
      <c r="D69" s="84"/>
      <c r="E69" s="85"/>
      <c r="F69" s="86"/>
      <c r="G69" s="83"/>
      <c r="H69" s="81"/>
      <c r="I69" s="87"/>
      <c r="J69" s="87"/>
      <c r="K69" s="36"/>
      <c r="L69" s="90">
        <v>69</v>
      </c>
      <c r="M69" s="90"/>
      <c r="N69" s="89"/>
      <c r="O69" s="72" t="s">
        <v>179</v>
      </c>
      <c r="P69" s="74">
        <v>42828.581319444442</v>
      </c>
      <c r="Q69" s="72" t="s">
        <v>436</v>
      </c>
      <c r="R69" s="76" t="s">
        <v>468</v>
      </c>
      <c r="S69" s="72" t="s">
        <v>345</v>
      </c>
      <c r="T69" s="72" t="s">
        <v>484</v>
      </c>
      <c r="U69" s="72"/>
      <c r="V69" s="76" t="s">
        <v>346</v>
      </c>
      <c r="W69" s="74">
        <v>42828.581319444442</v>
      </c>
      <c r="X69" s="76" t="s">
        <v>567</v>
      </c>
      <c r="Y69" s="72"/>
      <c r="Z69" s="72"/>
      <c r="AA69" s="78" t="s">
        <v>615</v>
      </c>
      <c r="AB69" s="72"/>
      <c r="AC69" s="72" t="b">
        <v>0</v>
      </c>
      <c r="AD69" s="72">
        <v>0</v>
      </c>
      <c r="AE69" s="78" t="s">
        <v>228</v>
      </c>
      <c r="AF69" s="72" t="b">
        <v>0</v>
      </c>
      <c r="AG69" s="72" t="s">
        <v>229</v>
      </c>
      <c r="AH69" s="72"/>
      <c r="AI69" s="78" t="s">
        <v>228</v>
      </c>
      <c r="AJ69" s="72" t="b">
        <v>0</v>
      </c>
      <c r="AK69" s="72">
        <v>0</v>
      </c>
      <c r="AL69" s="78" t="s">
        <v>228</v>
      </c>
      <c r="AM69" s="72" t="s">
        <v>234</v>
      </c>
      <c r="AN69" s="72" t="b">
        <v>0</v>
      </c>
      <c r="AO69" s="78" t="s">
        <v>615</v>
      </c>
      <c r="AP69" s="72" t="s">
        <v>179</v>
      </c>
      <c r="AQ69" s="72">
        <v>0</v>
      </c>
      <c r="AR69" s="72">
        <v>0</v>
      </c>
      <c r="AS69" s="72"/>
      <c r="AT69" s="72"/>
      <c r="AU69" s="72"/>
      <c r="AV69" s="72"/>
      <c r="AW69" s="72"/>
      <c r="AX69" s="72"/>
      <c r="AY69" s="72"/>
      <c r="AZ69" s="72"/>
      <c r="BA69" s="50">
        <v>1</v>
      </c>
      <c r="BB69" s="51">
        <v>4.5454545454545459</v>
      </c>
      <c r="BC69" s="50">
        <v>0</v>
      </c>
      <c r="BD69" s="51">
        <v>0</v>
      </c>
      <c r="BE69" s="50">
        <v>0</v>
      </c>
      <c r="BF69" s="51">
        <v>0</v>
      </c>
      <c r="BG69" s="50">
        <v>21</v>
      </c>
      <c r="BH69" s="51">
        <v>95.454545454545453</v>
      </c>
      <c r="BI69" s="50">
        <v>22</v>
      </c>
    </row>
    <row r="70" spans="1:61" x14ac:dyDescent="0.35">
      <c r="A70" s="70" t="s">
        <v>395</v>
      </c>
      <c r="B70" s="70" t="s">
        <v>395</v>
      </c>
      <c r="C70" s="83"/>
      <c r="D70" s="84"/>
      <c r="E70" s="85"/>
      <c r="F70" s="86"/>
      <c r="G70" s="83"/>
      <c r="H70" s="81"/>
      <c r="I70" s="87"/>
      <c r="J70" s="87"/>
      <c r="K70" s="36"/>
      <c r="L70" s="90">
        <v>70</v>
      </c>
      <c r="M70" s="90"/>
      <c r="N70" s="89"/>
      <c r="O70" s="72" t="s">
        <v>179</v>
      </c>
      <c r="P70" s="74">
        <v>42828.581643518519</v>
      </c>
      <c r="Q70" s="72" t="s">
        <v>437</v>
      </c>
      <c r="R70" s="72"/>
      <c r="S70" s="72"/>
      <c r="T70" s="72"/>
      <c r="U70" s="72"/>
      <c r="V70" s="76" t="s">
        <v>520</v>
      </c>
      <c r="W70" s="74">
        <v>42828.581643518519</v>
      </c>
      <c r="X70" s="76" t="s">
        <v>568</v>
      </c>
      <c r="Y70" s="72"/>
      <c r="Z70" s="72"/>
      <c r="AA70" s="78" t="s">
        <v>616</v>
      </c>
      <c r="AB70" s="72"/>
      <c r="AC70" s="72" t="b">
        <v>0</v>
      </c>
      <c r="AD70" s="72">
        <v>0</v>
      </c>
      <c r="AE70" s="78" t="s">
        <v>228</v>
      </c>
      <c r="AF70" s="72" t="b">
        <v>0</v>
      </c>
      <c r="AG70" s="72" t="s">
        <v>315</v>
      </c>
      <c r="AH70" s="72"/>
      <c r="AI70" s="78" t="s">
        <v>228</v>
      </c>
      <c r="AJ70" s="72" t="b">
        <v>0</v>
      </c>
      <c r="AK70" s="72">
        <v>0</v>
      </c>
      <c r="AL70" s="78" t="s">
        <v>228</v>
      </c>
      <c r="AM70" s="72" t="s">
        <v>243</v>
      </c>
      <c r="AN70" s="72" t="b">
        <v>0</v>
      </c>
      <c r="AO70" s="78" t="s">
        <v>616</v>
      </c>
      <c r="AP70" s="72" t="s">
        <v>179</v>
      </c>
      <c r="AQ70" s="72">
        <v>0</v>
      </c>
      <c r="AR70" s="72">
        <v>0</v>
      </c>
      <c r="AS70" s="72"/>
      <c r="AT70" s="72"/>
      <c r="AU70" s="72"/>
      <c r="AV70" s="72"/>
      <c r="AW70" s="72"/>
      <c r="AX70" s="72"/>
      <c r="AY70" s="72"/>
      <c r="AZ70" s="72"/>
      <c r="BA70" s="50">
        <v>0</v>
      </c>
      <c r="BB70" s="51">
        <v>0</v>
      </c>
      <c r="BC70" s="50">
        <v>0</v>
      </c>
      <c r="BD70" s="51">
        <v>0</v>
      </c>
      <c r="BE70" s="50">
        <v>0</v>
      </c>
      <c r="BF70" s="51">
        <v>0</v>
      </c>
      <c r="BG70" s="50">
        <v>5</v>
      </c>
      <c r="BH70" s="51">
        <v>100</v>
      </c>
      <c r="BI70" s="50">
        <v>5</v>
      </c>
    </row>
    <row r="71" spans="1:61" x14ac:dyDescent="0.35">
      <c r="A71" s="70" t="s">
        <v>396</v>
      </c>
      <c r="B71" s="70" t="s">
        <v>396</v>
      </c>
      <c r="C71" s="83"/>
      <c r="D71" s="84"/>
      <c r="E71" s="85"/>
      <c r="F71" s="86"/>
      <c r="G71" s="83"/>
      <c r="H71" s="81"/>
      <c r="I71" s="87"/>
      <c r="J71" s="87"/>
      <c r="K71" s="36"/>
      <c r="L71" s="90">
        <v>71</v>
      </c>
      <c r="M71" s="90"/>
      <c r="N71" s="89"/>
      <c r="O71" s="72" t="s">
        <v>179</v>
      </c>
      <c r="P71" s="74">
        <v>42828.576956018522</v>
      </c>
      <c r="Q71" s="72" t="s">
        <v>438</v>
      </c>
      <c r="R71" s="76" t="s">
        <v>469</v>
      </c>
      <c r="S71" s="72" t="s">
        <v>345</v>
      </c>
      <c r="T71" s="72"/>
      <c r="U71" s="72"/>
      <c r="V71" s="76" t="s">
        <v>521</v>
      </c>
      <c r="W71" s="74">
        <v>42828.576956018522</v>
      </c>
      <c r="X71" s="76" t="s">
        <v>569</v>
      </c>
      <c r="Y71" s="72"/>
      <c r="Z71" s="72"/>
      <c r="AA71" s="78" t="s">
        <v>617</v>
      </c>
      <c r="AB71" s="72"/>
      <c r="AC71" s="72" t="b">
        <v>0</v>
      </c>
      <c r="AD71" s="72">
        <v>7</v>
      </c>
      <c r="AE71" s="78" t="s">
        <v>228</v>
      </c>
      <c r="AF71" s="72" t="b">
        <v>0</v>
      </c>
      <c r="AG71" s="72" t="s">
        <v>229</v>
      </c>
      <c r="AH71" s="72"/>
      <c r="AI71" s="78" t="s">
        <v>228</v>
      </c>
      <c r="AJ71" s="72" t="b">
        <v>0</v>
      </c>
      <c r="AK71" s="72">
        <v>1</v>
      </c>
      <c r="AL71" s="78" t="s">
        <v>228</v>
      </c>
      <c r="AM71" s="72" t="s">
        <v>238</v>
      </c>
      <c r="AN71" s="72" t="b">
        <v>0</v>
      </c>
      <c r="AO71" s="78" t="s">
        <v>617</v>
      </c>
      <c r="AP71" s="72" t="s">
        <v>179</v>
      </c>
      <c r="AQ71" s="72">
        <v>0</v>
      </c>
      <c r="AR71" s="72">
        <v>0</v>
      </c>
      <c r="AS71" s="72"/>
      <c r="AT71" s="72"/>
      <c r="AU71" s="72"/>
      <c r="AV71" s="72"/>
      <c r="AW71" s="72"/>
      <c r="AX71" s="72"/>
      <c r="AY71" s="72"/>
      <c r="AZ71" s="72"/>
      <c r="BA71" s="50">
        <v>1</v>
      </c>
      <c r="BB71" s="51">
        <v>5.5555555555555554</v>
      </c>
      <c r="BC71" s="50">
        <v>0</v>
      </c>
      <c r="BD71" s="51">
        <v>0</v>
      </c>
      <c r="BE71" s="50">
        <v>0</v>
      </c>
      <c r="BF71" s="51">
        <v>0</v>
      </c>
      <c r="BG71" s="50">
        <v>17</v>
      </c>
      <c r="BH71" s="51">
        <v>94.444444444444443</v>
      </c>
      <c r="BI71" s="50">
        <v>18</v>
      </c>
    </row>
    <row r="72" spans="1:61" x14ac:dyDescent="0.35">
      <c r="A72" s="70" t="s">
        <v>397</v>
      </c>
      <c r="B72" s="70" t="s">
        <v>396</v>
      </c>
      <c r="C72" s="83"/>
      <c r="D72" s="84"/>
      <c r="E72" s="85"/>
      <c r="F72" s="86"/>
      <c r="G72" s="83"/>
      <c r="H72" s="81"/>
      <c r="I72" s="87"/>
      <c r="J72" s="87"/>
      <c r="K72" s="36"/>
      <c r="L72" s="90">
        <v>72</v>
      </c>
      <c r="M72" s="90"/>
      <c r="N72" s="89"/>
      <c r="O72" s="72" t="s">
        <v>218</v>
      </c>
      <c r="P72" s="74">
        <v>42828.58184027778</v>
      </c>
      <c r="Q72" s="72" t="s">
        <v>439</v>
      </c>
      <c r="R72" s="76" t="s">
        <v>469</v>
      </c>
      <c r="S72" s="72" t="s">
        <v>345</v>
      </c>
      <c r="T72" s="72"/>
      <c r="U72" s="72"/>
      <c r="V72" s="76" t="s">
        <v>522</v>
      </c>
      <c r="W72" s="74">
        <v>42828.58184027778</v>
      </c>
      <c r="X72" s="76" t="s">
        <v>570</v>
      </c>
      <c r="Y72" s="72"/>
      <c r="Z72" s="72"/>
      <c r="AA72" s="78" t="s">
        <v>618</v>
      </c>
      <c r="AB72" s="72"/>
      <c r="AC72" s="72" t="b">
        <v>0</v>
      </c>
      <c r="AD72" s="72">
        <v>0</v>
      </c>
      <c r="AE72" s="78" t="s">
        <v>228</v>
      </c>
      <c r="AF72" s="72" t="b">
        <v>0</v>
      </c>
      <c r="AG72" s="72" t="s">
        <v>229</v>
      </c>
      <c r="AH72" s="72"/>
      <c r="AI72" s="78" t="s">
        <v>228</v>
      </c>
      <c r="AJ72" s="72" t="b">
        <v>0</v>
      </c>
      <c r="AK72" s="72">
        <v>1</v>
      </c>
      <c r="AL72" s="78" t="s">
        <v>617</v>
      </c>
      <c r="AM72" s="72" t="s">
        <v>621</v>
      </c>
      <c r="AN72" s="72" t="b">
        <v>0</v>
      </c>
      <c r="AO72" s="78" t="s">
        <v>617</v>
      </c>
      <c r="AP72" s="72" t="s">
        <v>179</v>
      </c>
      <c r="AQ72" s="72">
        <v>0</v>
      </c>
      <c r="AR72" s="72">
        <v>0</v>
      </c>
      <c r="AS72" s="72"/>
      <c r="AT72" s="72"/>
      <c r="AU72" s="72"/>
      <c r="AV72" s="72"/>
      <c r="AW72" s="72"/>
      <c r="AX72" s="72"/>
      <c r="AY72" s="72"/>
      <c r="AZ72" s="72"/>
      <c r="BA72" s="50">
        <v>1</v>
      </c>
      <c r="BB72" s="51">
        <v>5</v>
      </c>
      <c r="BC72" s="50">
        <v>0</v>
      </c>
      <c r="BD72" s="51">
        <v>0</v>
      </c>
      <c r="BE72" s="50">
        <v>0</v>
      </c>
      <c r="BF72" s="51">
        <v>0</v>
      </c>
      <c r="BG72" s="50">
        <v>19</v>
      </c>
      <c r="BH72" s="51">
        <v>95</v>
      </c>
      <c r="BI72" s="50">
        <v>20</v>
      </c>
    </row>
    <row r="73" spans="1:61" x14ac:dyDescent="0.35">
      <c r="A73" s="70" t="s">
        <v>398</v>
      </c>
      <c r="B73" s="70" t="s">
        <v>398</v>
      </c>
      <c r="C73" s="83"/>
      <c r="D73" s="84"/>
      <c r="E73" s="85"/>
      <c r="F73" s="86"/>
      <c r="G73" s="83"/>
      <c r="H73" s="81"/>
      <c r="I73" s="87"/>
      <c r="J73" s="87"/>
      <c r="K73" s="36"/>
      <c r="L73" s="90">
        <v>73</v>
      </c>
      <c r="M73" s="90"/>
      <c r="N73" s="89"/>
      <c r="O73" s="72" t="s">
        <v>179</v>
      </c>
      <c r="P73" s="74">
        <v>42828.582141203704</v>
      </c>
      <c r="Q73" s="72" t="s">
        <v>440</v>
      </c>
      <c r="R73" s="76" t="s">
        <v>470</v>
      </c>
      <c r="S73" s="72" t="s">
        <v>222</v>
      </c>
      <c r="T73" s="72"/>
      <c r="U73" s="72"/>
      <c r="V73" s="76" t="s">
        <v>523</v>
      </c>
      <c r="W73" s="74">
        <v>42828.582141203704</v>
      </c>
      <c r="X73" s="76" t="s">
        <v>571</v>
      </c>
      <c r="Y73" s="72"/>
      <c r="Z73" s="72"/>
      <c r="AA73" s="78" t="s">
        <v>619</v>
      </c>
      <c r="AB73" s="72"/>
      <c r="AC73" s="72" t="b">
        <v>0</v>
      </c>
      <c r="AD73" s="72">
        <v>0</v>
      </c>
      <c r="AE73" s="78" t="s">
        <v>228</v>
      </c>
      <c r="AF73" s="72" t="b">
        <v>0</v>
      </c>
      <c r="AG73" s="72" t="s">
        <v>229</v>
      </c>
      <c r="AH73" s="72"/>
      <c r="AI73" s="78" t="s">
        <v>228</v>
      </c>
      <c r="AJ73" s="72" t="b">
        <v>0</v>
      </c>
      <c r="AK73" s="72">
        <v>0</v>
      </c>
      <c r="AL73" s="78" t="s">
        <v>228</v>
      </c>
      <c r="AM73" s="72" t="s">
        <v>622</v>
      </c>
      <c r="AN73" s="72" t="b">
        <v>1</v>
      </c>
      <c r="AO73" s="78" t="s">
        <v>619</v>
      </c>
      <c r="AP73" s="72" t="s">
        <v>179</v>
      </c>
      <c r="AQ73" s="72">
        <v>0</v>
      </c>
      <c r="AR73" s="72">
        <v>0</v>
      </c>
      <c r="AS73" s="72"/>
      <c r="AT73" s="72"/>
      <c r="AU73" s="72"/>
      <c r="AV73" s="72"/>
      <c r="AW73" s="72"/>
      <c r="AX73" s="72"/>
      <c r="AY73" s="72"/>
      <c r="AZ73" s="72"/>
      <c r="BA73" s="50">
        <v>1</v>
      </c>
      <c r="BB73" s="51">
        <v>5</v>
      </c>
      <c r="BC73" s="50">
        <v>0</v>
      </c>
      <c r="BD73" s="51">
        <v>0</v>
      </c>
      <c r="BE73" s="50">
        <v>0</v>
      </c>
      <c r="BF73" s="51">
        <v>0</v>
      </c>
      <c r="BG73" s="50">
        <v>19</v>
      </c>
      <c r="BH73" s="51">
        <v>95</v>
      </c>
      <c r="BI73" s="50">
        <v>20</v>
      </c>
    </row>
    <row r="74" spans="1:61" x14ac:dyDescent="0.35">
      <c r="A74" s="70" t="s">
        <v>914</v>
      </c>
      <c r="B74" s="70" t="s">
        <v>914</v>
      </c>
      <c r="C74" s="83"/>
      <c r="D74" s="84"/>
      <c r="E74" s="85"/>
      <c r="F74" s="86"/>
      <c r="G74" s="83"/>
      <c r="H74" s="81"/>
      <c r="I74" s="87"/>
      <c r="J74" s="87"/>
      <c r="K74" s="36"/>
      <c r="L74" s="90">
        <v>74</v>
      </c>
      <c r="M74" s="90"/>
      <c r="N74" s="89"/>
      <c r="O74" s="72" t="s">
        <v>179</v>
      </c>
      <c r="P74" s="74">
        <v>42828.58289351852</v>
      </c>
      <c r="Q74" s="72" t="s">
        <v>945</v>
      </c>
      <c r="R74" s="76" t="s">
        <v>972</v>
      </c>
      <c r="S74" s="72" t="s">
        <v>224</v>
      </c>
      <c r="T74" s="72"/>
      <c r="U74" s="72"/>
      <c r="V74" s="76" t="s">
        <v>1015</v>
      </c>
      <c r="W74" s="74">
        <v>42828.58289351852</v>
      </c>
      <c r="X74" s="76" t="s">
        <v>1046</v>
      </c>
      <c r="Y74" s="72"/>
      <c r="Z74" s="72"/>
      <c r="AA74" s="78" t="s">
        <v>1081</v>
      </c>
      <c r="AB74" s="72"/>
      <c r="AC74" s="72" t="b">
        <v>0</v>
      </c>
      <c r="AD74" s="72">
        <v>0</v>
      </c>
      <c r="AE74" s="78" t="s">
        <v>228</v>
      </c>
      <c r="AF74" s="72" t="b">
        <v>0</v>
      </c>
      <c r="AG74" s="72" t="s">
        <v>333</v>
      </c>
      <c r="AH74" s="72"/>
      <c r="AI74" s="78" t="s">
        <v>228</v>
      </c>
      <c r="AJ74" s="72" t="b">
        <v>0</v>
      </c>
      <c r="AK74" s="72">
        <v>0</v>
      </c>
      <c r="AL74" s="78" t="s">
        <v>228</v>
      </c>
      <c r="AM74" s="72" t="s">
        <v>235</v>
      </c>
      <c r="AN74" s="72" t="b">
        <v>0</v>
      </c>
      <c r="AO74" s="78" t="s">
        <v>1081</v>
      </c>
      <c r="AP74" s="72" t="s">
        <v>179</v>
      </c>
      <c r="AQ74" s="72">
        <v>0</v>
      </c>
      <c r="AR74" s="72">
        <v>0</v>
      </c>
      <c r="AS74" s="72"/>
      <c r="AT74" s="72"/>
      <c r="AU74" s="72"/>
      <c r="AV74" s="72"/>
      <c r="AW74" s="72"/>
      <c r="AX74" s="72"/>
      <c r="AY74" s="72"/>
      <c r="AZ74" s="72"/>
      <c r="BA74" s="50">
        <v>0</v>
      </c>
      <c r="BB74" s="51">
        <v>0</v>
      </c>
      <c r="BC74" s="50">
        <v>0</v>
      </c>
      <c r="BD74" s="51">
        <v>0</v>
      </c>
      <c r="BE74" s="50">
        <v>0</v>
      </c>
      <c r="BF74" s="51">
        <v>0</v>
      </c>
      <c r="BG74" s="50">
        <v>20</v>
      </c>
      <c r="BH74" s="51">
        <v>100</v>
      </c>
      <c r="BI74" s="50">
        <v>20</v>
      </c>
    </row>
    <row r="75" spans="1:61" x14ac:dyDescent="0.35">
      <c r="A75" s="70" t="s">
        <v>915</v>
      </c>
      <c r="B75" s="70" t="s">
        <v>399</v>
      </c>
      <c r="C75" s="83"/>
      <c r="D75" s="84"/>
      <c r="E75" s="85"/>
      <c r="F75" s="86"/>
      <c r="G75" s="83"/>
      <c r="H75" s="81"/>
      <c r="I75" s="87"/>
      <c r="J75" s="87"/>
      <c r="K75" s="36"/>
      <c r="L75" s="90">
        <v>75</v>
      </c>
      <c r="M75" s="90"/>
      <c r="N75" s="89"/>
      <c r="O75" s="72" t="s">
        <v>218</v>
      </c>
      <c r="P75" s="74">
        <v>42828.582916666666</v>
      </c>
      <c r="Q75" s="72" t="s">
        <v>946</v>
      </c>
      <c r="R75" s="72" t="s">
        <v>447</v>
      </c>
      <c r="S75" s="72" t="s">
        <v>473</v>
      </c>
      <c r="T75" s="72" t="s">
        <v>480</v>
      </c>
      <c r="U75" s="72"/>
      <c r="V75" s="76" t="s">
        <v>1016</v>
      </c>
      <c r="W75" s="74">
        <v>42828.582916666666</v>
      </c>
      <c r="X75" s="76" t="s">
        <v>1047</v>
      </c>
      <c r="Y75" s="72"/>
      <c r="Z75" s="72"/>
      <c r="AA75" s="78" t="s">
        <v>1082</v>
      </c>
      <c r="AB75" s="72"/>
      <c r="AC75" s="72" t="b">
        <v>0</v>
      </c>
      <c r="AD75" s="72">
        <v>1</v>
      </c>
      <c r="AE75" s="78" t="s">
        <v>228</v>
      </c>
      <c r="AF75" s="72" t="b">
        <v>0</v>
      </c>
      <c r="AG75" s="72" t="s">
        <v>229</v>
      </c>
      <c r="AH75" s="72"/>
      <c r="AI75" s="78" t="s">
        <v>228</v>
      </c>
      <c r="AJ75" s="72" t="b">
        <v>0</v>
      </c>
      <c r="AK75" s="72">
        <v>0</v>
      </c>
      <c r="AL75" s="78" t="s">
        <v>228</v>
      </c>
      <c r="AM75" s="72" t="s">
        <v>243</v>
      </c>
      <c r="AN75" s="72" t="b">
        <v>0</v>
      </c>
      <c r="AO75" s="78" t="s">
        <v>1082</v>
      </c>
      <c r="AP75" s="72" t="s">
        <v>179</v>
      </c>
      <c r="AQ75" s="72">
        <v>0</v>
      </c>
      <c r="AR75" s="72">
        <v>0</v>
      </c>
      <c r="AS75" s="72"/>
      <c r="AT75" s="72"/>
      <c r="AU75" s="72"/>
      <c r="AV75" s="72"/>
      <c r="AW75" s="72"/>
      <c r="AX75" s="72"/>
      <c r="AY75" s="72"/>
      <c r="AZ75" s="72"/>
      <c r="BA75" s="50">
        <v>1</v>
      </c>
      <c r="BB75" s="51">
        <v>7.1428571428571432</v>
      </c>
      <c r="BC75" s="50">
        <v>1</v>
      </c>
      <c r="BD75" s="51">
        <v>7.1428571428571432</v>
      </c>
      <c r="BE75" s="50">
        <v>0</v>
      </c>
      <c r="BF75" s="51">
        <v>0</v>
      </c>
      <c r="BG75" s="50">
        <v>12</v>
      </c>
      <c r="BH75" s="51">
        <v>85.714285714285708</v>
      </c>
      <c r="BI75" s="50">
        <v>14</v>
      </c>
    </row>
    <row r="76" spans="1:61" x14ac:dyDescent="0.35">
      <c r="A76" s="70" t="s">
        <v>392</v>
      </c>
      <c r="B76" s="70" t="s">
        <v>392</v>
      </c>
      <c r="C76" s="83"/>
      <c r="D76" s="84"/>
      <c r="E76" s="85"/>
      <c r="F76" s="86"/>
      <c r="G76" s="83"/>
      <c r="H76" s="81"/>
      <c r="I76" s="87"/>
      <c r="J76" s="87"/>
      <c r="K76" s="36"/>
      <c r="L76" s="90">
        <v>76</v>
      </c>
      <c r="M76" s="90"/>
      <c r="N76" s="89"/>
      <c r="O76" s="72" t="s">
        <v>179</v>
      </c>
      <c r="P76" s="74">
        <v>42828.560868055552</v>
      </c>
      <c r="Q76" s="72" t="s">
        <v>947</v>
      </c>
      <c r="R76" s="76" t="s">
        <v>973</v>
      </c>
      <c r="S76" s="72" t="s">
        <v>222</v>
      </c>
      <c r="T76" s="72" t="s">
        <v>482</v>
      </c>
      <c r="U76" s="72"/>
      <c r="V76" s="76" t="s">
        <v>519</v>
      </c>
      <c r="W76" s="74">
        <v>42828.560868055552</v>
      </c>
      <c r="X76" s="76" t="s">
        <v>1048</v>
      </c>
      <c r="Y76" s="72"/>
      <c r="Z76" s="72"/>
      <c r="AA76" s="78" t="s">
        <v>1083</v>
      </c>
      <c r="AB76" s="72"/>
      <c r="AC76" s="72" t="b">
        <v>0</v>
      </c>
      <c r="AD76" s="72">
        <v>0</v>
      </c>
      <c r="AE76" s="78" t="s">
        <v>228</v>
      </c>
      <c r="AF76" s="72" t="b">
        <v>0</v>
      </c>
      <c r="AG76" s="72" t="s">
        <v>229</v>
      </c>
      <c r="AH76" s="72"/>
      <c r="AI76" s="78" t="s">
        <v>228</v>
      </c>
      <c r="AJ76" s="72" t="b">
        <v>0</v>
      </c>
      <c r="AK76" s="72">
        <v>0</v>
      </c>
      <c r="AL76" s="78" t="s">
        <v>228</v>
      </c>
      <c r="AM76" s="72" t="s">
        <v>239</v>
      </c>
      <c r="AN76" s="72" t="b">
        <v>1</v>
      </c>
      <c r="AO76" s="78" t="s">
        <v>1083</v>
      </c>
      <c r="AP76" s="72" t="s">
        <v>179</v>
      </c>
      <c r="AQ76" s="72">
        <v>0</v>
      </c>
      <c r="AR76" s="72">
        <v>0</v>
      </c>
      <c r="AS76" s="72"/>
      <c r="AT76" s="72"/>
      <c r="AU76" s="72"/>
      <c r="AV76" s="72"/>
      <c r="AW76" s="72"/>
      <c r="AX76" s="72"/>
      <c r="AY76" s="72"/>
      <c r="AZ76" s="72"/>
      <c r="BA76" s="50">
        <v>1</v>
      </c>
      <c r="BB76" s="51">
        <v>4.5454545454545459</v>
      </c>
      <c r="BC76" s="50">
        <v>0</v>
      </c>
      <c r="BD76" s="51">
        <v>0</v>
      </c>
      <c r="BE76" s="50">
        <v>0</v>
      </c>
      <c r="BF76" s="51">
        <v>0</v>
      </c>
      <c r="BG76" s="50">
        <v>21</v>
      </c>
      <c r="BH76" s="51">
        <v>95.454545454545453</v>
      </c>
      <c r="BI76" s="50">
        <v>22</v>
      </c>
    </row>
    <row r="77" spans="1:61" x14ac:dyDescent="0.35">
      <c r="A77" s="70" t="s">
        <v>392</v>
      </c>
      <c r="B77" s="70" t="s">
        <v>392</v>
      </c>
      <c r="C77" s="83"/>
      <c r="D77" s="84"/>
      <c r="E77" s="85"/>
      <c r="F77" s="86"/>
      <c r="G77" s="83"/>
      <c r="H77" s="81"/>
      <c r="I77" s="87"/>
      <c r="J77" s="87"/>
      <c r="K77" s="36"/>
      <c r="L77" s="90">
        <v>77</v>
      </c>
      <c r="M77" s="90"/>
      <c r="N77" s="89"/>
      <c r="O77" s="72" t="s">
        <v>179</v>
      </c>
      <c r="P77" s="74">
        <v>42828.56627314815</v>
      </c>
      <c r="Q77" s="72" t="s">
        <v>431</v>
      </c>
      <c r="R77" s="76" t="s">
        <v>465</v>
      </c>
      <c r="S77" s="72" t="s">
        <v>222</v>
      </c>
      <c r="T77" s="72"/>
      <c r="U77" s="72"/>
      <c r="V77" s="76" t="s">
        <v>519</v>
      </c>
      <c r="W77" s="74">
        <v>42828.56627314815</v>
      </c>
      <c r="X77" s="76" t="s">
        <v>562</v>
      </c>
      <c r="Y77" s="72"/>
      <c r="Z77" s="72"/>
      <c r="AA77" s="78" t="s">
        <v>610</v>
      </c>
      <c r="AB77" s="72"/>
      <c r="AC77" s="72" t="b">
        <v>0</v>
      </c>
      <c r="AD77" s="72">
        <v>0</v>
      </c>
      <c r="AE77" s="78" t="s">
        <v>228</v>
      </c>
      <c r="AF77" s="72" t="b">
        <v>0</v>
      </c>
      <c r="AG77" s="72" t="s">
        <v>232</v>
      </c>
      <c r="AH77" s="72"/>
      <c r="AI77" s="78" t="s">
        <v>228</v>
      </c>
      <c r="AJ77" s="72" t="b">
        <v>0</v>
      </c>
      <c r="AK77" s="72">
        <v>0</v>
      </c>
      <c r="AL77" s="78" t="s">
        <v>228</v>
      </c>
      <c r="AM77" s="72" t="s">
        <v>239</v>
      </c>
      <c r="AN77" s="72" t="b">
        <v>1</v>
      </c>
      <c r="AO77" s="78" t="s">
        <v>610</v>
      </c>
      <c r="AP77" s="72" t="s">
        <v>179</v>
      </c>
      <c r="AQ77" s="72">
        <v>0</v>
      </c>
      <c r="AR77" s="72">
        <v>0</v>
      </c>
      <c r="AS77" s="72"/>
      <c r="AT77" s="72"/>
      <c r="AU77" s="72"/>
      <c r="AV77" s="72"/>
      <c r="AW77" s="72"/>
      <c r="AX77" s="72"/>
      <c r="AY77" s="72"/>
      <c r="AZ77" s="72"/>
      <c r="BA77" s="50">
        <v>0</v>
      </c>
      <c r="BB77" s="51">
        <v>0</v>
      </c>
      <c r="BC77" s="50">
        <v>0</v>
      </c>
      <c r="BD77" s="51">
        <v>0</v>
      </c>
      <c r="BE77" s="50">
        <v>0</v>
      </c>
      <c r="BF77" s="51">
        <v>0</v>
      </c>
      <c r="BG77" s="50">
        <v>26</v>
      </c>
      <c r="BH77" s="51">
        <v>100</v>
      </c>
      <c r="BI77" s="50">
        <v>26</v>
      </c>
    </row>
    <row r="78" spans="1:61" x14ac:dyDescent="0.35">
      <c r="A78" s="70" t="s">
        <v>392</v>
      </c>
      <c r="B78" s="70" t="s">
        <v>392</v>
      </c>
      <c r="C78" s="83"/>
      <c r="D78" s="84"/>
      <c r="E78" s="85"/>
      <c r="F78" s="86"/>
      <c r="G78" s="83"/>
      <c r="H78" s="81"/>
      <c r="I78" s="87"/>
      <c r="J78" s="87"/>
      <c r="K78" s="36"/>
      <c r="L78" s="90">
        <v>78</v>
      </c>
      <c r="M78" s="90"/>
      <c r="N78" s="89"/>
      <c r="O78" s="72" t="s">
        <v>179</v>
      </c>
      <c r="P78" s="74">
        <v>42828.573078703703</v>
      </c>
      <c r="Q78" s="72" t="s">
        <v>432</v>
      </c>
      <c r="R78" s="76" t="s">
        <v>466</v>
      </c>
      <c r="S78" s="72" t="s">
        <v>222</v>
      </c>
      <c r="T78" s="72"/>
      <c r="U78" s="72"/>
      <c r="V78" s="76" t="s">
        <v>519</v>
      </c>
      <c r="W78" s="74">
        <v>42828.573078703703</v>
      </c>
      <c r="X78" s="76" t="s">
        <v>563</v>
      </c>
      <c r="Y78" s="72"/>
      <c r="Z78" s="72"/>
      <c r="AA78" s="78" t="s">
        <v>611</v>
      </c>
      <c r="AB78" s="72"/>
      <c r="AC78" s="72" t="b">
        <v>0</v>
      </c>
      <c r="AD78" s="72">
        <v>0</v>
      </c>
      <c r="AE78" s="78" t="s">
        <v>228</v>
      </c>
      <c r="AF78" s="72" t="b">
        <v>0</v>
      </c>
      <c r="AG78" s="72" t="s">
        <v>232</v>
      </c>
      <c r="AH78" s="72"/>
      <c r="AI78" s="78" t="s">
        <v>228</v>
      </c>
      <c r="AJ78" s="72" t="b">
        <v>0</v>
      </c>
      <c r="AK78" s="72">
        <v>0</v>
      </c>
      <c r="AL78" s="78" t="s">
        <v>228</v>
      </c>
      <c r="AM78" s="72" t="s">
        <v>239</v>
      </c>
      <c r="AN78" s="72" t="b">
        <v>1</v>
      </c>
      <c r="AO78" s="78" t="s">
        <v>611</v>
      </c>
      <c r="AP78" s="72" t="s">
        <v>179</v>
      </c>
      <c r="AQ78" s="72">
        <v>0</v>
      </c>
      <c r="AR78" s="72">
        <v>0</v>
      </c>
      <c r="AS78" s="72"/>
      <c r="AT78" s="72"/>
      <c r="AU78" s="72"/>
      <c r="AV78" s="72"/>
      <c r="AW78" s="72"/>
      <c r="AX78" s="72"/>
      <c r="AY78" s="72"/>
      <c r="AZ78" s="72"/>
      <c r="BA78" s="50">
        <v>0</v>
      </c>
      <c r="BB78" s="51">
        <v>0</v>
      </c>
      <c r="BC78" s="50">
        <v>0</v>
      </c>
      <c r="BD78" s="51">
        <v>0</v>
      </c>
      <c r="BE78" s="50">
        <v>0</v>
      </c>
      <c r="BF78" s="51">
        <v>0</v>
      </c>
      <c r="BG78" s="50">
        <v>26</v>
      </c>
      <c r="BH78" s="51">
        <v>100</v>
      </c>
      <c r="BI78" s="50">
        <v>26</v>
      </c>
    </row>
    <row r="79" spans="1:61" x14ac:dyDescent="0.35">
      <c r="A79" s="70" t="s">
        <v>392</v>
      </c>
      <c r="B79" s="70" t="s">
        <v>392</v>
      </c>
      <c r="C79" s="83"/>
      <c r="D79" s="84"/>
      <c r="E79" s="85"/>
      <c r="F79" s="86"/>
      <c r="G79" s="83"/>
      <c r="H79" s="81"/>
      <c r="I79" s="87"/>
      <c r="J79" s="87"/>
      <c r="K79" s="36"/>
      <c r="L79" s="90">
        <v>79</v>
      </c>
      <c r="M79" s="90"/>
      <c r="N79" s="89"/>
      <c r="O79" s="72" t="s">
        <v>179</v>
      </c>
      <c r="P79" s="74">
        <v>42828.58084490741</v>
      </c>
      <c r="Q79" s="72" t="s">
        <v>433</v>
      </c>
      <c r="R79" s="76" t="s">
        <v>467</v>
      </c>
      <c r="S79" s="72" t="s">
        <v>222</v>
      </c>
      <c r="T79" s="72" t="s">
        <v>482</v>
      </c>
      <c r="U79" s="72"/>
      <c r="V79" s="76" t="s">
        <v>519</v>
      </c>
      <c r="W79" s="74">
        <v>42828.58084490741</v>
      </c>
      <c r="X79" s="76" t="s">
        <v>564</v>
      </c>
      <c r="Y79" s="72"/>
      <c r="Z79" s="72"/>
      <c r="AA79" s="78" t="s">
        <v>612</v>
      </c>
      <c r="AB79" s="72"/>
      <c r="AC79" s="72" t="b">
        <v>0</v>
      </c>
      <c r="AD79" s="72">
        <v>0</v>
      </c>
      <c r="AE79" s="78" t="s">
        <v>228</v>
      </c>
      <c r="AF79" s="72" t="b">
        <v>0</v>
      </c>
      <c r="AG79" s="72" t="s">
        <v>232</v>
      </c>
      <c r="AH79" s="72"/>
      <c r="AI79" s="78" t="s">
        <v>228</v>
      </c>
      <c r="AJ79" s="72" t="b">
        <v>0</v>
      </c>
      <c r="AK79" s="72">
        <v>0</v>
      </c>
      <c r="AL79" s="78" t="s">
        <v>228</v>
      </c>
      <c r="AM79" s="72" t="s">
        <v>239</v>
      </c>
      <c r="AN79" s="72" t="b">
        <v>1</v>
      </c>
      <c r="AO79" s="78" t="s">
        <v>612</v>
      </c>
      <c r="AP79" s="72" t="s">
        <v>179</v>
      </c>
      <c r="AQ79" s="72">
        <v>0</v>
      </c>
      <c r="AR79" s="72">
        <v>0</v>
      </c>
      <c r="AS79" s="72"/>
      <c r="AT79" s="72"/>
      <c r="AU79" s="72"/>
      <c r="AV79" s="72"/>
      <c r="AW79" s="72"/>
      <c r="AX79" s="72"/>
      <c r="AY79" s="72"/>
      <c r="AZ79" s="72"/>
      <c r="BA79" s="50">
        <v>0</v>
      </c>
      <c r="BB79" s="51">
        <v>0</v>
      </c>
      <c r="BC79" s="50">
        <v>0</v>
      </c>
      <c r="BD79" s="51">
        <v>0</v>
      </c>
      <c r="BE79" s="50">
        <v>0</v>
      </c>
      <c r="BF79" s="51">
        <v>0</v>
      </c>
      <c r="BG79" s="50">
        <v>23</v>
      </c>
      <c r="BH79" s="51">
        <v>100</v>
      </c>
      <c r="BI79" s="50">
        <v>23</v>
      </c>
    </row>
    <row r="80" spans="1:61" x14ac:dyDescent="0.35">
      <c r="A80" s="70" t="s">
        <v>392</v>
      </c>
      <c r="B80" s="70" t="s">
        <v>392</v>
      </c>
      <c r="C80" s="83"/>
      <c r="D80" s="84"/>
      <c r="E80" s="85"/>
      <c r="F80" s="86"/>
      <c r="G80" s="83"/>
      <c r="H80" s="81"/>
      <c r="I80" s="87"/>
      <c r="J80" s="87"/>
      <c r="K80" s="36"/>
      <c r="L80" s="90">
        <v>80</v>
      </c>
      <c r="M80" s="90"/>
      <c r="N80" s="89"/>
      <c r="O80" s="72" t="s">
        <v>179</v>
      </c>
      <c r="P80" s="74">
        <v>42828.583067129628</v>
      </c>
      <c r="Q80" s="72" t="s">
        <v>948</v>
      </c>
      <c r="R80" s="76" t="s">
        <v>974</v>
      </c>
      <c r="S80" s="72" t="s">
        <v>222</v>
      </c>
      <c r="T80" s="72"/>
      <c r="U80" s="72"/>
      <c r="V80" s="76" t="s">
        <v>519</v>
      </c>
      <c r="W80" s="74">
        <v>42828.583067129628</v>
      </c>
      <c r="X80" s="76" t="s">
        <v>1049</v>
      </c>
      <c r="Y80" s="72"/>
      <c r="Z80" s="72"/>
      <c r="AA80" s="78" t="s">
        <v>1084</v>
      </c>
      <c r="AB80" s="72"/>
      <c r="AC80" s="72" t="b">
        <v>0</v>
      </c>
      <c r="AD80" s="72">
        <v>0</v>
      </c>
      <c r="AE80" s="78" t="s">
        <v>228</v>
      </c>
      <c r="AF80" s="72" t="b">
        <v>0</v>
      </c>
      <c r="AG80" s="72" t="s">
        <v>232</v>
      </c>
      <c r="AH80" s="72"/>
      <c r="AI80" s="78" t="s">
        <v>228</v>
      </c>
      <c r="AJ80" s="72" t="b">
        <v>0</v>
      </c>
      <c r="AK80" s="72">
        <v>0</v>
      </c>
      <c r="AL80" s="78" t="s">
        <v>228</v>
      </c>
      <c r="AM80" s="72" t="s">
        <v>239</v>
      </c>
      <c r="AN80" s="72" t="b">
        <v>1</v>
      </c>
      <c r="AO80" s="78" t="s">
        <v>1084</v>
      </c>
      <c r="AP80" s="72" t="s">
        <v>179</v>
      </c>
      <c r="AQ80" s="72">
        <v>0</v>
      </c>
      <c r="AR80" s="72">
        <v>0</v>
      </c>
      <c r="AS80" s="72"/>
      <c r="AT80" s="72"/>
      <c r="AU80" s="72"/>
      <c r="AV80" s="72"/>
      <c r="AW80" s="72"/>
      <c r="AX80" s="72"/>
      <c r="AY80" s="72"/>
      <c r="AZ80" s="72"/>
      <c r="BA80" s="50">
        <v>0</v>
      </c>
      <c r="BB80" s="51">
        <v>0</v>
      </c>
      <c r="BC80" s="50">
        <v>0</v>
      </c>
      <c r="BD80" s="51">
        <v>0</v>
      </c>
      <c r="BE80" s="50">
        <v>0</v>
      </c>
      <c r="BF80" s="51">
        <v>0</v>
      </c>
      <c r="BG80" s="50">
        <v>26</v>
      </c>
      <c r="BH80" s="51">
        <v>100</v>
      </c>
      <c r="BI80" s="50">
        <v>26</v>
      </c>
    </row>
    <row r="81" spans="1:61" x14ac:dyDescent="0.35">
      <c r="A81" s="70" t="s">
        <v>916</v>
      </c>
      <c r="B81" s="70" t="s">
        <v>311</v>
      </c>
      <c r="C81" s="83"/>
      <c r="D81" s="84"/>
      <c r="E81" s="85"/>
      <c r="F81" s="86"/>
      <c r="G81" s="83"/>
      <c r="H81" s="81"/>
      <c r="I81" s="87"/>
      <c r="J81" s="87"/>
      <c r="K81" s="36"/>
      <c r="L81" s="90">
        <v>81</v>
      </c>
      <c r="M81" s="90"/>
      <c r="N81" s="89"/>
      <c r="O81" s="72" t="s">
        <v>219</v>
      </c>
      <c r="P81" s="74">
        <v>42828.584340277775</v>
      </c>
      <c r="Q81" s="72" t="s">
        <v>949</v>
      </c>
      <c r="R81" s="72"/>
      <c r="S81" s="72"/>
      <c r="T81" s="72"/>
      <c r="U81" s="72"/>
      <c r="V81" s="76" t="s">
        <v>1017</v>
      </c>
      <c r="W81" s="74">
        <v>42828.584340277775</v>
      </c>
      <c r="X81" s="76" t="s">
        <v>1050</v>
      </c>
      <c r="Y81" s="72"/>
      <c r="Z81" s="72"/>
      <c r="AA81" s="78" t="s">
        <v>1085</v>
      </c>
      <c r="AB81" s="72"/>
      <c r="AC81" s="72" t="b">
        <v>0</v>
      </c>
      <c r="AD81" s="72">
        <v>0</v>
      </c>
      <c r="AE81" s="78" t="s">
        <v>314</v>
      </c>
      <c r="AF81" s="72" t="b">
        <v>0</v>
      </c>
      <c r="AG81" s="72" t="s">
        <v>233</v>
      </c>
      <c r="AH81" s="72"/>
      <c r="AI81" s="78" t="s">
        <v>228</v>
      </c>
      <c r="AJ81" s="72" t="b">
        <v>0</v>
      </c>
      <c r="AK81" s="72">
        <v>0</v>
      </c>
      <c r="AL81" s="78" t="s">
        <v>228</v>
      </c>
      <c r="AM81" s="72" t="s">
        <v>240</v>
      </c>
      <c r="AN81" s="72" t="b">
        <v>0</v>
      </c>
      <c r="AO81" s="78" t="s">
        <v>1085</v>
      </c>
      <c r="AP81" s="72" t="s">
        <v>179</v>
      </c>
      <c r="AQ81" s="72">
        <v>0</v>
      </c>
      <c r="AR81" s="72">
        <v>0</v>
      </c>
      <c r="AS81" s="72"/>
      <c r="AT81" s="72"/>
      <c r="AU81" s="72"/>
      <c r="AV81" s="72"/>
      <c r="AW81" s="72"/>
      <c r="AX81" s="72"/>
      <c r="AY81" s="72"/>
      <c r="AZ81" s="72"/>
      <c r="BA81" s="50">
        <v>0</v>
      </c>
      <c r="BB81" s="51">
        <v>0</v>
      </c>
      <c r="BC81" s="50">
        <v>0</v>
      </c>
      <c r="BD81" s="51">
        <v>0</v>
      </c>
      <c r="BE81" s="50">
        <v>0</v>
      </c>
      <c r="BF81" s="51">
        <v>0</v>
      </c>
      <c r="BG81" s="50">
        <v>10</v>
      </c>
      <c r="BH81" s="51">
        <v>100</v>
      </c>
      <c r="BI81" s="50">
        <v>10</v>
      </c>
    </row>
    <row r="82" spans="1:61" x14ac:dyDescent="0.35">
      <c r="A82" s="70" t="s">
        <v>381</v>
      </c>
      <c r="B82" s="70" t="s">
        <v>381</v>
      </c>
      <c r="C82" s="83"/>
      <c r="D82" s="84"/>
      <c r="E82" s="85"/>
      <c r="F82" s="86"/>
      <c r="G82" s="83"/>
      <c r="H82" s="81"/>
      <c r="I82" s="87"/>
      <c r="J82" s="87"/>
      <c r="K82" s="36"/>
      <c r="L82" s="90">
        <v>82</v>
      </c>
      <c r="M82" s="90"/>
      <c r="N82" s="89"/>
      <c r="O82" s="72" t="s">
        <v>179</v>
      </c>
      <c r="P82" s="74">
        <v>42828.57303240741</v>
      </c>
      <c r="Q82" s="72" t="s">
        <v>422</v>
      </c>
      <c r="R82" s="76" t="s">
        <v>458</v>
      </c>
      <c r="S82" s="72" t="s">
        <v>222</v>
      </c>
      <c r="T82" s="72"/>
      <c r="U82" s="72"/>
      <c r="V82" s="76" t="s">
        <v>509</v>
      </c>
      <c r="W82" s="74">
        <v>42828.57303240741</v>
      </c>
      <c r="X82" s="76" t="s">
        <v>551</v>
      </c>
      <c r="Y82" s="72"/>
      <c r="Z82" s="72"/>
      <c r="AA82" s="78" t="s">
        <v>599</v>
      </c>
      <c r="AB82" s="72"/>
      <c r="AC82" s="72" t="b">
        <v>0</v>
      </c>
      <c r="AD82" s="72">
        <v>0</v>
      </c>
      <c r="AE82" s="78" t="s">
        <v>228</v>
      </c>
      <c r="AF82" s="72" t="b">
        <v>0</v>
      </c>
      <c r="AG82" s="72" t="s">
        <v>232</v>
      </c>
      <c r="AH82" s="72"/>
      <c r="AI82" s="78" t="s">
        <v>228</v>
      </c>
      <c r="AJ82" s="72" t="b">
        <v>0</v>
      </c>
      <c r="AK82" s="72">
        <v>0</v>
      </c>
      <c r="AL82" s="78" t="s">
        <v>228</v>
      </c>
      <c r="AM82" s="72" t="s">
        <v>239</v>
      </c>
      <c r="AN82" s="72" t="b">
        <v>1</v>
      </c>
      <c r="AO82" s="78" t="s">
        <v>599</v>
      </c>
      <c r="AP82" s="72" t="s">
        <v>179</v>
      </c>
      <c r="AQ82" s="72">
        <v>0</v>
      </c>
      <c r="AR82" s="72">
        <v>0</v>
      </c>
      <c r="AS82" s="72"/>
      <c r="AT82" s="72"/>
      <c r="AU82" s="72"/>
      <c r="AV82" s="72"/>
      <c r="AW82" s="72"/>
      <c r="AX82" s="72"/>
      <c r="AY82" s="72"/>
      <c r="AZ82" s="72"/>
      <c r="BA82" s="50">
        <v>0</v>
      </c>
      <c r="BB82" s="51">
        <v>0</v>
      </c>
      <c r="BC82" s="50">
        <v>0</v>
      </c>
      <c r="BD82" s="51">
        <v>0</v>
      </c>
      <c r="BE82" s="50">
        <v>0</v>
      </c>
      <c r="BF82" s="51">
        <v>0</v>
      </c>
      <c r="BG82" s="50">
        <v>26</v>
      </c>
      <c r="BH82" s="51">
        <v>100</v>
      </c>
      <c r="BI82" s="50">
        <v>26</v>
      </c>
    </row>
    <row r="83" spans="1:61" x14ac:dyDescent="0.35">
      <c r="A83" s="70" t="s">
        <v>381</v>
      </c>
      <c r="B83" s="70" t="s">
        <v>381</v>
      </c>
      <c r="C83" s="83"/>
      <c r="D83" s="84"/>
      <c r="E83" s="85"/>
      <c r="F83" s="86"/>
      <c r="G83" s="83"/>
      <c r="H83" s="81"/>
      <c r="I83" s="87"/>
      <c r="J83" s="87"/>
      <c r="K83" s="36"/>
      <c r="L83" s="90">
        <v>83</v>
      </c>
      <c r="M83" s="90"/>
      <c r="N83" s="89"/>
      <c r="O83" s="72" t="s">
        <v>179</v>
      </c>
      <c r="P83" s="74">
        <v>42828.582835648151</v>
      </c>
      <c r="Q83" s="72" t="s">
        <v>950</v>
      </c>
      <c r="R83" s="76" t="s">
        <v>975</v>
      </c>
      <c r="S83" s="72" t="s">
        <v>222</v>
      </c>
      <c r="T83" s="72"/>
      <c r="U83" s="72"/>
      <c r="V83" s="76" t="s">
        <v>509</v>
      </c>
      <c r="W83" s="74">
        <v>42828.582835648151</v>
      </c>
      <c r="X83" s="76" t="s">
        <v>1051</v>
      </c>
      <c r="Y83" s="72"/>
      <c r="Z83" s="72"/>
      <c r="AA83" s="78" t="s">
        <v>1086</v>
      </c>
      <c r="AB83" s="72"/>
      <c r="AC83" s="72" t="b">
        <v>0</v>
      </c>
      <c r="AD83" s="72">
        <v>0</v>
      </c>
      <c r="AE83" s="78" t="s">
        <v>228</v>
      </c>
      <c r="AF83" s="72" t="b">
        <v>0</v>
      </c>
      <c r="AG83" s="72" t="s">
        <v>232</v>
      </c>
      <c r="AH83" s="72"/>
      <c r="AI83" s="78" t="s">
        <v>228</v>
      </c>
      <c r="AJ83" s="72" t="b">
        <v>0</v>
      </c>
      <c r="AK83" s="72">
        <v>0</v>
      </c>
      <c r="AL83" s="78" t="s">
        <v>228</v>
      </c>
      <c r="AM83" s="72" t="s">
        <v>239</v>
      </c>
      <c r="AN83" s="72" t="b">
        <v>1</v>
      </c>
      <c r="AO83" s="78" t="s">
        <v>1086</v>
      </c>
      <c r="AP83" s="72" t="s">
        <v>179</v>
      </c>
      <c r="AQ83" s="72">
        <v>0</v>
      </c>
      <c r="AR83" s="72">
        <v>0</v>
      </c>
      <c r="AS83" s="72"/>
      <c r="AT83" s="72"/>
      <c r="AU83" s="72"/>
      <c r="AV83" s="72"/>
      <c r="AW83" s="72"/>
      <c r="AX83" s="72"/>
      <c r="AY83" s="72"/>
      <c r="AZ83" s="72"/>
      <c r="BA83" s="50">
        <v>0</v>
      </c>
      <c r="BB83" s="51">
        <v>0</v>
      </c>
      <c r="BC83" s="50">
        <v>0</v>
      </c>
      <c r="BD83" s="51">
        <v>0</v>
      </c>
      <c r="BE83" s="50">
        <v>0</v>
      </c>
      <c r="BF83" s="51">
        <v>0</v>
      </c>
      <c r="BG83" s="50">
        <v>26</v>
      </c>
      <c r="BH83" s="51">
        <v>100</v>
      </c>
      <c r="BI83" s="50">
        <v>26</v>
      </c>
    </row>
    <row r="84" spans="1:61" x14ac:dyDescent="0.35">
      <c r="A84" s="70" t="s">
        <v>381</v>
      </c>
      <c r="B84" s="70" t="s">
        <v>381</v>
      </c>
      <c r="C84" s="83"/>
      <c r="D84" s="84"/>
      <c r="E84" s="85"/>
      <c r="F84" s="86"/>
      <c r="G84" s="83"/>
      <c r="H84" s="81"/>
      <c r="I84" s="87"/>
      <c r="J84" s="87"/>
      <c r="K84" s="36"/>
      <c r="L84" s="90">
        <v>84</v>
      </c>
      <c r="M84" s="90"/>
      <c r="N84" s="89"/>
      <c r="O84" s="72" t="s">
        <v>179</v>
      </c>
      <c r="P84" s="74">
        <v>42828.585104166668</v>
      </c>
      <c r="Q84" s="72" t="s">
        <v>951</v>
      </c>
      <c r="R84" s="76" t="s">
        <v>976</v>
      </c>
      <c r="S84" s="72" t="s">
        <v>222</v>
      </c>
      <c r="T84" s="72"/>
      <c r="U84" s="72"/>
      <c r="V84" s="76" t="s">
        <v>509</v>
      </c>
      <c r="W84" s="74">
        <v>42828.585104166668</v>
      </c>
      <c r="X84" s="76" t="s">
        <v>1052</v>
      </c>
      <c r="Y84" s="72"/>
      <c r="Z84" s="72"/>
      <c r="AA84" s="78" t="s">
        <v>1087</v>
      </c>
      <c r="AB84" s="72"/>
      <c r="AC84" s="72" t="b">
        <v>0</v>
      </c>
      <c r="AD84" s="72">
        <v>0</v>
      </c>
      <c r="AE84" s="78" t="s">
        <v>228</v>
      </c>
      <c r="AF84" s="72" t="b">
        <v>0</v>
      </c>
      <c r="AG84" s="72" t="s">
        <v>232</v>
      </c>
      <c r="AH84" s="72"/>
      <c r="AI84" s="78" t="s">
        <v>228</v>
      </c>
      <c r="AJ84" s="72" t="b">
        <v>0</v>
      </c>
      <c r="AK84" s="72">
        <v>0</v>
      </c>
      <c r="AL84" s="78" t="s">
        <v>228</v>
      </c>
      <c r="AM84" s="72" t="s">
        <v>239</v>
      </c>
      <c r="AN84" s="72" t="b">
        <v>1</v>
      </c>
      <c r="AO84" s="78" t="s">
        <v>1087</v>
      </c>
      <c r="AP84" s="72" t="s">
        <v>179</v>
      </c>
      <c r="AQ84" s="72">
        <v>0</v>
      </c>
      <c r="AR84" s="72">
        <v>0</v>
      </c>
      <c r="AS84" s="72"/>
      <c r="AT84" s="72"/>
      <c r="AU84" s="72"/>
      <c r="AV84" s="72"/>
      <c r="AW84" s="72"/>
      <c r="AX84" s="72"/>
      <c r="AY84" s="72"/>
      <c r="AZ84" s="72"/>
      <c r="BA84" s="50">
        <v>1</v>
      </c>
      <c r="BB84" s="51">
        <v>4.7619047619047619</v>
      </c>
      <c r="BC84" s="50">
        <v>0</v>
      </c>
      <c r="BD84" s="51">
        <v>0</v>
      </c>
      <c r="BE84" s="50">
        <v>0</v>
      </c>
      <c r="BF84" s="51">
        <v>0</v>
      </c>
      <c r="BG84" s="50">
        <v>20</v>
      </c>
      <c r="BH84" s="51">
        <v>95.238095238095241</v>
      </c>
      <c r="BI84" s="50">
        <v>21</v>
      </c>
    </row>
    <row r="85" spans="1:61" x14ac:dyDescent="0.35">
      <c r="A85" s="70" t="s">
        <v>917</v>
      </c>
      <c r="B85" s="70" t="s">
        <v>917</v>
      </c>
      <c r="C85" s="83"/>
      <c r="D85" s="84"/>
      <c r="E85" s="85"/>
      <c r="F85" s="86"/>
      <c r="G85" s="83"/>
      <c r="H85" s="81"/>
      <c r="I85" s="87"/>
      <c r="J85" s="87"/>
      <c r="K85" s="36"/>
      <c r="L85" s="90">
        <v>85</v>
      </c>
      <c r="M85" s="90"/>
      <c r="N85" s="89"/>
      <c r="O85" s="72" t="s">
        <v>179</v>
      </c>
      <c r="P85" s="74">
        <v>42821.491331018522</v>
      </c>
      <c r="Q85" s="72" t="s">
        <v>952</v>
      </c>
      <c r="R85" s="72" t="s">
        <v>977</v>
      </c>
      <c r="S85" s="72" t="s">
        <v>987</v>
      </c>
      <c r="T85" s="72" t="s">
        <v>990</v>
      </c>
      <c r="U85" s="72"/>
      <c r="V85" s="76" t="s">
        <v>1018</v>
      </c>
      <c r="W85" s="74">
        <v>42821.491331018522</v>
      </c>
      <c r="X85" s="76" t="s">
        <v>1053</v>
      </c>
      <c r="Y85" s="72"/>
      <c r="Z85" s="72"/>
      <c r="AA85" s="78" t="s">
        <v>1088</v>
      </c>
      <c r="AB85" s="72"/>
      <c r="AC85" s="72" t="b">
        <v>0</v>
      </c>
      <c r="AD85" s="72">
        <v>510</v>
      </c>
      <c r="AE85" s="78" t="s">
        <v>228</v>
      </c>
      <c r="AF85" s="72" t="b">
        <v>0</v>
      </c>
      <c r="AG85" s="72" t="s">
        <v>315</v>
      </c>
      <c r="AH85" s="72"/>
      <c r="AI85" s="78" t="s">
        <v>228</v>
      </c>
      <c r="AJ85" s="72" t="b">
        <v>0</v>
      </c>
      <c r="AK85" s="72">
        <v>201</v>
      </c>
      <c r="AL85" s="78" t="s">
        <v>228</v>
      </c>
      <c r="AM85" s="72" t="s">
        <v>243</v>
      </c>
      <c r="AN85" s="72" t="b">
        <v>1</v>
      </c>
      <c r="AO85" s="78" t="s">
        <v>1088</v>
      </c>
      <c r="AP85" s="72" t="s">
        <v>245</v>
      </c>
      <c r="AQ85" s="72">
        <v>0</v>
      </c>
      <c r="AR85" s="72">
        <v>0</v>
      </c>
      <c r="AS85" s="72"/>
      <c r="AT85" s="72"/>
      <c r="AU85" s="72"/>
      <c r="AV85" s="72"/>
      <c r="AW85" s="72"/>
      <c r="AX85" s="72"/>
      <c r="AY85" s="72"/>
      <c r="AZ85" s="72"/>
      <c r="BA85" s="50">
        <v>0</v>
      </c>
      <c r="BB85" s="51">
        <v>0</v>
      </c>
      <c r="BC85" s="50">
        <v>0</v>
      </c>
      <c r="BD85" s="51">
        <v>0</v>
      </c>
      <c r="BE85" s="50">
        <v>0</v>
      </c>
      <c r="BF85" s="51">
        <v>0</v>
      </c>
      <c r="BG85" s="50">
        <v>9</v>
      </c>
      <c r="BH85" s="51">
        <v>100</v>
      </c>
      <c r="BI85" s="50">
        <v>9</v>
      </c>
    </row>
    <row r="86" spans="1:61" x14ac:dyDescent="0.35">
      <c r="A86" s="95" t="s">
        <v>918</v>
      </c>
      <c r="B86" s="95" t="s">
        <v>917</v>
      </c>
      <c r="C86" s="96"/>
      <c r="D86" s="97"/>
      <c r="E86" s="101"/>
      <c r="F86" s="98"/>
      <c r="G86" s="96"/>
      <c r="H86" s="82"/>
      <c r="I86" s="99"/>
      <c r="J86" s="99"/>
      <c r="K86" s="69"/>
      <c r="L86" s="102">
        <v>86</v>
      </c>
      <c r="M86" s="102"/>
      <c r="N86" s="100"/>
      <c r="O86" s="103" t="s">
        <v>218</v>
      </c>
      <c r="P86" s="104">
        <v>42828.585347222222</v>
      </c>
      <c r="Q86" s="103" t="s">
        <v>953</v>
      </c>
      <c r="R86" s="105" t="s">
        <v>978</v>
      </c>
      <c r="S86" s="103" t="s">
        <v>224</v>
      </c>
      <c r="T86" s="103" t="s">
        <v>991</v>
      </c>
      <c r="U86" s="103"/>
      <c r="V86" s="105" t="s">
        <v>1019</v>
      </c>
      <c r="W86" s="104">
        <v>42828.585347222222</v>
      </c>
      <c r="X86" s="105" t="s">
        <v>1054</v>
      </c>
      <c r="Y86" s="103"/>
      <c r="Z86" s="103"/>
      <c r="AA86" s="106" t="s">
        <v>1089</v>
      </c>
      <c r="AB86" s="103"/>
      <c r="AC86" s="103" t="b">
        <v>0</v>
      </c>
      <c r="AD86" s="103">
        <v>0</v>
      </c>
      <c r="AE86" s="106" t="s">
        <v>228</v>
      </c>
      <c r="AF86" s="103" t="b">
        <v>0</v>
      </c>
      <c r="AG86" s="103" t="s">
        <v>315</v>
      </c>
      <c r="AH86" s="103"/>
      <c r="AI86" s="106" t="s">
        <v>228</v>
      </c>
      <c r="AJ86" s="103" t="b">
        <v>0</v>
      </c>
      <c r="AK86" s="103">
        <v>201</v>
      </c>
      <c r="AL86" s="106" t="s">
        <v>1088</v>
      </c>
      <c r="AM86" s="103" t="s">
        <v>243</v>
      </c>
      <c r="AN86" s="103" t="b">
        <v>0</v>
      </c>
      <c r="AO86" s="106" t="s">
        <v>1088</v>
      </c>
      <c r="AP86" s="103" t="s">
        <v>179</v>
      </c>
      <c r="AQ86" s="103">
        <v>0</v>
      </c>
      <c r="AR86" s="103">
        <v>0</v>
      </c>
      <c r="AS86" s="103"/>
      <c r="AT86" s="103"/>
      <c r="AU86" s="103"/>
      <c r="AV86" s="103"/>
      <c r="AW86" s="103"/>
      <c r="AX86" s="103"/>
      <c r="AY86" s="103"/>
      <c r="AZ86" s="103"/>
      <c r="BA86" s="50">
        <v>0</v>
      </c>
      <c r="BB86" s="51">
        <v>0</v>
      </c>
      <c r="BC86" s="50">
        <v>0</v>
      </c>
      <c r="BD86" s="51">
        <v>0</v>
      </c>
      <c r="BE86" s="50">
        <v>0</v>
      </c>
      <c r="BF86" s="51">
        <v>0</v>
      </c>
      <c r="BG86" s="50">
        <v>12</v>
      </c>
      <c r="BH86" s="51">
        <v>100</v>
      </c>
      <c r="BI86" s="50">
        <v>12</v>
      </c>
    </row>
    <row r="87" spans="1:61" x14ac:dyDescent="0.35">
      <c r="A87"/>
      <c r="B87"/>
      <c r="C87"/>
      <c r="D87"/>
      <c r="E87"/>
      <c r="F87"/>
      <c r="G87"/>
      <c r="H87"/>
      <c r="I87"/>
      <c r="J87"/>
      <c r="K87"/>
    </row>
    <row r="88" spans="1:61" x14ac:dyDescent="0.35">
      <c r="A88"/>
      <c r="B88"/>
      <c r="C88"/>
      <c r="D88"/>
      <c r="E88"/>
      <c r="F88"/>
      <c r="G88"/>
      <c r="H88"/>
      <c r="I88"/>
      <c r="J88"/>
      <c r="K88"/>
    </row>
    <row r="89" spans="1:61" x14ac:dyDescent="0.35">
      <c r="A89"/>
      <c r="B89"/>
      <c r="C89"/>
      <c r="D89"/>
      <c r="E89"/>
      <c r="F89"/>
      <c r="G89"/>
      <c r="H89"/>
      <c r="I89"/>
      <c r="J89"/>
      <c r="K89"/>
    </row>
    <row r="90" spans="1:61" x14ac:dyDescent="0.35">
      <c r="A90"/>
      <c r="B90"/>
      <c r="C90"/>
      <c r="D90"/>
      <c r="E90"/>
      <c r="F90"/>
      <c r="G90"/>
      <c r="H90"/>
      <c r="I90"/>
      <c r="J90"/>
      <c r="K90"/>
    </row>
    <row r="91" spans="1:61" x14ac:dyDescent="0.35">
      <c r="A91"/>
      <c r="B91"/>
      <c r="C91"/>
      <c r="D91"/>
      <c r="E91"/>
      <c r="F91"/>
      <c r="G91"/>
      <c r="H91"/>
      <c r="I91"/>
      <c r="J91"/>
      <c r="K91"/>
    </row>
    <row r="92" spans="1:61" x14ac:dyDescent="0.35">
      <c r="A92"/>
      <c r="B92"/>
      <c r="C92"/>
      <c r="D92"/>
      <c r="E92"/>
      <c r="F92"/>
      <c r="G92"/>
      <c r="H92"/>
      <c r="I92"/>
      <c r="J92"/>
      <c r="K92"/>
    </row>
    <row r="93" spans="1:61" x14ac:dyDescent="0.35">
      <c r="A93"/>
      <c r="B93"/>
      <c r="C93"/>
      <c r="D93"/>
      <c r="E93"/>
      <c r="F93"/>
      <c r="G93"/>
      <c r="H93"/>
      <c r="I93"/>
      <c r="J93"/>
      <c r="K93"/>
    </row>
    <row r="94" spans="1:61" x14ac:dyDescent="0.35">
      <c r="A94"/>
      <c r="B94"/>
      <c r="C94"/>
      <c r="D94"/>
      <c r="E94"/>
      <c r="F94"/>
      <c r="G94"/>
      <c r="H94"/>
      <c r="I94"/>
      <c r="J94"/>
      <c r="K94"/>
    </row>
    <row r="95" spans="1:61" x14ac:dyDescent="0.35">
      <c r="A95"/>
      <c r="B95"/>
      <c r="C95"/>
      <c r="D95"/>
      <c r="E95"/>
      <c r="F95"/>
      <c r="G95"/>
      <c r="H95"/>
      <c r="I95"/>
      <c r="J95"/>
      <c r="K95"/>
    </row>
    <row r="96" spans="1:61" x14ac:dyDescent="0.35">
      <c r="A96"/>
      <c r="B96"/>
      <c r="C96"/>
      <c r="D96"/>
      <c r="E96"/>
      <c r="F96"/>
      <c r="G96"/>
      <c r="H96"/>
      <c r="I96"/>
      <c r="J96"/>
      <c r="K96"/>
    </row>
    <row r="97" spans="1:11" x14ac:dyDescent="0.35">
      <c r="A97"/>
      <c r="B97"/>
      <c r="C97"/>
      <c r="D97"/>
      <c r="E97"/>
      <c r="F97"/>
      <c r="G97"/>
      <c r="H97"/>
      <c r="I97"/>
      <c r="J97"/>
      <c r="K97"/>
    </row>
    <row r="98" spans="1:11" x14ac:dyDescent="0.35">
      <c r="A98"/>
      <c r="B98"/>
      <c r="C98"/>
      <c r="D98"/>
      <c r="E98"/>
      <c r="F98"/>
      <c r="G98"/>
      <c r="H98"/>
      <c r="I98"/>
      <c r="J98"/>
      <c r="K98"/>
    </row>
    <row r="99" spans="1:11" x14ac:dyDescent="0.35">
      <c r="A99"/>
      <c r="B99"/>
      <c r="C99"/>
      <c r="D99"/>
      <c r="E99"/>
      <c r="F99"/>
      <c r="G99"/>
      <c r="H99"/>
      <c r="I99"/>
      <c r="J99"/>
      <c r="K99"/>
    </row>
    <row r="100" spans="1:11" x14ac:dyDescent="0.35">
      <c r="A100"/>
      <c r="B100"/>
      <c r="C100"/>
      <c r="D100"/>
      <c r="E100"/>
      <c r="F100"/>
      <c r="G100"/>
      <c r="H100"/>
      <c r="I100"/>
      <c r="J100"/>
      <c r="K100"/>
    </row>
    <row r="101" spans="1:11" x14ac:dyDescent="0.35">
      <c r="A101"/>
      <c r="B101"/>
      <c r="C101"/>
      <c r="D101"/>
      <c r="E101"/>
      <c r="F101"/>
      <c r="G101"/>
      <c r="H101"/>
      <c r="I101"/>
      <c r="J101"/>
      <c r="K101"/>
    </row>
    <row r="102" spans="1:11" x14ac:dyDescent="0.35">
      <c r="A102"/>
      <c r="B102"/>
      <c r="C102"/>
      <c r="D102"/>
      <c r="E102"/>
      <c r="F102"/>
      <c r="G102"/>
      <c r="H102"/>
      <c r="I102"/>
      <c r="J102"/>
      <c r="K102"/>
    </row>
    <row r="103" spans="1:11" x14ac:dyDescent="0.35">
      <c r="A103"/>
      <c r="B103"/>
      <c r="C103"/>
      <c r="D103"/>
      <c r="E103"/>
      <c r="F103"/>
      <c r="G103"/>
      <c r="H103"/>
      <c r="I103"/>
      <c r="J103"/>
      <c r="K103"/>
    </row>
    <row r="104" spans="1:11" x14ac:dyDescent="0.35">
      <c r="A104"/>
      <c r="B104"/>
      <c r="C104"/>
      <c r="D104"/>
      <c r="E104"/>
      <c r="F104"/>
      <c r="G104"/>
      <c r="H104"/>
      <c r="I104"/>
      <c r="J104"/>
      <c r="K104"/>
    </row>
    <row r="105" spans="1:11" x14ac:dyDescent="0.35">
      <c r="A105"/>
      <c r="B105"/>
      <c r="C105"/>
      <c r="D105"/>
      <c r="E105"/>
      <c r="F105"/>
      <c r="G105"/>
      <c r="H105"/>
      <c r="I105"/>
      <c r="J105"/>
      <c r="K105"/>
    </row>
    <row r="106" spans="1:11" x14ac:dyDescent="0.35">
      <c r="A106"/>
      <c r="B106"/>
      <c r="C106"/>
      <c r="D106"/>
      <c r="E106"/>
      <c r="F106"/>
      <c r="G106"/>
      <c r="H106"/>
      <c r="I106"/>
      <c r="J106"/>
      <c r="K106"/>
    </row>
    <row r="107" spans="1:11" x14ac:dyDescent="0.35">
      <c r="A107"/>
      <c r="B107"/>
      <c r="C107"/>
      <c r="D107"/>
      <c r="E107"/>
      <c r="F107"/>
      <c r="G107"/>
      <c r="H107"/>
      <c r="I107"/>
      <c r="J107"/>
      <c r="K107"/>
    </row>
    <row r="108" spans="1:11" x14ac:dyDescent="0.35">
      <c r="A108"/>
      <c r="B108"/>
      <c r="C108"/>
      <c r="D108"/>
      <c r="E108"/>
      <c r="F108"/>
      <c r="G108"/>
      <c r="H108"/>
      <c r="I108"/>
      <c r="J108"/>
      <c r="K108"/>
    </row>
    <row r="109" spans="1:11" x14ac:dyDescent="0.35">
      <c r="A109"/>
      <c r="B109"/>
      <c r="C109"/>
      <c r="D109"/>
      <c r="E109"/>
      <c r="F109"/>
      <c r="G109"/>
      <c r="H109"/>
      <c r="I109"/>
      <c r="J109"/>
      <c r="K109"/>
    </row>
    <row r="110" spans="1:11" x14ac:dyDescent="0.35">
      <c r="A110"/>
      <c r="B110"/>
      <c r="C110"/>
      <c r="D110"/>
      <c r="E110"/>
      <c r="F110"/>
      <c r="G110"/>
      <c r="H110"/>
      <c r="I110"/>
      <c r="J110"/>
      <c r="K110"/>
    </row>
    <row r="111" spans="1:11" x14ac:dyDescent="0.35">
      <c r="A111"/>
      <c r="B111"/>
      <c r="C111"/>
      <c r="D111"/>
      <c r="E111"/>
      <c r="F111"/>
      <c r="G111"/>
      <c r="H111"/>
      <c r="I111"/>
      <c r="J111"/>
      <c r="K111"/>
    </row>
    <row r="112" spans="1:11" x14ac:dyDescent="0.35">
      <c r="A112"/>
      <c r="B112"/>
      <c r="C112"/>
      <c r="D112"/>
      <c r="E112"/>
      <c r="F112"/>
      <c r="G112"/>
      <c r="H112"/>
      <c r="I112"/>
      <c r="J112"/>
      <c r="K112"/>
    </row>
    <row r="113" spans="1:11" x14ac:dyDescent="0.35">
      <c r="A113"/>
      <c r="B113"/>
      <c r="C113"/>
      <c r="D113"/>
      <c r="E113"/>
      <c r="F113"/>
      <c r="G113"/>
      <c r="H113"/>
      <c r="I113"/>
      <c r="J113"/>
      <c r="K113"/>
    </row>
    <row r="114" spans="1:11" x14ac:dyDescent="0.35">
      <c r="A114"/>
      <c r="B114"/>
      <c r="C114"/>
      <c r="D114"/>
      <c r="E114"/>
      <c r="F114"/>
      <c r="G114"/>
      <c r="H114"/>
      <c r="I114"/>
      <c r="J114"/>
      <c r="K114"/>
    </row>
    <row r="115" spans="1:11" x14ac:dyDescent="0.35">
      <c r="A115"/>
      <c r="B115"/>
      <c r="C115"/>
      <c r="D115"/>
      <c r="E115"/>
      <c r="F115"/>
      <c r="G115"/>
      <c r="H115"/>
      <c r="I115"/>
      <c r="J115"/>
      <c r="K115"/>
    </row>
    <row r="116" spans="1:11" x14ac:dyDescent="0.35">
      <c r="A116"/>
      <c r="B116"/>
      <c r="C116"/>
      <c r="D116"/>
      <c r="E116"/>
      <c r="F116"/>
      <c r="G116"/>
      <c r="H116"/>
      <c r="I116"/>
      <c r="J116"/>
      <c r="K116"/>
    </row>
    <row r="117" spans="1:11" x14ac:dyDescent="0.35">
      <c r="A117"/>
      <c r="B117"/>
      <c r="C117"/>
      <c r="D117"/>
      <c r="E117"/>
      <c r="F117"/>
      <c r="G117"/>
      <c r="H117"/>
      <c r="I117"/>
      <c r="J117"/>
      <c r="K117"/>
    </row>
    <row r="118" spans="1:11" x14ac:dyDescent="0.35">
      <c r="A118"/>
      <c r="B118"/>
      <c r="C118"/>
      <c r="D118"/>
      <c r="E118"/>
      <c r="F118"/>
      <c r="G118"/>
      <c r="H118"/>
      <c r="I118"/>
      <c r="J118"/>
      <c r="K118"/>
    </row>
    <row r="119" spans="1:11" x14ac:dyDescent="0.35">
      <c r="A119"/>
      <c r="B119"/>
      <c r="C119"/>
      <c r="D119"/>
      <c r="E119"/>
      <c r="F119"/>
      <c r="G119"/>
      <c r="H119"/>
      <c r="I119"/>
      <c r="J119"/>
      <c r="K119"/>
    </row>
    <row r="120" spans="1:11" x14ac:dyDescent="0.35">
      <c r="A120"/>
      <c r="B120"/>
      <c r="C120"/>
      <c r="D120"/>
      <c r="E120"/>
      <c r="F120"/>
      <c r="G120"/>
      <c r="H120"/>
      <c r="I120"/>
      <c r="J120"/>
      <c r="K120"/>
    </row>
    <row r="121" spans="1:11" x14ac:dyDescent="0.35">
      <c r="A121"/>
      <c r="B121"/>
      <c r="C121"/>
      <c r="D121"/>
      <c r="E121"/>
      <c r="F121"/>
      <c r="G121"/>
      <c r="H121"/>
      <c r="I121"/>
      <c r="J121"/>
      <c r="K121"/>
    </row>
    <row r="122" spans="1:11" x14ac:dyDescent="0.35">
      <c r="A122"/>
      <c r="B122"/>
      <c r="C122"/>
      <c r="D122"/>
      <c r="E122"/>
      <c r="F122"/>
      <c r="G122"/>
      <c r="H122"/>
      <c r="I122"/>
      <c r="J122"/>
      <c r="K122"/>
    </row>
    <row r="123" spans="1:11" x14ac:dyDescent="0.35">
      <c r="A123"/>
      <c r="B123"/>
      <c r="C123"/>
      <c r="D123"/>
      <c r="E123"/>
      <c r="F123"/>
      <c r="G123"/>
      <c r="H123"/>
      <c r="I123"/>
      <c r="J123"/>
      <c r="K123"/>
    </row>
    <row r="124" spans="1:11" x14ac:dyDescent="0.35">
      <c r="A124"/>
      <c r="B124"/>
      <c r="C124"/>
      <c r="D124"/>
      <c r="E124"/>
      <c r="F124"/>
      <c r="G124"/>
      <c r="H124"/>
      <c r="I124"/>
      <c r="J124"/>
      <c r="K124"/>
    </row>
    <row r="125" spans="1:11" x14ac:dyDescent="0.35">
      <c r="A125"/>
      <c r="B125"/>
      <c r="C125"/>
      <c r="D125"/>
      <c r="E125"/>
      <c r="F125"/>
      <c r="G125"/>
      <c r="H125"/>
      <c r="I125"/>
      <c r="J125"/>
      <c r="K125"/>
    </row>
    <row r="126" spans="1:11" x14ac:dyDescent="0.35">
      <c r="A126"/>
      <c r="B126"/>
      <c r="C126"/>
      <c r="D126"/>
      <c r="E126"/>
      <c r="F126"/>
      <c r="G126"/>
      <c r="H126"/>
      <c r="I126"/>
      <c r="J126"/>
      <c r="K126"/>
    </row>
    <row r="127" spans="1:11" x14ac:dyDescent="0.35">
      <c r="A127"/>
      <c r="B127"/>
      <c r="C127"/>
      <c r="D127"/>
      <c r="E127"/>
      <c r="F127"/>
      <c r="G127"/>
      <c r="H127"/>
      <c r="I127"/>
      <c r="J127"/>
      <c r="K127"/>
    </row>
    <row r="128" spans="1:11" x14ac:dyDescent="0.35">
      <c r="A128"/>
      <c r="B128"/>
      <c r="C128"/>
      <c r="D128"/>
      <c r="E128"/>
      <c r="F128"/>
      <c r="G128"/>
      <c r="H128"/>
      <c r="I128"/>
      <c r="J128"/>
      <c r="K128"/>
    </row>
    <row r="129" spans="1:11" x14ac:dyDescent="0.35">
      <c r="A129"/>
      <c r="B129"/>
      <c r="C129"/>
      <c r="D129"/>
      <c r="E129"/>
      <c r="F129"/>
      <c r="G129"/>
      <c r="H129"/>
      <c r="I129"/>
      <c r="J129"/>
      <c r="K129"/>
    </row>
    <row r="130" spans="1:11" x14ac:dyDescent="0.35">
      <c r="A130"/>
      <c r="B130"/>
      <c r="C130"/>
      <c r="D130"/>
      <c r="E130"/>
      <c r="F130"/>
      <c r="G130"/>
      <c r="H130"/>
      <c r="I130"/>
      <c r="J130"/>
      <c r="K130"/>
    </row>
    <row r="131" spans="1:11" x14ac:dyDescent="0.35">
      <c r="A131"/>
      <c r="B131"/>
      <c r="C131"/>
      <c r="D131"/>
      <c r="E131"/>
      <c r="F131"/>
      <c r="G131"/>
      <c r="H131"/>
      <c r="I131"/>
      <c r="J131"/>
      <c r="K131"/>
    </row>
    <row r="132" spans="1:11" x14ac:dyDescent="0.35">
      <c r="A132"/>
      <c r="B132"/>
      <c r="C132"/>
      <c r="D132"/>
      <c r="E132"/>
      <c r="F132"/>
      <c r="G132"/>
      <c r="H132"/>
      <c r="I132"/>
      <c r="J132"/>
      <c r="K132"/>
    </row>
    <row r="133" spans="1:11" x14ac:dyDescent="0.35">
      <c r="A133"/>
      <c r="B133"/>
      <c r="C133"/>
      <c r="D133"/>
      <c r="E133"/>
      <c r="F133"/>
      <c r="G133"/>
      <c r="H133"/>
      <c r="I133"/>
      <c r="J133"/>
      <c r="K133"/>
    </row>
    <row r="134" spans="1:11" x14ac:dyDescent="0.35">
      <c r="A134"/>
      <c r="B134"/>
      <c r="C134"/>
      <c r="D134"/>
      <c r="E134"/>
      <c r="F134"/>
      <c r="G134"/>
      <c r="H134"/>
      <c r="I134"/>
      <c r="J134"/>
      <c r="K134"/>
    </row>
    <row r="135" spans="1:11" x14ac:dyDescent="0.35">
      <c r="A135"/>
      <c r="B135"/>
      <c r="C135"/>
      <c r="D135"/>
      <c r="E135"/>
      <c r="F135"/>
      <c r="G135"/>
      <c r="H135"/>
      <c r="I135"/>
      <c r="J135"/>
      <c r="K135"/>
    </row>
    <row r="136" spans="1:11" x14ac:dyDescent="0.35">
      <c r="A136"/>
      <c r="B136"/>
      <c r="C136"/>
      <c r="D136"/>
      <c r="E136"/>
      <c r="F136"/>
      <c r="G136"/>
      <c r="H136"/>
      <c r="I136"/>
      <c r="J136"/>
      <c r="K136"/>
    </row>
    <row r="137" spans="1:11" x14ac:dyDescent="0.35">
      <c r="A137"/>
      <c r="B137"/>
      <c r="C137"/>
      <c r="D137"/>
      <c r="E137"/>
      <c r="F137"/>
      <c r="G137"/>
      <c r="H137"/>
      <c r="I137"/>
      <c r="J137"/>
      <c r="K137"/>
    </row>
    <row r="138" spans="1:11" x14ac:dyDescent="0.35">
      <c r="A138"/>
      <c r="B138"/>
      <c r="C138"/>
      <c r="D138"/>
      <c r="E138"/>
      <c r="F138"/>
      <c r="G138"/>
      <c r="H138"/>
      <c r="I138"/>
      <c r="J138"/>
      <c r="K138"/>
    </row>
    <row r="139" spans="1:11" x14ac:dyDescent="0.35">
      <c r="A139"/>
      <c r="B139"/>
      <c r="C139"/>
      <c r="D139"/>
      <c r="E139"/>
      <c r="F139"/>
      <c r="G139"/>
      <c r="H139"/>
      <c r="I139"/>
      <c r="J139"/>
      <c r="K139"/>
    </row>
    <row r="140" spans="1:11" x14ac:dyDescent="0.35">
      <c r="A140"/>
      <c r="B140"/>
      <c r="C140"/>
      <c r="D140"/>
      <c r="E140"/>
      <c r="F140"/>
      <c r="G140"/>
      <c r="H140"/>
      <c r="I140"/>
      <c r="J140"/>
      <c r="K140"/>
    </row>
    <row r="141" spans="1:11" x14ac:dyDescent="0.35">
      <c r="A141"/>
      <c r="B141"/>
      <c r="C141"/>
      <c r="D141"/>
      <c r="E141"/>
      <c r="F141"/>
      <c r="G141"/>
      <c r="H141"/>
      <c r="I141"/>
      <c r="J141"/>
      <c r="K141"/>
    </row>
    <row r="142" spans="1:11" x14ac:dyDescent="0.35">
      <c r="A142"/>
      <c r="B142"/>
      <c r="C142"/>
      <c r="D142"/>
      <c r="E142"/>
      <c r="F142"/>
      <c r="G142"/>
      <c r="H142"/>
      <c r="I142"/>
      <c r="J142"/>
      <c r="K142"/>
    </row>
    <row r="143" spans="1:11" x14ac:dyDescent="0.35">
      <c r="A143"/>
      <c r="B143"/>
      <c r="C143"/>
      <c r="D143"/>
      <c r="E143"/>
      <c r="F143"/>
      <c r="G143"/>
      <c r="H143"/>
      <c r="I143"/>
      <c r="J143"/>
      <c r="K143"/>
    </row>
    <row r="144" spans="1:11" x14ac:dyDescent="0.35">
      <c r="A144"/>
      <c r="B144"/>
      <c r="C144"/>
      <c r="D144"/>
      <c r="E144"/>
      <c r="F144"/>
      <c r="G144"/>
      <c r="H144"/>
      <c r="I144"/>
      <c r="J144"/>
      <c r="K144"/>
    </row>
    <row r="145" spans="1:11" x14ac:dyDescent="0.35">
      <c r="A145"/>
      <c r="B145"/>
      <c r="C145"/>
      <c r="D145"/>
      <c r="E145"/>
      <c r="F145"/>
      <c r="G145"/>
      <c r="H145"/>
      <c r="I145"/>
      <c r="J145"/>
      <c r="K145"/>
    </row>
    <row r="146" spans="1:11" x14ac:dyDescent="0.35">
      <c r="A146"/>
      <c r="B146"/>
      <c r="C146"/>
      <c r="D146"/>
      <c r="E146"/>
      <c r="F146"/>
      <c r="G146"/>
      <c r="H146"/>
      <c r="I146"/>
      <c r="J146"/>
      <c r="K146"/>
    </row>
    <row r="147" spans="1:11" x14ac:dyDescent="0.35">
      <c r="A147"/>
      <c r="B147"/>
      <c r="C147"/>
      <c r="D147"/>
      <c r="E147"/>
      <c r="F147"/>
      <c r="G147"/>
      <c r="H147"/>
      <c r="I147"/>
      <c r="J147"/>
      <c r="K147"/>
    </row>
    <row r="148" spans="1:11" x14ac:dyDescent="0.35">
      <c r="A148"/>
      <c r="B148"/>
      <c r="C148"/>
      <c r="D148"/>
      <c r="E148"/>
      <c r="F148"/>
      <c r="G148"/>
      <c r="H148"/>
      <c r="I148"/>
      <c r="J148"/>
      <c r="K148"/>
    </row>
    <row r="149" spans="1:11" x14ac:dyDescent="0.35">
      <c r="A149"/>
      <c r="B149"/>
      <c r="C149"/>
      <c r="D149"/>
      <c r="E149"/>
      <c r="F149"/>
      <c r="G149"/>
      <c r="H149"/>
      <c r="I149"/>
      <c r="J149"/>
      <c r="K149"/>
    </row>
    <row r="150" spans="1:11" x14ac:dyDescent="0.35">
      <c r="A150"/>
      <c r="B150"/>
      <c r="C150"/>
      <c r="D150"/>
      <c r="E150"/>
      <c r="F150"/>
      <c r="G150"/>
      <c r="H150"/>
      <c r="I150"/>
      <c r="J150"/>
      <c r="K150"/>
    </row>
    <row r="151" spans="1:11" x14ac:dyDescent="0.35">
      <c r="A151"/>
      <c r="B151"/>
      <c r="C151"/>
      <c r="D151"/>
      <c r="E151"/>
      <c r="F151"/>
      <c r="G151"/>
      <c r="H151"/>
      <c r="I151"/>
      <c r="J151"/>
      <c r="K151"/>
    </row>
    <row r="152" spans="1:11" x14ac:dyDescent="0.35">
      <c r="A152"/>
      <c r="B152"/>
      <c r="C152"/>
      <c r="D152"/>
      <c r="E152"/>
      <c r="F152"/>
      <c r="G152"/>
      <c r="H152"/>
      <c r="I152"/>
      <c r="J152"/>
      <c r="K152"/>
    </row>
    <row r="153" spans="1:11" x14ac:dyDescent="0.35">
      <c r="A153"/>
      <c r="B153"/>
      <c r="C153"/>
      <c r="D153"/>
      <c r="E153"/>
      <c r="F153"/>
      <c r="G153"/>
      <c r="H153"/>
      <c r="I153"/>
      <c r="J153"/>
      <c r="K153"/>
    </row>
    <row r="154" spans="1:11" x14ac:dyDescent="0.35">
      <c r="A154"/>
      <c r="B154"/>
      <c r="C154"/>
      <c r="D154"/>
      <c r="E154"/>
      <c r="F154"/>
      <c r="G154"/>
      <c r="H154"/>
      <c r="I154"/>
      <c r="J154"/>
      <c r="K154"/>
    </row>
    <row r="155" spans="1:11" x14ac:dyDescent="0.35">
      <c r="A155"/>
      <c r="B155"/>
      <c r="C155"/>
      <c r="D155"/>
      <c r="E155"/>
      <c r="F155"/>
      <c r="G155"/>
      <c r="H155"/>
      <c r="I155"/>
      <c r="J155"/>
      <c r="K155"/>
    </row>
    <row r="156" spans="1:11" x14ac:dyDescent="0.35">
      <c r="A156"/>
      <c r="B156"/>
      <c r="C156"/>
      <c r="D156"/>
      <c r="E156"/>
      <c r="F156"/>
      <c r="G156"/>
      <c r="H156"/>
      <c r="I156"/>
      <c r="J156"/>
      <c r="K156"/>
    </row>
    <row r="157" spans="1:11" x14ac:dyDescent="0.35">
      <c r="A157"/>
      <c r="B157"/>
      <c r="C157"/>
      <c r="D157"/>
      <c r="E157"/>
      <c r="F157"/>
      <c r="G157"/>
      <c r="H157"/>
      <c r="I157"/>
      <c r="J157"/>
      <c r="K157"/>
    </row>
    <row r="158" spans="1:11" x14ac:dyDescent="0.35">
      <c r="A158"/>
      <c r="B158"/>
      <c r="C158"/>
      <c r="D158"/>
      <c r="E158"/>
      <c r="F158"/>
      <c r="G158"/>
      <c r="H158"/>
      <c r="I158"/>
      <c r="J158"/>
      <c r="K158"/>
    </row>
    <row r="159" spans="1:11" x14ac:dyDescent="0.35">
      <c r="A159"/>
      <c r="B159"/>
      <c r="C159"/>
      <c r="D159"/>
      <c r="E159"/>
      <c r="F159"/>
      <c r="G159"/>
      <c r="H159"/>
      <c r="I159"/>
      <c r="J159"/>
      <c r="K159"/>
    </row>
    <row r="160" spans="1:11" x14ac:dyDescent="0.35">
      <c r="A160"/>
      <c r="B160"/>
      <c r="C160"/>
      <c r="D160"/>
      <c r="E160"/>
      <c r="F160"/>
      <c r="G160"/>
      <c r="H160"/>
      <c r="I160"/>
      <c r="J160"/>
      <c r="K160"/>
    </row>
    <row r="161" spans="1:11" x14ac:dyDescent="0.35">
      <c r="A161"/>
      <c r="B161"/>
      <c r="C161"/>
      <c r="D161"/>
      <c r="E161"/>
      <c r="F161"/>
      <c r="G161"/>
      <c r="H161"/>
      <c r="I161"/>
      <c r="J161"/>
      <c r="K161"/>
    </row>
    <row r="162" spans="1:11" x14ac:dyDescent="0.35">
      <c r="A162"/>
      <c r="B162"/>
      <c r="C162"/>
      <c r="D162"/>
      <c r="E162"/>
      <c r="F162"/>
      <c r="G162"/>
      <c r="H162"/>
      <c r="I162"/>
      <c r="J162"/>
      <c r="K162"/>
    </row>
    <row r="163" spans="1:11" x14ac:dyDescent="0.35">
      <c r="A163"/>
      <c r="B163"/>
      <c r="C163"/>
      <c r="D163"/>
      <c r="E163"/>
      <c r="F163"/>
      <c r="G163"/>
      <c r="H163"/>
      <c r="I163"/>
      <c r="J163"/>
      <c r="K163"/>
    </row>
    <row r="164" spans="1:11" x14ac:dyDescent="0.35">
      <c r="A164"/>
      <c r="B164"/>
      <c r="C164"/>
      <c r="D164"/>
      <c r="E164"/>
      <c r="F164"/>
      <c r="G164"/>
      <c r="H164"/>
      <c r="I164"/>
      <c r="J164"/>
      <c r="K164"/>
    </row>
    <row r="165" spans="1:11" x14ac:dyDescent="0.35">
      <c r="A165"/>
      <c r="B165"/>
      <c r="C165"/>
      <c r="D165"/>
      <c r="E165"/>
      <c r="F165"/>
      <c r="G165"/>
      <c r="H165"/>
      <c r="I165"/>
      <c r="J165"/>
      <c r="K165"/>
    </row>
    <row r="166" spans="1:11" x14ac:dyDescent="0.35">
      <c r="A166"/>
      <c r="B166"/>
      <c r="C166"/>
      <c r="D166"/>
      <c r="E166"/>
      <c r="F166"/>
      <c r="G166"/>
      <c r="H166"/>
      <c r="I166"/>
      <c r="J166"/>
      <c r="K166"/>
    </row>
    <row r="167" spans="1:11" x14ac:dyDescent="0.35">
      <c r="A167"/>
      <c r="B167"/>
      <c r="C167"/>
      <c r="D167"/>
      <c r="E167"/>
      <c r="F167"/>
      <c r="G167"/>
      <c r="H167"/>
      <c r="I167"/>
      <c r="J167"/>
      <c r="K167"/>
    </row>
    <row r="168" spans="1:11" x14ac:dyDescent="0.35">
      <c r="A168"/>
      <c r="B168"/>
      <c r="C168"/>
      <c r="D168"/>
      <c r="E168"/>
      <c r="F168"/>
      <c r="G168"/>
      <c r="H168"/>
      <c r="I168"/>
      <c r="J168"/>
      <c r="K168"/>
    </row>
    <row r="169" spans="1:11" x14ac:dyDescent="0.35">
      <c r="A169"/>
      <c r="B169"/>
      <c r="C169"/>
      <c r="D169"/>
      <c r="E169"/>
      <c r="F169"/>
      <c r="G169"/>
      <c r="H169"/>
      <c r="I169"/>
      <c r="J169"/>
      <c r="K169"/>
    </row>
    <row r="170" spans="1:11" x14ac:dyDescent="0.35">
      <c r="A170"/>
      <c r="B170"/>
      <c r="C170"/>
      <c r="D170"/>
      <c r="E170"/>
      <c r="F170"/>
      <c r="G170"/>
      <c r="H170"/>
      <c r="I170"/>
      <c r="J170"/>
      <c r="K170"/>
    </row>
    <row r="171" spans="1:11" x14ac:dyDescent="0.35">
      <c r="A171"/>
      <c r="B171"/>
      <c r="C171"/>
      <c r="D171"/>
      <c r="E171"/>
      <c r="F171"/>
      <c r="G171"/>
      <c r="H171"/>
      <c r="I171"/>
      <c r="J171"/>
      <c r="K171"/>
    </row>
    <row r="172" spans="1:11" x14ac:dyDescent="0.35">
      <c r="A172"/>
      <c r="B172"/>
      <c r="C172"/>
      <c r="D172"/>
      <c r="E172"/>
      <c r="F172"/>
      <c r="G172"/>
      <c r="H172"/>
      <c r="I172"/>
      <c r="J172"/>
      <c r="K172"/>
    </row>
    <row r="173" spans="1:11" x14ac:dyDescent="0.35">
      <c r="A173"/>
      <c r="B173"/>
      <c r="C173"/>
      <c r="D173"/>
      <c r="E173"/>
      <c r="F173"/>
      <c r="G173"/>
      <c r="H173"/>
      <c r="I173"/>
      <c r="J173"/>
      <c r="K173"/>
    </row>
    <row r="174" spans="1:11" x14ac:dyDescent="0.35">
      <c r="A174"/>
      <c r="B174"/>
      <c r="C174"/>
      <c r="D174"/>
      <c r="E174"/>
      <c r="F174"/>
      <c r="G174"/>
      <c r="H174"/>
      <c r="I174"/>
      <c r="J174"/>
      <c r="K174"/>
    </row>
    <row r="175" spans="1:11" x14ac:dyDescent="0.35">
      <c r="A175"/>
      <c r="B175"/>
      <c r="C175"/>
      <c r="D175"/>
      <c r="E175"/>
      <c r="F175"/>
      <c r="G175"/>
      <c r="H175"/>
      <c r="I175"/>
      <c r="J175"/>
      <c r="K175"/>
    </row>
    <row r="176" spans="1:11" x14ac:dyDescent="0.35">
      <c r="A176"/>
      <c r="B176"/>
      <c r="C176"/>
      <c r="D176"/>
      <c r="E176"/>
      <c r="F176"/>
      <c r="G176"/>
      <c r="H176"/>
      <c r="I176"/>
      <c r="J176"/>
      <c r="K176"/>
    </row>
    <row r="177" spans="1:11" x14ac:dyDescent="0.35">
      <c r="A177"/>
      <c r="B177"/>
      <c r="C177"/>
      <c r="D177"/>
      <c r="E177"/>
      <c r="F177"/>
      <c r="G177"/>
      <c r="H177"/>
      <c r="I177"/>
      <c r="J177"/>
      <c r="K177"/>
    </row>
    <row r="178" spans="1:11" x14ac:dyDescent="0.35">
      <c r="A178"/>
      <c r="B178"/>
      <c r="C178"/>
      <c r="D178"/>
      <c r="E178"/>
      <c r="F178"/>
      <c r="G178"/>
      <c r="H178"/>
      <c r="I178"/>
      <c r="J178"/>
      <c r="K178"/>
    </row>
    <row r="179" spans="1:11" x14ac:dyDescent="0.35">
      <c r="A179"/>
      <c r="B179"/>
      <c r="C179"/>
      <c r="D179"/>
      <c r="E179"/>
      <c r="F179"/>
      <c r="G179"/>
      <c r="H179"/>
      <c r="I179"/>
      <c r="J179"/>
      <c r="K179"/>
    </row>
    <row r="180" spans="1:11" x14ac:dyDescent="0.35">
      <c r="A180"/>
      <c r="B180"/>
      <c r="C180"/>
      <c r="D180"/>
      <c r="E180"/>
      <c r="F180"/>
      <c r="G180"/>
      <c r="H180"/>
      <c r="I180"/>
      <c r="J180"/>
      <c r="K180"/>
    </row>
    <row r="181" spans="1:11" x14ac:dyDescent="0.35">
      <c r="A181"/>
      <c r="B181"/>
      <c r="C181"/>
      <c r="D181"/>
      <c r="E181"/>
      <c r="F181"/>
      <c r="G181"/>
      <c r="H181"/>
      <c r="I181"/>
      <c r="J181"/>
      <c r="K181"/>
    </row>
    <row r="182" spans="1:11" x14ac:dyDescent="0.35">
      <c r="A182"/>
      <c r="B182"/>
      <c r="C182"/>
      <c r="D182"/>
      <c r="E182"/>
      <c r="F182"/>
      <c r="G182"/>
      <c r="H182"/>
      <c r="I182"/>
      <c r="J182"/>
      <c r="K182"/>
    </row>
    <row r="183" spans="1:11" x14ac:dyDescent="0.35">
      <c r="A183"/>
      <c r="B183"/>
      <c r="C183"/>
      <c r="D183"/>
      <c r="E183"/>
      <c r="F183"/>
      <c r="G183"/>
      <c r="H183"/>
      <c r="I183"/>
      <c r="J183"/>
      <c r="K183"/>
    </row>
    <row r="184" spans="1:11" x14ac:dyDescent="0.35">
      <c r="A184"/>
      <c r="B184"/>
      <c r="C184"/>
      <c r="D184"/>
      <c r="E184"/>
      <c r="F184"/>
      <c r="G184"/>
      <c r="H184"/>
      <c r="I184"/>
      <c r="J184"/>
      <c r="K184"/>
    </row>
    <row r="185" spans="1:11" x14ac:dyDescent="0.35">
      <c r="A185"/>
      <c r="B185"/>
      <c r="C185"/>
      <c r="D185"/>
      <c r="E185"/>
      <c r="F185"/>
      <c r="G185"/>
      <c r="H185"/>
      <c r="I185"/>
      <c r="J185"/>
      <c r="K185"/>
    </row>
    <row r="186" spans="1:11" x14ac:dyDescent="0.35">
      <c r="A186"/>
      <c r="B186"/>
      <c r="C186"/>
      <c r="D186"/>
      <c r="E186"/>
      <c r="F186"/>
      <c r="G186"/>
      <c r="H186"/>
      <c r="I186"/>
      <c r="J186"/>
      <c r="K186"/>
    </row>
    <row r="187" spans="1:11" x14ac:dyDescent="0.35">
      <c r="A187"/>
      <c r="B187"/>
      <c r="C187"/>
      <c r="D187"/>
      <c r="E187"/>
      <c r="F187"/>
      <c r="G187"/>
      <c r="H187"/>
      <c r="I187"/>
      <c r="J187"/>
      <c r="K187"/>
    </row>
    <row r="188" spans="1:11" x14ac:dyDescent="0.35">
      <c r="A188"/>
      <c r="B188"/>
      <c r="C188"/>
      <c r="D188"/>
      <c r="E188"/>
      <c r="F188"/>
      <c r="G188"/>
      <c r="H188"/>
      <c r="I188"/>
      <c r="J188"/>
      <c r="K188"/>
    </row>
    <row r="189" spans="1:11" x14ac:dyDescent="0.35">
      <c r="A189"/>
      <c r="B189"/>
      <c r="C189"/>
      <c r="D189"/>
      <c r="E189"/>
      <c r="F189"/>
      <c r="G189"/>
      <c r="H189"/>
      <c r="I189"/>
      <c r="J189"/>
      <c r="K189"/>
    </row>
    <row r="190" spans="1:11" x14ac:dyDescent="0.35">
      <c r="A190"/>
      <c r="B190"/>
      <c r="C190"/>
      <c r="D190"/>
      <c r="E190"/>
      <c r="F190"/>
      <c r="G190"/>
      <c r="H190"/>
      <c r="I190"/>
      <c r="J190"/>
      <c r="K190"/>
    </row>
    <row r="191" spans="1:11" x14ac:dyDescent="0.35">
      <c r="A191"/>
      <c r="B191"/>
      <c r="C191"/>
      <c r="D191"/>
      <c r="E191"/>
      <c r="F191"/>
      <c r="G191"/>
      <c r="H191"/>
      <c r="I191"/>
      <c r="J191"/>
      <c r="K191"/>
    </row>
    <row r="192" spans="1:11" x14ac:dyDescent="0.35">
      <c r="A192"/>
      <c r="B192"/>
      <c r="C192"/>
      <c r="D192"/>
      <c r="E192"/>
      <c r="F192"/>
      <c r="G192"/>
      <c r="H192"/>
      <c r="I192"/>
      <c r="J192"/>
      <c r="K192"/>
    </row>
    <row r="193" spans="1:11" x14ac:dyDescent="0.35">
      <c r="A193"/>
      <c r="B193"/>
      <c r="C193"/>
      <c r="D193"/>
      <c r="E193"/>
      <c r="F193"/>
      <c r="G193"/>
      <c r="H193"/>
      <c r="I193"/>
      <c r="J193"/>
      <c r="K193"/>
    </row>
    <row r="194" spans="1:11" x14ac:dyDescent="0.35">
      <c r="A194"/>
      <c r="B194"/>
      <c r="C194"/>
      <c r="D194"/>
      <c r="E194"/>
      <c r="F194"/>
      <c r="G194"/>
      <c r="H194"/>
      <c r="I194"/>
      <c r="J194"/>
      <c r="K194"/>
    </row>
    <row r="195" spans="1:11" x14ac:dyDescent="0.35">
      <c r="A195"/>
      <c r="B195"/>
      <c r="C195"/>
      <c r="D195"/>
      <c r="E195"/>
      <c r="F195"/>
      <c r="G195"/>
      <c r="H195"/>
      <c r="I195"/>
      <c r="J195"/>
      <c r="K195"/>
    </row>
    <row r="196" spans="1:11" x14ac:dyDescent="0.35">
      <c r="A196"/>
      <c r="B196"/>
      <c r="C196"/>
      <c r="D196"/>
      <c r="E196"/>
      <c r="F196"/>
      <c r="G196"/>
      <c r="H196"/>
      <c r="I196"/>
      <c r="J196"/>
      <c r="K196"/>
    </row>
    <row r="197" spans="1:11" x14ac:dyDescent="0.35">
      <c r="A197"/>
      <c r="B197"/>
      <c r="C197"/>
      <c r="D197"/>
      <c r="E197"/>
      <c r="F197"/>
      <c r="G197"/>
      <c r="H197"/>
      <c r="I197"/>
      <c r="J197"/>
      <c r="K197"/>
    </row>
    <row r="198" spans="1:11" x14ac:dyDescent="0.35">
      <c r="A198"/>
      <c r="B198"/>
      <c r="C198"/>
      <c r="D198"/>
      <c r="E198"/>
      <c r="F198"/>
      <c r="G198"/>
      <c r="H198"/>
      <c r="I198"/>
      <c r="J198"/>
      <c r="K198"/>
    </row>
    <row r="199" spans="1:11" x14ac:dyDescent="0.35">
      <c r="A199"/>
      <c r="B199"/>
      <c r="C199"/>
      <c r="D199"/>
      <c r="E199"/>
      <c r="F199"/>
      <c r="G199"/>
      <c r="H199"/>
      <c r="I199"/>
      <c r="J199"/>
      <c r="K199"/>
    </row>
    <row r="200" spans="1:11" x14ac:dyDescent="0.35">
      <c r="A200"/>
      <c r="B200"/>
      <c r="C200"/>
      <c r="D200"/>
      <c r="E200"/>
      <c r="F200"/>
      <c r="G200"/>
      <c r="H200"/>
      <c r="I200"/>
      <c r="J200"/>
      <c r="K200"/>
    </row>
    <row r="201" spans="1:11" x14ac:dyDescent="0.35">
      <c r="A201"/>
      <c r="B201"/>
      <c r="C201"/>
      <c r="D201"/>
      <c r="E201"/>
      <c r="F201"/>
      <c r="G201"/>
      <c r="H201"/>
      <c r="I201"/>
      <c r="J201"/>
      <c r="K201"/>
    </row>
    <row r="202" spans="1:11" x14ac:dyDescent="0.35">
      <c r="A202"/>
      <c r="B202"/>
      <c r="C202"/>
      <c r="D202"/>
      <c r="E202"/>
      <c r="F202"/>
      <c r="G202"/>
      <c r="H202"/>
      <c r="I202"/>
      <c r="J202"/>
      <c r="K202"/>
    </row>
    <row r="203" spans="1:11" x14ac:dyDescent="0.35">
      <c r="A203"/>
      <c r="B203"/>
      <c r="C203"/>
      <c r="D203"/>
      <c r="E203"/>
      <c r="F203"/>
      <c r="G203"/>
      <c r="H203"/>
      <c r="I203"/>
      <c r="J203"/>
      <c r="K203"/>
    </row>
    <row r="204" spans="1:11" x14ac:dyDescent="0.35">
      <c r="A204"/>
      <c r="B204"/>
      <c r="C204"/>
      <c r="D204"/>
      <c r="E204"/>
      <c r="F204"/>
      <c r="G204"/>
      <c r="H204"/>
      <c r="I204"/>
      <c r="J204"/>
      <c r="K204"/>
    </row>
    <row r="205" spans="1:11" x14ac:dyDescent="0.35">
      <c r="A205"/>
      <c r="B205"/>
      <c r="C205"/>
      <c r="D205"/>
      <c r="E205"/>
      <c r="F205"/>
      <c r="G205"/>
      <c r="H205"/>
      <c r="I205"/>
      <c r="J205"/>
      <c r="K205"/>
    </row>
    <row r="206" spans="1:11" x14ac:dyDescent="0.35">
      <c r="A206"/>
      <c r="B206"/>
      <c r="C206"/>
      <c r="D206"/>
      <c r="E206"/>
      <c r="F206"/>
      <c r="G206"/>
      <c r="H206"/>
      <c r="I206"/>
      <c r="J206"/>
      <c r="K206"/>
    </row>
    <row r="207" spans="1:11" x14ac:dyDescent="0.35">
      <c r="A207"/>
      <c r="B207"/>
      <c r="C207"/>
      <c r="D207"/>
      <c r="E207"/>
      <c r="F207"/>
      <c r="G207"/>
      <c r="H207"/>
      <c r="I207"/>
      <c r="J207"/>
      <c r="K207"/>
    </row>
    <row r="208" spans="1:11" x14ac:dyDescent="0.35">
      <c r="A208"/>
      <c r="B208"/>
      <c r="C208"/>
      <c r="D208"/>
      <c r="E208"/>
      <c r="F208"/>
      <c r="G208"/>
      <c r="H208"/>
      <c r="I208"/>
      <c r="J208"/>
      <c r="K208"/>
    </row>
    <row r="209" spans="1:11" x14ac:dyDescent="0.35">
      <c r="A209"/>
      <c r="B209"/>
      <c r="C209"/>
      <c r="D209"/>
      <c r="E209"/>
      <c r="F209"/>
      <c r="G209"/>
      <c r="H209"/>
      <c r="I209"/>
      <c r="J209"/>
      <c r="K209"/>
    </row>
    <row r="210" spans="1:11" x14ac:dyDescent="0.35">
      <c r="A210"/>
      <c r="B210"/>
      <c r="C210"/>
      <c r="D210"/>
      <c r="E210"/>
      <c r="F210"/>
      <c r="G210"/>
      <c r="H210"/>
      <c r="I210"/>
      <c r="J210"/>
      <c r="K210"/>
    </row>
    <row r="211" spans="1:11" x14ac:dyDescent="0.35">
      <c r="A211"/>
      <c r="B211"/>
      <c r="C211"/>
      <c r="D211"/>
      <c r="E211"/>
      <c r="F211"/>
      <c r="G211"/>
      <c r="H211"/>
      <c r="I211"/>
      <c r="J211"/>
      <c r="K211"/>
    </row>
    <row r="212" spans="1:11" x14ac:dyDescent="0.35">
      <c r="A212"/>
      <c r="B212"/>
      <c r="C212"/>
      <c r="D212"/>
      <c r="E212"/>
      <c r="F212"/>
      <c r="G212"/>
      <c r="H212"/>
      <c r="I212"/>
      <c r="J212"/>
      <c r="K212"/>
    </row>
    <row r="213" spans="1:11" x14ac:dyDescent="0.35">
      <c r="A213"/>
      <c r="B213"/>
      <c r="C213"/>
      <c r="D213"/>
      <c r="E213"/>
      <c r="F213"/>
      <c r="G213"/>
      <c r="H213"/>
      <c r="I213"/>
      <c r="J213"/>
      <c r="K213"/>
    </row>
    <row r="214" spans="1:11" x14ac:dyDescent="0.35">
      <c r="A214"/>
      <c r="B214"/>
      <c r="C214"/>
      <c r="D214"/>
      <c r="E214"/>
      <c r="F214"/>
      <c r="G214"/>
      <c r="H214"/>
      <c r="I214"/>
      <c r="J214"/>
      <c r="K214"/>
    </row>
    <row r="215" spans="1:11" x14ac:dyDescent="0.35">
      <c r="A215"/>
      <c r="B215"/>
      <c r="C215"/>
      <c r="D215"/>
      <c r="E215"/>
      <c r="F215"/>
      <c r="G215"/>
      <c r="H215"/>
      <c r="I215"/>
      <c r="J215"/>
      <c r="K215"/>
    </row>
    <row r="216" spans="1:11" x14ac:dyDescent="0.35">
      <c r="A216"/>
      <c r="B216"/>
      <c r="C216"/>
      <c r="D216"/>
      <c r="E216"/>
      <c r="F216"/>
      <c r="G216"/>
      <c r="H216"/>
      <c r="I216"/>
      <c r="J216"/>
      <c r="K216"/>
    </row>
    <row r="217" spans="1:11" x14ac:dyDescent="0.35">
      <c r="A217"/>
      <c r="B217"/>
      <c r="C217"/>
      <c r="D217"/>
      <c r="E217"/>
      <c r="F217"/>
      <c r="G217"/>
      <c r="H217"/>
      <c r="I217"/>
      <c r="J217"/>
      <c r="K217"/>
    </row>
    <row r="218" spans="1:11" x14ac:dyDescent="0.35">
      <c r="A218"/>
      <c r="B218"/>
      <c r="C218"/>
      <c r="D218"/>
      <c r="E218"/>
      <c r="F218"/>
      <c r="G218"/>
      <c r="H218"/>
      <c r="I218"/>
      <c r="J218"/>
      <c r="K218"/>
    </row>
    <row r="219" spans="1:11" x14ac:dyDescent="0.35">
      <c r="A219"/>
      <c r="B219"/>
      <c r="C219"/>
      <c r="D219"/>
      <c r="E219"/>
      <c r="F219"/>
      <c r="G219"/>
      <c r="H219"/>
      <c r="I219"/>
      <c r="J219"/>
      <c r="K219"/>
    </row>
    <row r="220" spans="1:11" x14ac:dyDescent="0.35">
      <c r="A220"/>
      <c r="B220"/>
      <c r="C220"/>
      <c r="D220"/>
      <c r="E220"/>
      <c r="F220"/>
      <c r="G220"/>
      <c r="H220"/>
      <c r="I220"/>
      <c r="J220"/>
      <c r="K220"/>
    </row>
    <row r="221" spans="1:11" x14ac:dyDescent="0.35">
      <c r="A221"/>
      <c r="B221"/>
      <c r="C221"/>
      <c r="D221"/>
      <c r="E221"/>
      <c r="F221"/>
      <c r="G221"/>
      <c r="H221"/>
      <c r="I221"/>
      <c r="J221"/>
      <c r="K221"/>
    </row>
    <row r="222" spans="1:11" x14ac:dyDescent="0.35">
      <c r="A222"/>
      <c r="B222"/>
      <c r="C222"/>
      <c r="D222"/>
      <c r="E222"/>
      <c r="F222"/>
      <c r="G222"/>
      <c r="H222"/>
      <c r="I222"/>
      <c r="J222"/>
      <c r="K222"/>
    </row>
    <row r="223" spans="1:11" x14ac:dyDescent="0.35">
      <c r="A223"/>
      <c r="B223"/>
      <c r="C223"/>
      <c r="D223"/>
      <c r="E223"/>
      <c r="F223"/>
      <c r="G223"/>
      <c r="H223"/>
      <c r="I223"/>
      <c r="J223"/>
      <c r="K223"/>
    </row>
    <row r="224" spans="1:11" x14ac:dyDescent="0.35">
      <c r="A224"/>
      <c r="B224"/>
      <c r="C224"/>
      <c r="D224"/>
      <c r="E224"/>
      <c r="F224"/>
      <c r="G224"/>
      <c r="H224"/>
      <c r="I224"/>
      <c r="J224"/>
      <c r="K224"/>
    </row>
    <row r="225" spans="1:11" x14ac:dyDescent="0.35">
      <c r="A225"/>
      <c r="B225"/>
      <c r="C225"/>
      <c r="D225"/>
      <c r="E225"/>
      <c r="F225"/>
      <c r="G225"/>
      <c r="H225"/>
      <c r="I225"/>
      <c r="J225"/>
      <c r="K225"/>
    </row>
    <row r="226" spans="1:11" x14ac:dyDescent="0.35">
      <c r="A226"/>
      <c r="B226"/>
      <c r="C226"/>
      <c r="D226"/>
      <c r="E226"/>
      <c r="F226"/>
      <c r="G226"/>
      <c r="H226"/>
      <c r="I226"/>
      <c r="J226"/>
      <c r="K226"/>
    </row>
    <row r="227" spans="1:11" x14ac:dyDescent="0.35">
      <c r="A227"/>
      <c r="B227"/>
      <c r="C227"/>
      <c r="D227"/>
      <c r="E227"/>
      <c r="F227"/>
      <c r="G227"/>
      <c r="H227"/>
      <c r="I227"/>
      <c r="J227"/>
      <c r="K227"/>
    </row>
    <row r="228" spans="1:11" x14ac:dyDescent="0.35">
      <c r="A228"/>
      <c r="B228"/>
      <c r="C228"/>
      <c r="D228"/>
      <c r="E228"/>
      <c r="F228"/>
      <c r="G228"/>
      <c r="H228"/>
      <c r="I228"/>
      <c r="J228"/>
      <c r="K228"/>
    </row>
    <row r="229" spans="1:11" x14ac:dyDescent="0.35">
      <c r="A229"/>
      <c r="B229"/>
      <c r="C229"/>
      <c r="D229"/>
      <c r="E229"/>
      <c r="F229"/>
      <c r="G229"/>
      <c r="H229"/>
      <c r="I229"/>
      <c r="J229"/>
      <c r="K229"/>
    </row>
    <row r="230" spans="1:11" x14ac:dyDescent="0.35">
      <c r="A230"/>
      <c r="B230"/>
      <c r="C230"/>
      <c r="D230"/>
      <c r="E230"/>
      <c r="F230"/>
      <c r="G230"/>
      <c r="H230"/>
      <c r="I230"/>
      <c r="J230"/>
      <c r="K230"/>
    </row>
    <row r="231" spans="1:11" x14ac:dyDescent="0.35">
      <c r="A231"/>
      <c r="B231"/>
      <c r="C231"/>
      <c r="D231"/>
      <c r="E231"/>
      <c r="F231"/>
      <c r="G231"/>
      <c r="H231"/>
      <c r="I231"/>
      <c r="J231"/>
      <c r="K231"/>
    </row>
    <row r="232" spans="1:11" x14ac:dyDescent="0.35">
      <c r="A232"/>
      <c r="B232"/>
      <c r="C232"/>
      <c r="D232"/>
      <c r="E232"/>
      <c r="F232"/>
      <c r="G232"/>
      <c r="H232"/>
      <c r="I232"/>
      <c r="J232"/>
      <c r="K232"/>
    </row>
    <row r="233" spans="1:11" x14ac:dyDescent="0.35">
      <c r="A233"/>
      <c r="B233"/>
      <c r="C233"/>
      <c r="D233"/>
      <c r="E233"/>
      <c r="F233"/>
      <c r="G233"/>
      <c r="H233"/>
      <c r="I233"/>
      <c r="J233"/>
      <c r="K233"/>
    </row>
    <row r="234" spans="1:11" x14ac:dyDescent="0.35">
      <c r="A234"/>
      <c r="B234"/>
      <c r="C234"/>
      <c r="D234"/>
      <c r="E234"/>
      <c r="F234"/>
      <c r="G234"/>
      <c r="H234"/>
      <c r="I234"/>
      <c r="J234"/>
      <c r="K234"/>
    </row>
    <row r="235" spans="1:11" x14ac:dyDescent="0.35">
      <c r="A235"/>
      <c r="B235"/>
      <c r="C235"/>
      <c r="D235"/>
      <c r="E235"/>
      <c r="F235"/>
      <c r="G235"/>
      <c r="H235"/>
      <c r="I235"/>
      <c r="J235"/>
      <c r="K235"/>
    </row>
    <row r="236" spans="1:11" x14ac:dyDescent="0.35">
      <c r="A236"/>
      <c r="B236"/>
      <c r="C236"/>
      <c r="D236"/>
      <c r="E236"/>
      <c r="F236"/>
      <c r="G236"/>
      <c r="H236"/>
      <c r="I236"/>
      <c r="J236"/>
      <c r="K236"/>
    </row>
    <row r="237" spans="1:11" x14ac:dyDescent="0.35">
      <c r="A237"/>
      <c r="B237"/>
      <c r="C237"/>
      <c r="D237"/>
      <c r="E237"/>
      <c r="F237"/>
      <c r="G237"/>
      <c r="H237"/>
      <c r="I237"/>
      <c r="J237"/>
      <c r="K237"/>
    </row>
    <row r="238" spans="1:11" x14ac:dyDescent="0.35">
      <c r="A238"/>
      <c r="B238"/>
      <c r="C238"/>
      <c r="D238"/>
      <c r="E238"/>
      <c r="F238"/>
      <c r="G238"/>
      <c r="H238"/>
      <c r="I238"/>
      <c r="J238"/>
      <c r="K238"/>
    </row>
    <row r="239" spans="1:11" x14ac:dyDescent="0.35">
      <c r="A239"/>
      <c r="B239"/>
      <c r="C239"/>
      <c r="D239"/>
      <c r="E239"/>
      <c r="F239"/>
      <c r="G239"/>
      <c r="H239"/>
      <c r="I239"/>
      <c r="J239"/>
      <c r="K239"/>
    </row>
    <row r="240" spans="1:11" x14ac:dyDescent="0.35">
      <c r="A240"/>
      <c r="B240"/>
      <c r="C240"/>
      <c r="D240"/>
      <c r="E240"/>
      <c r="F240"/>
      <c r="G240"/>
      <c r="H240"/>
      <c r="I240"/>
      <c r="J240"/>
      <c r="K240"/>
    </row>
    <row r="241" spans="1:11" x14ac:dyDescent="0.35">
      <c r="A241"/>
      <c r="B241"/>
      <c r="C241"/>
      <c r="D241"/>
      <c r="E241"/>
      <c r="F241"/>
      <c r="G241"/>
      <c r="H241"/>
      <c r="I241"/>
      <c r="J241"/>
      <c r="K241"/>
    </row>
    <row r="242" spans="1:11" x14ac:dyDescent="0.35">
      <c r="A242"/>
      <c r="B242"/>
      <c r="C242"/>
      <c r="D242"/>
      <c r="E242"/>
      <c r="F242"/>
      <c r="G242"/>
      <c r="H242"/>
      <c r="I242"/>
      <c r="J242"/>
      <c r="K242"/>
    </row>
    <row r="243" spans="1:11" x14ac:dyDescent="0.35">
      <c r="A243"/>
      <c r="B243"/>
      <c r="C243"/>
      <c r="D243"/>
      <c r="E243"/>
      <c r="F243"/>
      <c r="G243"/>
      <c r="H243"/>
      <c r="I243"/>
      <c r="J243"/>
      <c r="K243"/>
    </row>
    <row r="244" spans="1:11" x14ac:dyDescent="0.35">
      <c r="A244"/>
      <c r="B244"/>
      <c r="C244"/>
      <c r="D244"/>
      <c r="E244"/>
      <c r="F244"/>
      <c r="G244"/>
      <c r="H244"/>
      <c r="I244"/>
      <c r="J244"/>
      <c r="K244"/>
    </row>
    <row r="245" spans="1:11" x14ac:dyDescent="0.35">
      <c r="A245"/>
      <c r="B245"/>
      <c r="C245"/>
      <c r="D245"/>
      <c r="E245"/>
      <c r="F245"/>
      <c r="G245"/>
      <c r="H245"/>
      <c r="I245"/>
      <c r="J245"/>
      <c r="K245"/>
    </row>
    <row r="246" spans="1:11" x14ac:dyDescent="0.35">
      <c r="A246"/>
      <c r="B246"/>
      <c r="C246"/>
      <c r="D246"/>
      <c r="E246"/>
      <c r="F246"/>
      <c r="G246"/>
      <c r="H246"/>
      <c r="I246"/>
      <c r="J246"/>
      <c r="K246"/>
    </row>
    <row r="247" spans="1:11" x14ac:dyDescent="0.35">
      <c r="A247"/>
      <c r="B247"/>
      <c r="C247"/>
      <c r="D247"/>
      <c r="E247"/>
      <c r="F247"/>
      <c r="G247"/>
      <c r="H247"/>
      <c r="I247"/>
      <c r="J247"/>
      <c r="K247"/>
    </row>
    <row r="248" spans="1:11" x14ac:dyDescent="0.35">
      <c r="A248"/>
      <c r="B248"/>
      <c r="C248"/>
      <c r="D248"/>
      <c r="E248"/>
      <c r="F248"/>
      <c r="G248"/>
      <c r="H248"/>
      <c r="I248"/>
      <c r="J248"/>
      <c r="K248"/>
    </row>
    <row r="249" spans="1:11" x14ac:dyDescent="0.35">
      <c r="A249"/>
      <c r="B249"/>
      <c r="C249"/>
      <c r="D249"/>
      <c r="E249"/>
      <c r="F249"/>
      <c r="G249"/>
      <c r="H249"/>
      <c r="I249"/>
      <c r="J249"/>
      <c r="K249"/>
    </row>
    <row r="250" spans="1:11" x14ac:dyDescent="0.35">
      <c r="A250"/>
      <c r="B250"/>
      <c r="C250"/>
      <c r="D250"/>
      <c r="E250"/>
      <c r="F250"/>
      <c r="G250"/>
      <c r="H250"/>
      <c r="I250"/>
      <c r="J250"/>
      <c r="K250"/>
    </row>
    <row r="251" spans="1:11" x14ac:dyDescent="0.35">
      <c r="A251"/>
      <c r="B251"/>
      <c r="C251"/>
      <c r="D251"/>
      <c r="E251"/>
      <c r="F251"/>
      <c r="G251"/>
      <c r="H251"/>
      <c r="I251"/>
      <c r="J251"/>
      <c r="K251"/>
    </row>
    <row r="252" spans="1:11" x14ac:dyDescent="0.35">
      <c r="A252"/>
      <c r="B252"/>
      <c r="C252"/>
      <c r="D252"/>
      <c r="E252"/>
      <c r="F252"/>
      <c r="G252"/>
      <c r="H252"/>
      <c r="I252"/>
      <c r="J252"/>
      <c r="K252"/>
    </row>
    <row r="253" spans="1:11" x14ac:dyDescent="0.35">
      <c r="A253"/>
      <c r="B253"/>
      <c r="C253"/>
      <c r="D253"/>
      <c r="E253"/>
      <c r="F253"/>
      <c r="G253"/>
      <c r="H253"/>
      <c r="I253"/>
      <c r="J253"/>
      <c r="K253"/>
    </row>
    <row r="254" spans="1:11" x14ac:dyDescent="0.35">
      <c r="A254"/>
      <c r="B254"/>
      <c r="C254"/>
      <c r="D254"/>
      <c r="E254"/>
      <c r="F254"/>
      <c r="G254"/>
      <c r="H254"/>
      <c r="I254"/>
      <c r="J254"/>
      <c r="K254"/>
    </row>
    <row r="255" spans="1:11" x14ac:dyDescent="0.35">
      <c r="A255"/>
      <c r="B255"/>
      <c r="C255"/>
      <c r="D255"/>
      <c r="E255"/>
      <c r="F255"/>
      <c r="G255"/>
      <c r="H255"/>
      <c r="I255"/>
      <c r="J255"/>
      <c r="K255"/>
    </row>
    <row r="256" spans="1:11" x14ac:dyDescent="0.35">
      <c r="A256"/>
      <c r="B256"/>
      <c r="C256"/>
      <c r="D256"/>
      <c r="E256"/>
      <c r="F256"/>
      <c r="G256"/>
      <c r="H256"/>
      <c r="I256"/>
      <c r="J256"/>
      <c r="K256"/>
    </row>
    <row r="257" spans="1:11" x14ac:dyDescent="0.35">
      <c r="A257"/>
      <c r="B257"/>
      <c r="C257"/>
      <c r="D257"/>
      <c r="E257"/>
      <c r="F257"/>
      <c r="G257"/>
      <c r="H257"/>
      <c r="I257"/>
      <c r="J257"/>
      <c r="K257"/>
    </row>
    <row r="258" spans="1:11" x14ac:dyDescent="0.35">
      <c r="A258"/>
      <c r="B258"/>
      <c r="C258"/>
      <c r="D258"/>
      <c r="E258"/>
      <c r="F258"/>
      <c r="G258"/>
      <c r="H258"/>
      <c r="I258"/>
      <c r="J258"/>
      <c r="K258"/>
    </row>
    <row r="259" spans="1:11" x14ac:dyDescent="0.35">
      <c r="A259"/>
      <c r="B259"/>
      <c r="C259"/>
      <c r="D259"/>
      <c r="E259"/>
      <c r="F259"/>
      <c r="G259"/>
      <c r="H259"/>
      <c r="I259"/>
      <c r="J259"/>
      <c r="K259"/>
    </row>
    <row r="260" spans="1:11" x14ac:dyDescent="0.35">
      <c r="A260"/>
      <c r="B260"/>
      <c r="C260"/>
      <c r="D260"/>
      <c r="E260"/>
      <c r="F260"/>
      <c r="G260"/>
      <c r="H260"/>
      <c r="I260"/>
      <c r="J260"/>
      <c r="K260"/>
    </row>
    <row r="261" spans="1:11" x14ac:dyDescent="0.35">
      <c r="A261"/>
      <c r="B261"/>
      <c r="C261"/>
      <c r="D261"/>
      <c r="E261"/>
      <c r="F261"/>
      <c r="G261"/>
      <c r="H261"/>
      <c r="I261"/>
      <c r="J261"/>
      <c r="K261"/>
    </row>
    <row r="262" spans="1:11" x14ac:dyDescent="0.35">
      <c r="A262"/>
      <c r="B262"/>
      <c r="C262"/>
      <c r="D262"/>
      <c r="E262"/>
      <c r="F262"/>
      <c r="G262"/>
      <c r="H262"/>
      <c r="I262"/>
      <c r="J262"/>
      <c r="K262"/>
    </row>
    <row r="263" spans="1:11" x14ac:dyDescent="0.35">
      <c r="A263"/>
      <c r="B263"/>
      <c r="C263"/>
      <c r="D263"/>
      <c r="E263"/>
      <c r="F263"/>
      <c r="G263"/>
      <c r="H263"/>
      <c r="I263"/>
      <c r="J263"/>
      <c r="K263"/>
    </row>
    <row r="264" spans="1:11" x14ac:dyDescent="0.35">
      <c r="A264"/>
      <c r="B264"/>
      <c r="C264"/>
      <c r="D264"/>
      <c r="E264"/>
      <c r="F264"/>
      <c r="G264"/>
      <c r="H264"/>
      <c r="I264"/>
      <c r="J264"/>
      <c r="K264"/>
    </row>
    <row r="265" spans="1:11" x14ac:dyDescent="0.35">
      <c r="A265"/>
      <c r="B265"/>
      <c r="C265"/>
      <c r="D265"/>
      <c r="E265"/>
      <c r="F265"/>
      <c r="G265"/>
      <c r="H265"/>
      <c r="I265"/>
      <c r="J265"/>
      <c r="K265"/>
    </row>
    <row r="266" spans="1:11" x14ac:dyDescent="0.35">
      <c r="A266"/>
      <c r="B266"/>
      <c r="C266"/>
      <c r="D266"/>
      <c r="E266"/>
      <c r="F266"/>
      <c r="G266"/>
      <c r="H266"/>
      <c r="I266"/>
      <c r="J266"/>
      <c r="K266"/>
    </row>
    <row r="267" spans="1:11" x14ac:dyDescent="0.35">
      <c r="A267"/>
      <c r="B267"/>
      <c r="C267"/>
      <c r="D267"/>
      <c r="E267"/>
      <c r="F267"/>
      <c r="G267"/>
      <c r="H267"/>
      <c r="I267"/>
      <c r="J267"/>
      <c r="K267"/>
    </row>
    <row r="268" spans="1:11" x14ac:dyDescent="0.35">
      <c r="A268"/>
      <c r="B268"/>
      <c r="C268"/>
      <c r="D268"/>
      <c r="E268"/>
      <c r="F268"/>
      <c r="G268"/>
      <c r="H268"/>
      <c r="I268"/>
      <c r="J268"/>
      <c r="K268"/>
    </row>
    <row r="269" spans="1:11" x14ac:dyDescent="0.35">
      <c r="A269"/>
      <c r="B269"/>
      <c r="C269"/>
      <c r="D269"/>
      <c r="E269"/>
      <c r="F269"/>
      <c r="G269"/>
      <c r="H269"/>
      <c r="I269"/>
      <c r="J269"/>
      <c r="K269"/>
    </row>
    <row r="270" spans="1:11" x14ac:dyDescent="0.35">
      <c r="A270"/>
      <c r="B270"/>
      <c r="C270"/>
      <c r="D270"/>
      <c r="E270"/>
      <c r="F270"/>
      <c r="G270"/>
      <c r="H270"/>
      <c r="I270"/>
      <c r="J270"/>
      <c r="K270"/>
    </row>
    <row r="271" spans="1:11" x14ac:dyDescent="0.35">
      <c r="A271"/>
      <c r="B271"/>
      <c r="C271"/>
      <c r="D271"/>
      <c r="E271"/>
      <c r="F271"/>
      <c r="G271"/>
      <c r="H271"/>
      <c r="I271"/>
      <c r="J271"/>
      <c r="K271"/>
    </row>
    <row r="272" spans="1:11" x14ac:dyDescent="0.35">
      <c r="A272"/>
      <c r="B272"/>
      <c r="C272"/>
      <c r="D272"/>
      <c r="E272"/>
      <c r="F272"/>
      <c r="G272"/>
      <c r="H272"/>
      <c r="I272"/>
      <c r="J272"/>
      <c r="K272"/>
    </row>
    <row r="273" spans="1:11" x14ac:dyDescent="0.35">
      <c r="A273"/>
      <c r="B273"/>
      <c r="C273"/>
      <c r="D273"/>
      <c r="E273"/>
      <c r="F273"/>
      <c r="G273"/>
      <c r="H273"/>
      <c r="I273"/>
      <c r="J273"/>
      <c r="K273"/>
    </row>
    <row r="274" spans="1:11" x14ac:dyDescent="0.35">
      <c r="A274"/>
      <c r="B274"/>
      <c r="C274"/>
      <c r="D274"/>
      <c r="E274"/>
      <c r="F274"/>
      <c r="G274"/>
      <c r="H274"/>
      <c r="I274"/>
      <c r="J274"/>
      <c r="K274"/>
    </row>
    <row r="275" spans="1:11" x14ac:dyDescent="0.35">
      <c r="A275"/>
      <c r="B275"/>
      <c r="C275"/>
      <c r="D275"/>
      <c r="E275"/>
      <c r="F275"/>
      <c r="G275"/>
      <c r="H275"/>
      <c r="I275"/>
      <c r="J275"/>
      <c r="K275"/>
    </row>
    <row r="276" spans="1:11" x14ac:dyDescent="0.35">
      <c r="A276"/>
      <c r="B276"/>
      <c r="C276"/>
      <c r="D276"/>
      <c r="E276"/>
      <c r="F276"/>
      <c r="G276"/>
      <c r="H276"/>
      <c r="I276"/>
      <c r="J276"/>
      <c r="K276"/>
    </row>
    <row r="277" spans="1:11" x14ac:dyDescent="0.35">
      <c r="A277"/>
      <c r="B277"/>
      <c r="C277"/>
      <c r="D277"/>
      <c r="E277"/>
      <c r="F277"/>
      <c r="G277"/>
      <c r="H277"/>
      <c r="I277"/>
      <c r="J277"/>
      <c r="K277"/>
    </row>
    <row r="278" spans="1:11" x14ac:dyDescent="0.35">
      <c r="A278"/>
      <c r="B278"/>
      <c r="C278"/>
      <c r="D278"/>
      <c r="E278"/>
      <c r="F278"/>
      <c r="G278"/>
      <c r="H278"/>
      <c r="I278"/>
      <c r="J278"/>
      <c r="K278"/>
    </row>
    <row r="279" spans="1:11" x14ac:dyDescent="0.35">
      <c r="A279"/>
      <c r="B279"/>
      <c r="C279"/>
      <c r="D279"/>
      <c r="E279"/>
      <c r="F279"/>
      <c r="G279"/>
      <c r="H279"/>
      <c r="I279"/>
      <c r="J279"/>
      <c r="K279"/>
    </row>
    <row r="280" spans="1:11" x14ac:dyDescent="0.35">
      <c r="A280"/>
      <c r="B280"/>
      <c r="C280"/>
      <c r="D280"/>
      <c r="E280"/>
      <c r="F280"/>
      <c r="G280"/>
      <c r="H280"/>
      <c r="I280"/>
      <c r="J280"/>
      <c r="K280"/>
    </row>
    <row r="281" spans="1:11" x14ac:dyDescent="0.35">
      <c r="A281"/>
      <c r="B281"/>
      <c r="C281"/>
      <c r="D281"/>
      <c r="E281"/>
      <c r="F281"/>
      <c r="G281"/>
      <c r="H281"/>
      <c r="I281"/>
      <c r="J281"/>
      <c r="K281"/>
    </row>
    <row r="282" spans="1:11" x14ac:dyDescent="0.35">
      <c r="A282"/>
      <c r="B282"/>
      <c r="C282"/>
      <c r="D282"/>
      <c r="E282"/>
      <c r="F282"/>
      <c r="G282"/>
      <c r="H282"/>
      <c r="I282"/>
      <c r="J282"/>
      <c r="K282"/>
    </row>
    <row r="283" spans="1:11" x14ac:dyDescent="0.35">
      <c r="A283"/>
      <c r="B283"/>
      <c r="C283"/>
      <c r="D283"/>
      <c r="E283"/>
      <c r="F283"/>
      <c r="G283"/>
      <c r="H283"/>
      <c r="I283"/>
      <c r="J283"/>
      <c r="K283"/>
    </row>
    <row r="284" spans="1:11" x14ac:dyDescent="0.35">
      <c r="A284"/>
      <c r="B284"/>
      <c r="C284"/>
      <c r="D284"/>
      <c r="E284"/>
      <c r="F284"/>
      <c r="G284"/>
      <c r="H284"/>
      <c r="I284"/>
      <c r="J284"/>
      <c r="K284"/>
    </row>
    <row r="285" spans="1:11" x14ac:dyDescent="0.35">
      <c r="A285"/>
      <c r="B285"/>
      <c r="C285"/>
      <c r="D285"/>
      <c r="E285"/>
      <c r="F285"/>
      <c r="G285"/>
      <c r="H285"/>
      <c r="I285"/>
      <c r="J285"/>
      <c r="K285"/>
    </row>
    <row r="286" spans="1:11" x14ac:dyDescent="0.35">
      <c r="A286"/>
      <c r="B286"/>
      <c r="C286"/>
      <c r="D286"/>
      <c r="E286"/>
      <c r="F286"/>
      <c r="G286"/>
      <c r="H286"/>
      <c r="I286"/>
      <c r="J286"/>
      <c r="K286"/>
    </row>
    <row r="287" spans="1:11" x14ac:dyDescent="0.35">
      <c r="A287"/>
      <c r="B287"/>
      <c r="C287"/>
      <c r="D287"/>
      <c r="E287"/>
      <c r="F287"/>
      <c r="G287"/>
      <c r="H287"/>
      <c r="I287"/>
      <c r="J287"/>
      <c r="K287"/>
    </row>
    <row r="288" spans="1:11" x14ac:dyDescent="0.35">
      <c r="A288"/>
      <c r="B288"/>
      <c r="C288"/>
      <c r="D288"/>
      <c r="E288"/>
      <c r="F288"/>
      <c r="G288"/>
      <c r="H288"/>
      <c r="I288"/>
      <c r="J288"/>
      <c r="K288"/>
    </row>
    <row r="289" spans="1:11" x14ac:dyDescent="0.35">
      <c r="A289"/>
      <c r="B289"/>
      <c r="C289"/>
      <c r="D289"/>
      <c r="E289"/>
      <c r="F289"/>
      <c r="G289"/>
      <c r="H289"/>
      <c r="I289"/>
      <c r="J289"/>
      <c r="K289"/>
    </row>
    <row r="290" spans="1:11" x14ac:dyDescent="0.35">
      <c r="A290"/>
      <c r="B290"/>
      <c r="C290"/>
      <c r="D290"/>
      <c r="E290"/>
      <c r="F290"/>
      <c r="G290"/>
      <c r="H290"/>
      <c r="I290"/>
      <c r="J290"/>
      <c r="K290"/>
    </row>
    <row r="291" spans="1:11" x14ac:dyDescent="0.35">
      <c r="A291"/>
      <c r="B291"/>
      <c r="C291"/>
      <c r="D291"/>
      <c r="E291"/>
      <c r="F291"/>
      <c r="G291"/>
      <c r="H291"/>
      <c r="I291"/>
      <c r="J291"/>
      <c r="K291"/>
    </row>
    <row r="292" spans="1:11" x14ac:dyDescent="0.35">
      <c r="A292"/>
      <c r="B292"/>
      <c r="C292"/>
      <c r="D292"/>
      <c r="E292"/>
      <c r="F292"/>
      <c r="G292"/>
      <c r="H292"/>
      <c r="I292"/>
      <c r="J292"/>
      <c r="K292"/>
    </row>
    <row r="293" spans="1:11" x14ac:dyDescent="0.35">
      <c r="A293"/>
      <c r="B293"/>
      <c r="C293"/>
      <c r="D293"/>
      <c r="E293"/>
      <c r="F293"/>
      <c r="G293"/>
      <c r="H293"/>
      <c r="I293"/>
      <c r="J293"/>
      <c r="K293"/>
    </row>
    <row r="294" spans="1:11" x14ac:dyDescent="0.35">
      <c r="A294"/>
      <c r="B294"/>
      <c r="C294"/>
      <c r="D294"/>
      <c r="E294"/>
      <c r="F294"/>
      <c r="G294"/>
      <c r="H294"/>
      <c r="I294"/>
      <c r="J294"/>
      <c r="K294"/>
    </row>
    <row r="295" spans="1:11" x14ac:dyDescent="0.35">
      <c r="A295"/>
      <c r="B295"/>
      <c r="C295"/>
      <c r="D295"/>
      <c r="E295"/>
      <c r="F295"/>
      <c r="G295"/>
      <c r="H295"/>
      <c r="I295"/>
      <c r="J295"/>
      <c r="K295"/>
    </row>
    <row r="296" spans="1:11" x14ac:dyDescent="0.35">
      <c r="A296"/>
      <c r="B296"/>
      <c r="C296"/>
      <c r="D296"/>
      <c r="E296"/>
      <c r="F296"/>
      <c r="G296"/>
      <c r="H296"/>
      <c r="I296"/>
      <c r="J296"/>
      <c r="K296"/>
    </row>
    <row r="297" spans="1:11" x14ac:dyDescent="0.35">
      <c r="A297"/>
      <c r="B297"/>
      <c r="C297"/>
      <c r="D297"/>
      <c r="E297"/>
      <c r="F297"/>
      <c r="G297"/>
      <c r="H297"/>
      <c r="I297"/>
      <c r="J297"/>
      <c r="K297"/>
    </row>
    <row r="298" spans="1:11" x14ac:dyDescent="0.35">
      <c r="A298"/>
      <c r="B298"/>
      <c r="C298"/>
      <c r="D298"/>
      <c r="E298"/>
      <c r="F298"/>
      <c r="G298"/>
      <c r="H298"/>
      <c r="I298"/>
      <c r="J298"/>
      <c r="K298"/>
    </row>
    <row r="299" spans="1:11" x14ac:dyDescent="0.35">
      <c r="A299"/>
      <c r="B299"/>
      <c r="C299"/>
      <c r="D299"/>
      <c r="E299"/>
      <c r="F299"/>
      <c r="G299"/>
      <c r="H299"/>
      <c r="I299"/>
      <c r="J299"/>
      <c r="K299"/>
    </row>
    <row r="300" spans="1:11" x14ac:dyDescent="0.35">
      <c r="A300"/>
      <c r="B300"/>
      <c r="C300"/>
      <c r="D300"/>
      <c r="E300"/>
      <c r="F300"/>
      <c r="G300"/>
      <c r="H300"/>
      <c r="I300"/>
      <c r="J300"/>
      <c r="K300"/>
    </row>
    <row r="301" spans="1:11" x14ac:dyDescent="0.35">
      <c r="A301"/>
      <c r="B301"/>
      <c r="C301"/>
      <c r="D301"/>
      <c r="E301"/>
      <c r="F301"/>
      <c r="G301"/>
      <c r="H301"/>
      <c r="I301"/>
      <c r="J301"/>
      <c r="K301"/>
    </row>
    <row r="302" spans="1:11" x14ac:dyDescent="0.35">
      <c r="A302"/>
      <c r="B302"/>
      <c r="C302"/>
      <c r="D302"/>
      <c r="E302"/>
      <c r="F302"/>
      <c r="G302"/>
      <c r="H302"/>
      <c r="I302"/>
      <c r="J302"/>
      <c r="K302"/>
    </row>
    <row r="303" spans="1:11" x14ac:dyDescent="0.35">
      <c r="A303"/>
      <c r="B303"/>
      <c r="C303"/>
      <c r="D303"/>
      <c r="E303"/>
      <c r="F303"/>
      <c r="G303"/>
      <c r="H303"/>
      <c r="I303"/>
      <c r="J303"/>
      <c r="K303"/>
    </row>
    <row r="304" spans="1:11" x14ac:dyDescent="0.35">
      <c r="A304"/>
      <c r="B304"/>
      <c r="C304"/>
      <c r="D304"/>
      <c r="E304"/>
      <c r="F304"/>
      <c r="G304"/>
      <c r="H304"/>
      <c r="I304"/>
      <c r="J304"/>
      <c r="K304"/>
    </row>
    <row r="305" spans="1:11" x14ac:dyDescent="0.35">
      <c r="A305"/>
      <c r="B305"/>
      <c r="C305"/>
      <c r="D305"/>
      <c r="E305"/>
      <c r="F305"/>
      <c r="G305"/>
      <c r="H305"/>
      <c r="I305"/>
      <c r="J305"/>
      <c r="K305"/>
    </row>
    <row r="306" spans="1:11" x14ac:dyDescent="0.35">
      <c r="A306"/>
      <c r="B306"/>
      <c r="C306"/>
      <c r="D306"/>
      <c r="E306"/>
      <c r="F306"/>
      <c r="G306"/>
      <c r="H306"/>
      <c r="I306"/>
      <c r="J306"/>
      <c r="K306"/>
    </row>
    <row r="307" spans="1:11" x14ac:dyDescent="0.35">
      <c r="A307"/>
      <c r="B307"/>
      <c r="C307"/>
      <c r="D307"/>
      <c r="E307"/>
      <c r="F307"/>
      <c r="G307"/>
      <c r="H307"/>
      <c r="I307"/>
      <c r="J307"/>
      <c r="K307"/>
    </row>
    <row r="308" spans="1:11" x14ac:dyDescent="0.35">
      <c r="A308"/>
      <c r="B308"/>
      <c r="C308"/>
      <c r="D308"/>
      <c r="E308"/>
      <c r="F308"/>
      <c r="G308"/>
      <c r="H308"/>
      <c r="I308"/>
      <c r="J308"/>
      <c r="K308"/>
    </row>
    <row r="309" spans="1:11" x14ac:dyDescent="0.35">
      <c r="A309"/>
      <c r="B309"/>
      <c r="C309"/>
      <c r="D309"/>
      <c r="E309"/>
      <c r="F309"/>
      <c r="G309"/>
      <c r="H309"/>
      <c r="I309"/>
      <c r="J309"/>
      <c r="K309"/>
    </row>
    <row r="310" spans="1:11" x14ac:dyDescent="0.35">
      <c r="A310"/>
      <c r="B310"/>
      <c r="C310"/>
      <c r="D310"/>
      <c r="E310"/>
      <c r="F310"/>
      <c r="G310"/>
      <c r="H310"/>
      <c r="I310"/>
      <c r="J310"/>
      <c r="K310"/>
    </row>
    <row r="311" spans="1:11" x14ac:dyDescent="0.35">
      <c r="A311"/>
      <c r="B311"/>
      <c r="C311"/>
      <c r="D311"/>
      <c r="E311"/>
      <c r="F311"/>
      <c r="G311"/>
      <c r="H311"/>
      <c r="I311"/>
      <c r="J311"/>
      <c r="K311"/>
    </row>
    <row r="312" spans="1:11" x14ac:dyDescent="0.35">
      <c r="A312"/>
      <c r="B312"/>
      <c r="C312"/>
      <c r="D312"/>
      <c r="E312"/>
      <c r="F312"/>
      <c r="G312"/>
      <c r="H312"/>
      <c r="I312"/>
      <c r="J312"/>
      <c r="K312"/>
    </row>
    <row r="313" spans="1:11" x14ac:dyDescent="0.35">
      <c r="A313"/>
      <c r="B313"/>
      <c r="C313"/>
      <c r="D313"/>
      <c r="E313"/>
      <c r="F313"/>
      <c r="G313"/>
      <c r="H313"/>
      <c r="I313"/>
      <c r="J313"/>
      <c r="K313"/>
    </row>
    <row r="314" spans="1:11" x14ac:dyDescent="0.35">
      <c r="A314"/>
      <c r="B314"/>
      <c r="C314"/>
      <c r="D314"/>
      <c r="E314"/>
      <c r="F314"/>
      <c r="G314"/>
      <c r="H314"/>
      <c r="I314"/>
      <c r="J314"/>
      <c r="K314"/>
    </row>
    <row r="315" spans="1:11" x14ac:dyDescent="0.35">
      <c r="A315"/>
      <c r="B315"/>
      <c r="C315"/>
      <c r="D315"/>
      <c r="E315"/>
      <c r="F315"/>
      <c r="G315"/>
      <c r="H315"/>
      <c r="I315"/>
      <c r="J315"/>
      <c r="K315"/>
    </row>
    <row r="316" spans="1:11" x14ac:dyDescent="0.35">
      <c r="A316"/>
      <c r="B316"/>
      <c r="C316"/>
      <c r="D316"/>
      <c r="E316"/>
      <c r="F316"/>
      <c r="G316"/>
      <c r="H316"/>
      <c r="I316"/>
      <c r="J316"/>
      <c r="K316"/>
    </row>
    <row r="317" spans="1:11" x14ac:dyDescent="0.35">
      <c r="A317"/>
      <c r="B317"/>
      <c r="C317"/>
      <c r="D317"/>
      <c r="E317"/>
      <c r="F317"/>
      <c r="G317"/>
      <c r="H317"/>
      <c r="I317"/>
      <c r="J317"/>
      <c r="K317"/>
    </row>
    <row r="318" spans="1:11" x14ac:dyDescent="0.35">
      <c r="A318"/>
      <c r="B318"/>
      <c r="C318"/>
      <c r="D318"/>
      <c r="E318"/>
      <c r="F318"/>
      <c r="G318"/>
      <c r="H318"/>
      <c r="I318"/>
      <c r="J318"/>
      <c r="K318"/>
    </row>
    <row r="319" spans="1:11" x14ac:dyDescent="0.35">
      <c r="A319"/>
      <c r="B319"/>
      <c r="C319"/>
      <c r="D319"/>
      <c r="E319"/>
      <c r="F319"/>
      <c r="G319"/>
      <c r="H319"/>
      <c r="I319"/>
      <c r="J319"/>
      <c r="K319"/>
    </row>
    <row r="320" spans="1:11" x14ac:dyDescent="0.35">
      <c r="A320"/>
      <c r="B320"/>
      <c r="C320"/>
      <c r="D320"/>
      <c r="E320"/>
      <c r="F320"/>
      <c r="G320"/>
      <c r="H320"/>
      <c r="I320"/>
      <c r="J320"/>
      <c r="K320"/>
    </row>
    <row r="321" spans="1:11" x14ac:dyDescent="0.35">
      <c r="A321"/>
      <c r="B321"/>
      <c r="C321"/>
      <c r="D321"/>
      <c r="E321"/>
      <c r="F321"/>
      <c r="G321"/>
      <c r="H321"/>
      <c r="I321"/>
      <c r="J321"/>
      <c r="K321"/>
    </row>
    <row r="322" spans="1:11" x14ac:dyDescent="0.35">
      <c r="A322"/>
      <c r="B322"/>
      <c r="C322"/>
      <c r="D322"/>
      <c r="E322"/>
      <c r="F322"/>
      <c r="G322"/>
      <c r="H322"/>
      <c r="I322"/>
      <c r="J322"/>
      <c r="K322"/>
    </row>
    <row r="323" spans="1:11" x14ac:dyDescent="0.35">
      <c r="A323"/>
      <c r="B323"/>
      <c r="C323"/>
      <c r="D323"/>
      <c r="E323"/>
      <c r="F323"/>
      <c r="G323"/>
      <c r="H323"/>
      <c r="I323"/>
      <c r="J323"/>
      <c r="K323"/>
    </row>
    <row r="324" spans="1:11" x14ac:dyDescent="0.35">
      <c r="A324"/>
      <c r="B324"/>
      <c r="C324"/>
      <c r="D324"/>
      <c r="E324"/>
      <c r="F324"/>
      <c r="G324"/>
      <c r="H324"/>
      <c r="I324"/>
      <c r="J324"/>
      <c r="K324"/>
    </row>
    <row r="325" spans="1:11" x14ac:dyDescent="0.35">
      <c r="A325"/>
      <c r="B325"/>
      <c r="C325"/>
      <c r="D325"/>
      <c r="E325"/>
      <c r="F325"/>
      <c r="G325"/>
      <c r="H325"/>
      <c r="I325"/>
      <c r="J325"/>
      <c r="K325"/>
    </row>
    <row r="326" spans="1:11" x14ac:dyDescent="0.35">
      <c r="A326"/>
      <c r="B326"/>
      <c r="C326"/>
      <c r="D326"/>
      <c r="E326"/>
      <c r="F326"/>
      <c r="G326"/>
      <c r="H326"/>
      <c r="I326"/>
      <c r="J326"/>
      <c r="K326"/>
    </row>
    <row r="327" spans="1:11" x14ac:dyDescent="0.35">
      <c r="A327"/>
      <c r="B327"/>
      <c r="C327"/>
      <c r="D327"/>
      <c r="E327"/>
      <c r="F327"/>
      <c r="G327"/>
      <c r="H327"/>
      <c r="I327"/>
      <c r="J327"/>
      <c r="K327"/>
    </row>
    <row r="328" spans="1:11" x14ac:dyDescent="0.35">
      <c r="A328"/>
      <c r="B328"/>
      <c r="C328"/>
      <c r="D328"/>
      <c r="E328"/>
      <c r="F328"/>
      <c r="G328"/>
      <c r="H328"/>
      <c r="I328"/>
      <c r="J328"/>
      <c r="K328"/>
    </row>
  </sheetData>
  <dataConsolidate/>
  <dataValidations count="14">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ID" prompt="This is a unique ID that gets filled in automatically.  Do not edit this column." sqref="L3:L86"/>
    <dataValidation allowBlank="1" errorTitle="Invalid Edge Visibility" error="The optional edge visibility must be Yes, Y, True, T, Always, 1, or empty to make the edge visible; or No, N, False, F, Never, or 0 to hide the edge.  Try selecting from the drop-down list instead." promptTitle="Edge ID" prompt="This is a unique ID that gets filled in automatically.  Do not edit this column." sqref="M3:M86"/>
    <dataValidation allowBlank="1" showErrorMessage="1" sqref="N2:N86"/>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Label Text Color" prompt="To select an optional label text color, right-click and select Select Color on the right-click menu." sqref="I3:I86"/>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Label Font Size" prompt="Enter an optional label font size between 8 and 72." sqref="J3:J86"/>
    <dataValidation allowBlank="1" showInputMessage="1" promptTitle="Edge Color" prompt="To select an optional edge color, right-click and select Select Color on the right-click menu." sqref="C3:C86"/>
    <dataValidation allowBlank="1" showInputMessage="1" errorTitle="Invalid Edge Width" error="The optional edge width must be a whole number between 1 and 10." promptTitle="Edge Width" prompt="Enter an optional edge width between 1 and 10." sqref="D3:D86"/>
    <dataValidation allowBlank="1" showInputMessage="1" errorTitle="Invalid Edge Opacity" error="The optional edge opacity must be a whole number between 0 and 10." promptTitle="Edge Opacity" prompt="Enter an optional edge opacity between 0 (transparent) and 100 (opaque)." sqref="F3:F86"/>
    <dataValidation type="list" allowBlank="1" showInputMessage="1" showErrorMessage="1" errorTitle="Invalid Edge Visibility" error="You have entered an invalid edge visibility.  Try selecting from the drop-down list instead." promptTitle="Edge Visibility" prompt="Select an optional edge visibility.  Edges are shown by default." sqref="G3:G86">
      <formula1>ValidEdgeVisibilities</formula1>
    </dataValidation>
    <dataValidation allowBlank="1" showInputMessage="1" showErrorMessage="1" promptTitle="Vertex 1 Name" prompt="Enter the name of the edge's first vertex." sqref="A3:A86"/>
    <dataValidation allowBlank="1" showInputMessage="1" showErrorMessage="1" promptTitle="Vertex 2 Name" prompt="Enter the name of the edge's second vertex." sqref="B3:B86"/>
    <dataValidation allowBlank="1" showInputMessage="1" showErrorMessage="1" errorTitle="Invalid Edge Visibility" error="You have entered an unrecognized edge visibility.  Try selecting from the drop-down list instead." promptTitle="Edge Label" prompt="Enter an optional edge label." sqref="H3:H86"/>
    <dataValidation type="list" allowBlank="1" showInputMessage="1" showErrorMessage="1" errorTitle="Invalid Edge Style" error="You have entered an invalid edge style.  Try selecting from the drop-down list instead." promptTitle="Edge Style" prompt="Select an optional edge style.  Edges are Solid by default." sqref="E3:E86">
      <formula1>ValidEdgeStyles</formula1>
    </dataValidation>
    <dataValidation allowBlank="1" errorTitle="Invalid Edge Visibility" error="The optional edge visibility must be Yes, Y, True, T, Always, 1, or empty to make the edge visible; or No, N, False, F, Never, or 0 to hide the edge.  Try selecting from the drop-down list instead." sqref="K3:K86"/>
  </dataValidations>
  <hyperlinks>
    <hyperlink ref="Q59" r:id="rId1"/>
    <hyperlink ref="R3" r:id="rId2"/>
    <hyperlink ref="R4" r:id="rId3"/>
    <hyperlink ref="R5" r:id="rId4"/>
    <hyperlink ref="R6" r:id="rId5"/>
    <hyperlink ref="R7" r:id="rId6"/>
    <hyperlink ref="R8" r:id="rId7"/>
    <hyperlink ref="R10" r:id="rId8"/>
    <hyperlink ref="R11" r:id="rId9"/>
    <hyperlink ref="R14" r:id="rId10"/>
    <hyperlink ref="R15" r:id="rId11"/>
    <hyperlink ref="R16" r:id="rId12"/>
    <hyperlink ref="R17" r:id="rId13"/>
    <hyperlink ref="R18" r:id="rId14"/>
    <hyperlink ref="R19" r:id="rId15"/>
    <hyperlink ref="R20" r:id="rId16"/>
    <hyperlink ref="R35" r:id="rId17"/>
    <hyperlink ref="R36" r:id="rId18"/>
    <hyperlink ref="R42" r:id="rId19"/>
    <hyperlink ref="R43" r:id="rId20"/>
    <hyperlink ref="R44" r:id="rId21"/>
    <hyperlink ref="R45" r:id="rId22"/>
    <hyperlink ref="R46" r:id="rId23"/>
    <hyperlink ref="R49" r:id="rId24"/>
    <hyperlink ref="R50" r:id="rId25"/>
    <hyperlink ref="R51" r:id="rId26"/>
    <hyperlink ref="R52" r:id="rId27"/>
    <hyperlink ref="R53" r:id="rId28"/>
    <hyperlink ref="R54" r:id="rId29"/>
    <hyperlink ref="R55" r:id="rId30"/>
    <hyperlink ref="R56" r:id="rId31"/>
    <hyperlink ref="R58" r:id="rId32"/>
    <hyperlink ref="R59" r:id="rId33"/>
    <hyperlink ref="R60" r:id="rId34"/>
    <hyperlink ref="R61" r:id="rId35"/>
    <hyperlink ref="R65" r:id="rId36"/>
    <hyperlink ref="R66" r:id="rId37"/>
    <hyperlink ref="R69" r:id="rId38" location="samsung"/>
    <hyperlink ref="R71" r:id="rId39"/>
    <hyperlink ref="R72" r:id="rId40"/>
    <hyperlink ref="R73" r:id="rId41"/>
    <hyperlink ref="R74" r:id="rId42"/>
    <hyperlink ref="R76" r:id="rId43"/>
    <hyperlink ref="R77" r:id="rId44"/>
    <hyperlink ref="R78" r:id="rId45"/>
    <hyperlink ref="R79" r:id="rId46"/>
    <hyperlink ref="R80" r:id="rId47"/>
    <hyperlink ref="R82" r:id="rId48"/>
    <hyperlink ref="R83" r:id="rId49"/>
    <hyperlink ref="R84" r:id="rId50"/>
    <hyperlink ref="R86" r:id="rId51"/>
    <hyperlink ref="U17" r:id="rId52"/>
    <hyperlink ref="U23" r:id="rId53"/>
    <hyperlink ref="U42" r:id="rId54"/>
    <hyperlink ref="U49" r:id="rId55"/>
    <hyperlink ref="U61" r:id="rId56"/>
    <hyperlink ref="U67" r:id="rId57"/>
    <hyperlink ref="U68" r:id="rId58"/>
    <hyperlink ref="V3" r:id="rId59"/>
    <hyperlink ref="V4" r:id="rId60"/>
    <hyperlink ref="V5" r:id="rId61"/>
    <hyperlink ref="V6" r:id="rId62"/>
    <hyperlink ref="V7" r:id="rId63"/>
    <hyperlink ref="V8" r:id="rId64"/>
    <hyperlink ref="V9" r:id="rId65"/>
    <hyperlink ref="V10" r:id="rId66"/>
    <hyperlink ref="V11" r:id="rId67"/>
    <hyperlink ref="V12" r:id="rId68"/>
    <hyperlink ref="V13" r:id="rId69"/>
    <hyperlink ref="V14" r:id="rId70"/>
    <hyperlink ref="V15" r:id="rId71"/>
    <hyperlink ref="V16" r:id="rId72"/>
    <hyperlink ref="V17" r:id="rId73"/>
    <hyperlink ref="V18" r:id="rId74"/>
    <hyperlink ref="V19" r:id="rId75"/>
    <hyperlink ref="V20" r:id="rId76"/>
    <hyperlink ref="V21" r:id="rId77"/>
    <hyperlink ref="V22" r:id="rId78"/>
    <hyperlink ref="V23" r:id="rId79"/>
    <hyperlink ref="V24" r:id="rId80"/>
    <hyperlink ref="V25" r:id="rId81"/>
    <hyperlink ref="V26" r:id="rId82"/>
    <hyperlink ref="V27" r:id="rId83"/>
    <hyperlink ref="V28" r:id="rId84"/>
    <hyperlink ref="V29" r:id="rId85"/>
    <hyperlink ref="V30" r:id="rId86"/>
    <hyperlink ref="V31" r:id="rId87"/>
    <hyperlink ref="V32" r:id="rId88"/>
    <hyperlink ref="V33" r:id="rId89"/>
    <hyperlink ref="V34" r:id="rId90"/>
    <hyperlink ref="V35" r:id="rId91"/>
    <hyperlink ref="V36" r:id="rId92"/>
    <hyperlink ref="V37" r:id="rId93"/>
    <hyperlink ref="V38" r:id="rId94"/>
    <hyperlink ref="V39" r:id="rId95"/>
    <hyperlink ref="V40" r:id="rId96"/>
    <hyperlink ref="V41" r:id="rId97"/>
    <hyperlink ref="V42" r:id="rId98"/>
    <hyperlink ref="V43" r:id="rId99"/>
    <hyperlink ref="V44" r:id="rId100"/>
    <hyperlink ref="V45" r:id="rId101"/>
    <hyperlink ref="V46" r:id="rId102"/>
    <hyperlink ref="V47" r:id="rId103"/>
    <hyperlink ref="V48" r:id="rId104"/>
    <hyperlink ref="V49" r:id="rId105"/>
    <hyperlink ref="V50" r:id="rId106"/>
    <hyperlink ref="V51" r:id="rId107"/>
    <hyperlink ref="V52" r:id="rId108"/>
    <hyperlink ref="V53" r:id="rId109"/>
    <hyperlink ref="V54" r:id="rId110"/>
    <hyperlink ref="V55" r:id="rId111"/>
    <hyperlink ref="V56" r:id="rId112"/>
    <hyperlink ref="V57" r:id="rId113"/>
    <hyperlink ref="V58" r:id="rId114"/>
    <hyperlink ref="V59" r:id="rId115"/>
    <hyperlink ref="V60" r:id="rId116"/>
    <hyperlink ref="V61" r:id="rId117"/>
    <hyperlink ref="V62" r:id="rId118"/>
    <hyperlink ref="V63" r:id="rId119"/>
    <hyperlink ref="V64" r:id="rId120"/>
    <hyperlink ref="V65" r:id="rId121"/>
    <hyperlink ref="V66" r:id="rId122"/>
    <hyperlink ref="V67" r:id="rId123"/>
    <hyperlink ref="V68" r:id="rId124"/>
    <hyperlink ref="V69" r:id="rId125"/>
    <hyperlink ref="V70" r:id="rId126"/>
    <hyperlink ref="V71" r:id="rId127"/>
    <hyperlink ref="V72" r:id="rId128"/>
    <hyperlink ref="V73" r:id="rId129"/>
    <hyperlink ref="V74" r:id="rId130"/>
    <hyperlink ref="V75" r:id="rId131"/>
    <hyperlink ref="V76" r:id="rId132"/>
    <hyperlink ref="V77" r:id="rId133"/>
    <hyperlink ref="V78" r:id="rId134"/>
    <hyperlink ref="V79" r:id="rId135"/>
    <hyperlink ref="V80" r:id="rId136"/>
    <hyperlink ref="V81" r:id="rId137"/>
    <hyperlink ref="V82" r:id="rId138"/>
    <hyperlink ref="V83" r:id="rId139"/>
    <hyperlink ref="V84" r:id="rId140"/>
    <hyperlink ref="V85" r:id="rId141"/>
    <hyperlink ref="V86" r:id="rId142"/>
    <hyperlink ref="X3" r:id="rId143" location="!/zzgordoxzz/status/848885927418245120"/>
    <hyperlink ref="X4" r:id="rId144" location="!/zzgordoxzz/status/848885927418245120"/>
    <hyperlink ref="X5" r:id="rId145" location="!/laeticicia/status/848886539346219010"/>
    <hyperlink ref="X6" r:id="rId146" location="!/cellphonesvn/status/848886567649198082"/>
    <hyperlink ref="X7" r:id="rId147" location="!/iphonecase_jp/status/848886713225293825"/>
    <hyperlink ref="X8" r:id="rId148" location="!/originaloffers/status/848886725002842112"/>
    <hyperlink ref="X9" r:id="rId149" location="!/antouchable/status/848886879688605696"/>
    <hyperlink ref="X10" r:id="rId150" location="!/hexamob_cb/status/848887801395507200"/>
    <hyperlink ref="X11" r:id="rId151" location="!/shadeyoushop/status/848888313738133509"/>
    <hyperlink ref="X12" r:id="rId152" location="!/dealurnet/status/848888338136178688"/>
    <hyperlink ref="X13" r:id="rId153" location="!/tazman5562/status/848888526620028928"/>
    <hyperlink ref="X14" r:id="rId154" location="!/cabralricardo86/status/848888754727256064"/>
    <hyperlink ref="X15" r:id="rId155" location="!/pisukekorokoro/status/848885814285041668"/>
    <hyperlink ref="X16" r:id="rId156" location="!/pisukekorokoro/status/848889097909264384"/>
    <hyperlink ref="X17" r:id="rId157" location="!/mariojacquet3/status/848889215156973568"/>
    <hyperlink ref="X18" r:id="rId158" location="!/au_support/status/848889604291780608"/>
    <hyperlink ref="X19" r:id="rId159" location="!/jamielewis_5/status/848889778992889858"/>
    <hyperlink ref="X20" r:id="rId160" location="!/stephy_smiless/status/848889955388731393"/>
    <hyperlink ref="X21" r:id="rId161" location="!/giorgioscampini/status/848890002109071360"/>
    <hyperlink ref="X22" r:id="rId162" location="!/freddyoropeza2/status/848890018617843713"/>
    <hyperlink ref="X23" r:id="rId163" location="!/gokimaster/status/848890048158158848"/>
    <hyperlink ref="X24" r:id="rId164" location="!/ixrenxi/status/848890083310620672"/>
    <hyperlink ref="X25" r:id="rId165" location="!/nickbuya/status/848890331995058176"/>
    <hyperlink ref="X26" r:id="rId166" location="!/izzodking/status/848890332087439362"/>
    <hyperlink ref="X27" r:id="rId167" location="!/dat_tushbabe01/status/848890333572120576"/>
    <hyperlink ref="X28" r:id="rId168" location="!/perpea1/status/848890333652017152"/>
    <hyperlink ref="X29" r:id="rId169" location="!/roydomrex/status/848890334662864896"/>
    <hyperlink ref="X30" r:id="rId170" location="!/naijaunplugged/status/848890335040241666"/>
    <hyperlink ref="X31" r:id="rId171" location="!/drurulez/status/848890335308595200"/>
    <hyperlink ref="X32" r:id="rId172" location="!/aitygirl/status/848890335501500417"/>
    <hyperlink ref="X33" r:id="rId173" location="!/otunbalat/status/848890337393164288"/>
    <hyperlink ref="X34" r:id="rId174" location="!/reviews_ng/status/848890340572528642"/>
    <hyperlink ref="X35" r:id="rId175" location="!/mikey_agdw7/status/848890428229378050"/>
    <hyperlink ref="X36" r:id="rId176" location="!/ilovemygear/status/848890961933553664"/>
    <hyperlink ref="X37" r:id="rId177" location="!/qamar14sss14sss/status/848892034647764993"/>
    <hyperlink ref="X38" r:id="rId178" location="!/qamar14sss14sss/status/848892036258332673"/>
    <hyperlink ref="X39" r:id="rId179" location="!/ramadan6_6_2016/status/848892044160495616"/>
    <hyperlink ref="X40" r:id="rId180" location="!/ramadan6_6_2016/status/848892044378607616"/>
    <hyperlink ref="X41" r:id="rId181" location="!/akshaysonker5/status/848892369059672065"/>
    <hyperlink ref="X42" r:id="rId182" location="!/advertavenues/status/847803508514578432"/>
    <hyperlink ref="X43" r:id="rId183" location="!/helenwiggles/status/848892443856691201"/>
    <hyperlink ref="X44" r:id="rId184" location="!/dailyebaydeal/status/848892888910098434"/>
    <hyperlink ref="X45" r:id="rId185" location="!/fmp4mobiles/status/848887047200878592"/>
    <hyperlink ref="X46" r:id="rId186" location="!/fmp4mobiles/status/848887304752070656"/>
    <hyperlink ref="X47" r:id="rId187" location="!/majed400r/status/848892991297265665"/>
    <hyperlink ref="X48" r:id="rId188" location="!/majed400r/status/848893064856973313"/>
    <hyperlink ref="X49" r:id="rId189" location="!/accesoriostore/status/848893188312117248"/>
    <hyperlink ref="X50" r:id="rId190" location="!/accesoriostore/status/848893191902330880"/>
    <hyperlink ref="X51" r:id="rId191" location="!/carlosmiranda_o/status/848893505674129409"/>
    <hyperlink ref="X52" r:id="rId192" location="!/fnac/status/848883032110940160"/>
    <hyperlink ref="X53" r:id="rId193" location="!/dossantosbruno1/status/848893507754479617"/>
    <hyperlink ref="X54" r:id="rId194" location="!/sparvolltreffer/status/848893744359370758"/>
    <hyperlink ref="X55" r:id="rId195" location="!/rapioverben/status/848893782477156352"/>
    <hyperlink ref="X56" r:id="rId196" location="!/galaxyclub_nl/status/848893893974384640"/>
    <hyperlink ref="X57" r:id="rId197" location="!/knyu_/status/848894206495956993"/>
    <hyperlink ref="X58" r:id="rId198" location="!/gonzalu/status/848894417436069890"/>
    <hyperlink ref="X59" r:id="rId199" location="!/android_blogger/status/848894573925601280"/>
    <hyperlink ref="X60" r:id="rId200" location="!/sklnnylatin/status/848894849138995200"/>
    <hyperlink ref="X61" r:id="rId201" location="!/tonybarrio/status/848894979124731905"/>
    <hyperlink ref="X62" r:id="rId202" location="!/tvolo812/status/848895146670379009"/>
    <hyperlink ref="X63" r:id="rId203" location="!/swarajmama_sboy/status/848895339142709249"/>
    <hyperlink ref="X64" r:id="rId204" location="!/bestmobileltd/status/848890332712448000"/>
    <hyperlink ref="X65" r:id="rId205" location="!/chika_lovsy/status/848895473528299522"/>
    <hyperlink ref="X66" r:id="rId206" location="!/ponpokobon/status/848896286262571008"/>
    <hyperlink ref="X67" r:id="rId207" location="!/galaxywurld/status/848896996761055232"/>
    <hyperlink ref="X68" r:id="rId208" location="!/aukosaka_0401/status/848897077983666178"/>
    <hyperlink ref="X69" r:id="rId209" location="!/ed_agosto/status/848897149261795328"/>
    <hyperlink ref="X70" r:id="rId210" location="!/mohimohimohihi/status/848897265829683200"/>
    <hyperlink ref="X71" r:id="rId211" location="!/sammobiles/status/848895568596348929"/>
    <hyperlink ref="X72" r:id="rId212" location="!/leothelion96/status/848897334960242688"/>
    <hyperlink ref="X73" r:id="rId213" location="!/simpleseller/status/848897444494680065"/>
    <hyperlink ref="X74" r:id="rId214" location="!/baodung6761/status/848897720429498372"/>
    <hyperlink ref="X75" r:id="rId215" location="!/abcdefgreeny/status/848897724803973125"/>
    <hyperlink ref="X76" r:id="rId216" location="!/codeurs/status/848889738660421632"/>
    <hyperlink ref="X77" r:id="rId217" location="!/codeurs/status/848891694019891200"/>
    <hyperlink ref="X78" r:id="rId218" location="!/codeurs/status/848894160492834818"/>
    <hyperlink ref="X79" r:id="rId219" location="!/codeurs/status/848896976045264896"/>
    <hyperlink ref="X80" r:id="rId220" location="!/codeurs/status/848897781418704896"/>
    <hyperlink ref="X81" r:id="rId221" location="!/tioherc/status/848898243773779968"/>
    <hyperlink ref="X82" r:id="rId222" location="!/bons_plans_/status/848894146890694656"/>
    <hyperlink ref="X83" r:id="rId223" location="!/bons_plans_/status/848897698434396162"/>
    <hyperlink ref="X84" r:id="rId224" location="!/bons_plans_/status/848898518227996672"/>
    <hyperlink ref="X85" r:id="rId225" location="!/shimamonx/status/846327820825477121"/>
    <hyperlink ref="X86" r:id="rId226" location="!/sinonloveswww/status/848898606727811073"/>
  </hyperlinks>
  <pageMargins left="0.7" right="0.7" top="0.75" bottom="0.75" header="0.3" footer="0.3"/>
  <pageSetup orientation="portrait" verticalDpi="0" r:id="rId227"/>
  <legacyDrawing r:id="rId228"/>
  <tableParts count="1">
    <tablePart r:id="rId229"/>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26"/>
  <sheetViews>
    <sheetView workbookViewId="0"/>
  </sheetViews>
  <sheetFormatPr defaultRowHeight="14.5" x14ac:dyDescent="0.35"/>
  <cols>
    <col min="1" max="2" width="9.26953125" bestFit="1" customWidth="1"/>
    <col min="3" max="3" width="8.08984375" bestFit="1" customWidth="1"/>
    <col min="4" max="4" width="9.81640625" bestFit="1" customWidth="1"/>
    <col min="5" max="5" width="19.7265625" bestFit="1" customWidth="1"/>
    <col min="6" max="6" width="33.81640625" bestFit="1" customWidth="1"/>
    <col min="7" max="7" width="34.6328125" bestFit="1" customWidth="1"/>
    <col min="8" max="8" width="48.453125" bestFit="1" customWidth="1"/>
    <col min="9" max="9" width="33.81640625" bestFit="1" customWidth="1"/>
    <col min="10" max="10" width="34.6328125" bestFit="1" customWidth="1"/>
    <col min="11" max="11" width="48.453125" bestFit="1" customWidth="1"/>
  </cols>
  <sheetData>
    <row r="1" spans="1:11" ht="14.5" customHeight="1" x14ac:dyDescent="0.35">
      <c r="A1" s="13" t="s">
        <v>1584</v>
      </c>
      <c r="B1" s="13" t="s">
        <v>1585</v>
      </c>
      <c r="C1" s="13" t="s">
        <v>1579</v>
      </c>
      <c r="D1" s="13" t="s">
        <v>1580</v>
      </c>
      <c r="E1" s="13" t="s">
        <v>1586</v>
      </c>
      <c r="F1" s="13" t="s">
        <v>1587</v>
      </c>
      <c r="G1" s="13" t="s">
        <v>1588</v>
      </c>
      <c r="H1" s="13" t="s">
        <v>1589</v>
      </c>
      <c r="I1" s="13" t="s">
        <v>1590</v>
      </c>
      <c r="J1" s="13" t="s">
        <v>1591</v>
      </c>
      <c r="K1" s="13" t="s">
        <v>1592</v>
      </c>
    </row>
    <row r="2" spans="1:11" x14ac:dyDescent="0.35">
      <c r="A2" s="77" t="s">
        <v>1326</v>
      </c>
      <c r="B2" s="77" t="s">
        <v>1325</v>
      </c>
      <c r="C2" s="77">
        <v>57</v>
      </c>
      <c r="D2" s="116">
        <v>8.0681565412872545E-3</v>
      </c>
      <c r="E2" s="116">
        <v>1.0976897064697915</v>
      </c>
      <c r="F2" s="77" t="b">
        <v>0</v>
      </c>
      <c r="G2" s="77" t="b">
        <v>0</v>
      </c>
      <c r="H2" s="77" t="b">
        <v>0</v>
      </c>
      <c r="I2" s="77" t="b">
        <v>0</v>
      </c>
      <c r="J2" s="77" t="b">
        <v>0</v>
      </c>
      <c r="K2" s="77" t="b">
        <v>0</v>
      </c>
    </row>
    <row r="3" spans="1:11" x14ac:dyDescent="0.35">
      <c r="A3" s="77" t="s">
        <v>1325</v>
      </c>
      <c r="B3" s="77" t="s">
        <v>1327</v>
      </c>
      <c r="C3" s="77">
        <v>51</v>
      </c>
      <c r="D3" s="116">
        <v>9.3555106072723444E-3</v>
      </c>
      <c r="E3" s="116">
        <v>1.1322701850482115</v>
      </c>
      <c r="F3" s="77" t="b">
        <v>0</v>
      </c>
      <c r="G3" s="77" t="b">
        <v>0</v>
      </c>
      <c r="H3" s="77" t="b">
        <v>0</v>
      </c>
      <c r="I3" s="77" t="b">
        <v>0</v>
      </c>
      <c r="J3" s="77" t="b">
        <v>0</v>
      </c>
      <c r="K3" s="77" t="b">
        <v>0</v>
      </c>
    </row>
    <row r="4" spans="1:11" x14ac:dyDescent="0.35">
      <c r="A4" s="77" t="s">
        <v>225</v>
      </c>
      <c r="B4" s="77" t="s">
        <v>1326</v>
      </c>
      <c r="C4" s="77">
        <v>34</v>
      </c>
      <c r="D4" s="116">
        <v>1.1429637433954762E-2</v>
      </c>
      <c r="E4" s="116">
        <v>1.2490910314343322</v>
      </c>
      <c r="F4" s="77" t="b">
        <v>0</v>
      </c>
      <c r="G4" s="77" t="b">
        <v>0</v>
      </c>
      <c r="H4" s="77" t="b">
        <v>0</v>
      </c>
      <c r="I4" s="77" t="b">
        <v>0</v>
      </c>
      <c r="J4" s="77" t="b">
        <v>0</v>
      </c>
      <c r="K4" s="77" t="b">
        <v>0</v>
      </c>
    </row>
    <row r="5" spans="1:11" x14ac:dyDescent="0.35">
      <c r="A5" s="77" t="s">
        <v>1466</v>
      </c>
      <c r="B5" s="77" t="s">
        <v>1467</v>
      </c>
      <c r="C5" s="77">
        <v>14</v>
      </c>
      <c r="D5" s="116">
        <v>9.3853432730006091E-3</v>
      </c>
      <c r="E5" s="116">
        <v>1.8836614351536176</v>
      </c>
      <c r="F5" s="77" t="b">
        <v>1</v>
      </c>
      <c r="G5" s="77" t="b">
        <v>0</v>
      </c>
      <c r="H5" s="77" t="b">
        <v>0</v>
      </c>
      <c r="I5" s="77" t="b">
        <v>0</v>
      </c>
      <c r="J5" s="77" t="b">
        <v>0</v>
      </c>
      <c r="K5" s="77" t="b">
        <v>0</v>
      </c>
    </row>
    <row r="6" spans="1:11" x14ac:dyDescent="0.35">
      <c r="A6" s="77" t="s">
        <v>1467</v>
      </c>
      <c r="B6" s="77" t="s">
        <v>1468</v>
      </c>
      <c r="C6" s="77">
        <v>14</v>
      </c>
      <c r="D6" s="116">
        <v>9.3853432730006091E-3</v>
      </c>
      <c r="E6" s="116">
        <v>1.8836614351536176</v>
      </c>
      <c r="F6" s="77" t="b">
        <v>0</v>
      </c>
      <c r="G6" s="77" t="b">
        <v>0</v>
      </c>
      <c r="H6" s="77" t="b">
        <v>0</v>
      </c>
      <c r="I6" s="77" t="b">
        <v>0</v>
      </c>
      <c r="J6" s="77" t="b">
        <v>0</v>
      </c>
      <c r="K6" s="77" t="b">
        <v>0</v>
      </c>
    </row>
    <row r="7" spans="1:11" x14ac:dyDescent="0.35">
      <c r="A7" s="77" t="s">
        <v>1468</v>
      </c>
      <c r="B7" s="77" t="s">
        <v>1469</v>
      </c>
      <c r="C7" s="77">
        <v>14</v>
      </c>
      <c r="D7" s="116">
        <v>9.3853432730006091E-3</v>
      </c>
      <c r="E7" s="116">
        <v>1.8836614351536176</v>
      </c>
      <c r="F7" s="77" t="b">
        <v>0</v>
      </c>
      <c r="G7" s="77" t="b">
        <v>0</v>
      </c>
      <c r="H7" s="77" t="b">
        <v>0</v>
      </c>
      <c r="I7" s="77" t="b">
        <v>0</v>
      </c>
      <c r="J7" s="77" t="b">
        <v>0</v>
      </c>
      <c r="K7" s="77" t="b">
        <v>0</v>
      </c>
    </row>
    <row r="8" spans="1:11" x14ac:dyDescent="0.35">
      <c r="A8" s="77" t="s">
        <v>1469</v>
      </c>
      <c r="B8" s="77" t="s">
        <v>1470</v>
      </c>
      <c r="C8" s="77">
        <v>14</v>
      </c>
      <c r="D8" s="116">
        <v>9.3853432730006091E-3</v>
      </c>
      <c r="E8" s="116">
        <v>1.8836614351536176</v>
      </c>
      <c r="F8" s="77" t="b">
        <v>0</v>
      </c>
      <c r="G8" s="77" t="b">
        <v>0</v>
      </c>
      <c r="H8" s="77" t="b">
        <v>0</v>
      </c>
      <c r="I8" s="77" t="b">
        <v>0</v>
      </c>
      <c r="J8" s="77" t="b">
        <v>0</v>
      </c>
      <c r="K8" s="77" t="b">
        <v>0</v>
      </c>
    </row>
    <row r="9" spans="1:11" x14ac:dyDescent="0.35">
      <c r="A9" s="77" t="s">
        <v>1470</v>
      </c>
      <c r="B9" s="77" t="s">
        <v>225</v>
      </c>
      <c r="C9" s="77">
        <v>14</v>
      </c>
      <c r="D9" s="116">
        <v>9.3853432730006091E-3</v>
      </c>
      <c r="E9" s="116">
        <v>1.511275530953968</v>
      </c>
      <c r="F9" s="77" t="b">
        <v>0</v>
      </c>
      <c r="G9" s="77" t="b">
        <v>0</v>
      </c>
      <c r="H9" s="77" t="b">
        <v>0</v>
      </c>
      <c r="I9" s="77" t="b">
        <v>0</v>
      </c>
      <c r="J9" s="77" t="b">
        <v>0</v>
      </c>
      <c r="K9" s="77" t="b">
        <v>0</v>
      </c>
    </row>
    <row r="10" spans="1:11" x14ac:dyDescent="0.35">
      <c r="A10" s="77" t="s">
        <v>1325</v>
      </c>
      <c r="B10" s="77" t="s">
        <v>479</v>
      </c>
      <c r="C10" s="77">
        <v>14</v>
      </c>
      <c r="D10" s="116">
        <v>9.3853432730006091E-3</v>
      </c>
      <c r="E10" s="116">
        <v>1.1489758785510642</v>
      </c>
      <c r="F10" s="77" t="b">
        <v>0</v>
      </c>
      <c r="G10" s="77" t="b">
        <v>0</v>
      </c>
      <c r="H10" s="77" t="b">
        <v>0</v>
      </c>
      <c r="I10" s="77" t="b">
        <v>0</v>
      </c>
      <c r="J10" s="77" t="b">
        <v>0</v>
      </c>
      <c r="K10" s="77" t="b">
        <v>0</v>
      </c>
    </row>
    <row r="11" spans="1:11" x14ac:dyDescent="0.35">
      <c r="A11" s="77" t="s">
        <v>1465</v>
      </c>
      <c r="B11" s="77" t="s">
        <v>1473</v>
      </c>
      <c r="C11" s="77">
        <v>12</v>
      </c>
      <c r="D11" s="116">
        <v>8.7413375159942665E-3</v>
      </c>
      <c r="E11" s="116">
        <v>1.7510358698790267</v>
      </c>
      <c r="F11" s="77" t="b">
        <v>0</v>
      </c>
      <c r="G11" s="77" t="b">
        <v>0</v>
      </c>
      <c r="H11" s="77" t="b">
        <v>0</v>
      </c>
      <c r="I11" s="77" t="b">
        <v>0</v>
      </c>
      <c r="J11" s="77" t="b">
        <v>0</v>
      </c>
      <c r="K11" s="77" t="b">
        <v>0</v>
      </c>
    </row>
    <row r="12" spans="1:11" x14ac:dyDescent="0.35">
      <c r="A12" s="77" t="s">
        <v>1473</v>
      </c>
      <c r="B12" s="77" t="s">
        <v>230</v>
      </c>
      <c r="C12" s="77">
        <v>12</v>
      </c>
      <c r="D12" s="116">
        <v>8.7413375159942665E-3</v>
      </c>
      <c r="E12" s="116">
        <v>1.8536982117761744</v>
      </c>
      <c r="F12" s="77" t="b">
        <v>0</v>
      </c>
      <c r="G12" s="77" t="b">
        <v>0</v>
      </c>
      <c r="H12" s="77" t="b">
        <v>0</v>
      </c>
      <c r="I12" s="77" t="b">
        <v>0</v>
      </c>
      <c r="J12" s="77" t="b">
        <v>0</v>
      </c>
      <c r="K12" s="77" t="b">
        <v>0</v>
      </c>
    </row>
    <row r="13" spans="1:11" x14ac:dyDescent="0.35">
      <c r="A13" s="77" t="s">
        <v>1472</v>
      </c>
      <c r="B13" s="77" t="s">
        <v>1465</v>
      </c>
      <c r="C13" s="77">
        <v>12</v>
      </c>
      <c r="D13" s="116">
        <v>8.7413375159942665E-3</v>
      </c>
      <c r="E13" s="116">
        <v>1.6939973689086625</v>
      </c>
      <c r="F13" s="77" t="b">
        <v>0</v>
      </c>
      <c r="G13" s="77" t="b">
        <v>0</v>
      </c>
      <c r="H13" s="77" t="b">
        <v>0</v>
      </c>
      <c r="I13" s="77" t="b">
        <v>0</v>
      </c>
      <c r="J13" s="77" t="b">
        <v>0</v>
      </c>
      <c r="K13" s="77" t="b">
        <v>0</v>
      </c>
    </row>
    <row r="14" spans="1:11" x14ac:dyDescent="0.35">
      <c r="A14" s="77" t="s">
        <v>1476</v>
      </c>
      <c r="B14" s="77" t="s">
        <v>1475</v>
      </c>
      <c r="C14" s="77">
        <v>8</v>
      </c>
      <c r="D14" s="116">
        <v>7.451726295658748E-3</v>
      </c>
      <c r="E14" s="116">
        <v>1.9786369483844743</v>
      </c>
      <c r="F14" s="77" t="b">
        <v>0</v>
      </c>
      <c r="G14" s="77" t="b">
        <v>0</v>
      </c>
      <c r="H14" s="77" t="b">
        <v>0</v>
      </c>
      <c r="I14" s="77" t="b">
        <v>0</v>
      </c>
      <c r="J14" s="77" t="b">
        <v>0</v>
      </c>
      <c r="K14" s="77" t="b">
        <v>0</v>
      </c>
    </row>
    <row r="15" spans="1:11" x14ac:dyDescent="0.35">
      <c r="A15" s="77" t="s">
        <v>1481</v>
      </c>
      <c r="B15" s="77" t="s">
        <v>1482</v>
      </c>
      <c r="C15" s="77">
        <v>8</v>
      </c>
      <c r="D15" s="116">
        <v>7.0493537233937932E-3</v>
      </c>
      <c r="E15" s="116">
        <v>2.126699483839912</v>
      </c>
      <c r="F15" s="77" t="b">
        <v>0</v>
      </c>
      <c r="G15" s="77" t="b">
        <v>0</v>
      </c>
      <c r="H15" s="77" t="b">
        <v>0</v>
      </c>
      <c r="I15" s="77" t="b">
        <v>0</v>
      </c>
      <c r="J15" s="77" t="b">
        <v>0</v>
      </c>
      <c r="K15" s="77" t="b">
        <v>0</v>
      </c>
    </row>
    <row r="16" spans="1:11" x14ac:dyDescent="0.35">
      <c r="A16" s="77" t="s">
        <v>1482</v>
      </c>
      <c r="B16" s="77" t="s">
        <v>1483</v>
      </c>
      <c r="C16" s="77">
        <v>8</v>
      </c>
      <c r="D16" s="116">
        <v>7.0493537233937932E-3</v>
      </c>
      <c r="E16" s="116">
        <v>2.126699483839912</v>
      </c>
      <c r="F16" s="77" t="b">
        <v>0</v>
      </c>
      <c r="G16" s="77" t="b">
        <v>0</v>
      </c>
      <c r="H16" s="77" t="b">
        <v>0</v>
      </c>
      <c r="I16" s="77" t="b">
        <v>0</v>
      </c>
      <c r="J16" s="77" t="b">
        <v>0</v>
      </c>
      <c r="K16" s="77" t="b">
        <v>0</v>
      </c>
    </row>
    <row r="17" spans="1:11" x14ac:dyDescent="0.35">
      <c r="A17" s="77" t="s">
        <v>1483</v>
      </c>
      <c r="B17" s="77" t="s">
        <v>1484</v>
      </c>
      <c r="C17" s="77">
        <v>8</v>
      </c>
      <c r="D17" s="116">
        <v>7.0493537233937932E-3</v>
      </c>
      <c r="E17" s="116">
        <v>2.126699483839912</v>
      </c>
      <c r="F17" s="77" t="b">
        <v>0</v>
      </c>
      <c r="G17" s="77" t="b">
        <v>0</v>
      </c>
      <c r="H17" s="77" t="b">
        <v>0</v>
      </c>
      <c r="I17" s="77" t="b">
        <v>0</v>
      </c>
      <c r="J17" s="77" t="b">
        <v>0</v>
      </c>
      <c r="K17" s="77" t="b">
        <v>0</v>
      </c>
    </row>
    <row r="18" spans="1:11" x14ac:dyDescent="0.35">
      <c r="A18" s="77" t="s">
        <v>1484</v>
      </c>
      <c r="B18" s="77" t="s">
        <v>1485</v>
      </c>
      <c r="C18" s="77">
        <v>8</v>
      </c>
      <c r="D18" s="116">
        <v>7.0493537233937932E-3</v>
      </c>
      <c r="E18" s="116">
        <v>2.126699483839912</v>
      </c>
      <c r="F18" s="77" t="b">
        <v>0</v>
      </c>
      <c r="G18" s="77" t="b">
        <v>0</v>
      </c>
      <c r="H18" s="77" t="b">
        <v>0</v>
      </c>
      <c r="I18" s="77" t="b">
        <v>0</v>
      </c>
      <c r="J18" s="77" t="b">
        <v>0</v>
      </c>
      <c r="K18" s="77" t="b">
        <v>0</v>
      </c>
    </row>
    <row r="19" spans="1:11" x14ac:dyDescent="0.35">
      <c r="A19" s="77" t="s">
        <v>1485</v>
      </c>
      <c r="B19" s="77" t="s">
        <v>1486</v>
      </c>
      <c r="C19" s="77">
        <v>8</v>
      </c>
      <c r="D19" s="116">
        <v>7.0493537233937932E-3</v>
      </c>
      <c r="E19" s="116">
        <v>2.126699483839912</v>
      </c>
      <c r="F19" s="77" t="b">
        <v>0</v>
      </c>
      <c r="G19" s="77" t="b">
        <v>0</v>
      </c>
      <c r="H19" s="77" t="b">
        <v>0</v>
      </c>
      <c r="I19" s="77" t="b">
        <v>0</v>
      </c>
      <c r="J19" s="77" t="b">
        <v>0</v>
      </c>
      <c r="K19" s="77" t="b">
        <v>0</v>
      </c>
    </row>
    <row r="20" spans="1:11" x14ac:dyDescent="0.35">
      <c r="A20" s="77" t="s">
        <v>1486</v>
      </c>
      <c r="B20" s="77" t="s">
        <v>1487</v>
      </c>
      <c r="C20" s="77">
        <v>8</v>
      </c>
      <c r="D20" s="116">
        <v>7.0493537233937932E-3</v>
      </c>
      <c r="E20" s="116">
        <v>2.126699483839912</v>
      </c>
      <c r="F20" s="77" t="b">
        <v>0</v>
      </c>
      <c r="G20" s="77" t="b">
        <v>0</v>
      </c>
      <c r="H20" s="77" t="b">
        <v>0</v>
      </c>
      <c r="I20" s="77" t="b">
        <v>0</v>
      </c>
      <c r="J20" s="77" t="b">
        <v>0</v>
      </c>
      <c r="K20" s="77" t="b">
        <v>0</v>
      </c>
    </row>
    <row r="21" spans="1:11" x14ac:dyDescent="0.35">
      <c r="A21" s="77" t="s">
        <v>1487</v>
      </c>
      <c r="B21" s="77" t="s">
        <v>1325</v>
      </c>
      <c r="C21" s="77">
        <v>8</v>
      </c>
      <c r="D21" s="116">
        <v>7.0493537233937932E-3</v>
      </c>
      <c r="E21" s="116">
        <v>1.1547282074401555</v>
      </c>
      <c r="F21" s="77" t="b">
        <v>0</v>
      </c>
      <c r="G21" s="77" t="b">
        <v>0</v>
      </c>
      <c r="H21" s="77" t="b">
        <v>0</v>
      </c>
      <c r="I21" s="77" t="b">
        <v>0</v>
      </c>
      <c r="J21" s="77" t="b">
        <v>0</v>
      </c>
      <c r="K21" s="77" t="b">
        <v>0</v>
      </c>
    </row>
    <row r="22" spans="1:11" x14ac:dyDescent="0.35">
      <c r="A22" s="77" t="s">
        <v>1327</v>
      </c>
      <c r="B22" s="77" t="s">
        <v>1488</v>
      </c>
      <c r="C22" s="77">
        <v>8</v>
      </c>
      <c r="D22" s="116">
        <v>7.0493537233937932E-3</v>
      </c>
      <c r="E22" s="116">
        <v>1.3308194664958368</v>
      </c>
      <c r="F22" s="77" t="b">
        <v>0</v>
      </c>
      <c r="G22" s="77" t="b">
        <v>0</v>
      </c>
      <c r="H22" s="77" t="b">
        <v>0</v>
      </c>
      <c r="I22" s="77" t="b">
        <v>0</v>
      </c>
      <c r="J22" s="77" t="b">
        <v>0</v>
      </c>
      <c r="K22" s="77" t="b">
        <v>0</v>
      </c>
    </row>
    <row r="23" spans="1:11" x14ac:dyDescent="0.35">
      <c r="A23" s="77" t="s">
        <v>1488</v>
      </c>
      <c r="B23" s="77" t="s">
        <v>1489</v>
      </c>
      <c r="C23" s="77">
        <v>8</v>
      </c>
      <c r="D23" s="116">
        <v>7.0493537233937932E-3</v>
      </c>
      <c r="E23" s="116">
        <v>2.126699483839912</v>
      </c>
      <c r="F23" s="77" t="b">
        <v>0</v>
      </c>
      <c r="G23" s="77" t="b">
        <v>0</v>
      </c>
      <c r="H23" s="77" t="b">
        <v>0</v>
      </c>
      <c r="I23" s="77" t="b">
        <v>0</v>
      </c>
      <c r="J23" s="77" t="b">
        <v>0</v>
      </c>
      <c r="K23" s="77" t="b">
        <v>0</v>
      </c>
    </row>
    <row r="24" spans="1:11" x14ac:dyDescent="0.35">
      <c r="A24" s="77" t="s">
        <v>1489</v>
      </c>
      <c r="B24" s="77" t="s">
        <v>1490</v>
      </c>
      <c r="C24" s="77">
        <v>8</v>
      </c>
      <c r="D24" s="116">
        <v>7.0493537233937932E-3</v>
      </c>
      <c r="E24" s="116">
        <v>2.126699483839912</v>
      </c>
      <c r="F24" s="77" t="b">
        <v>0</v>
      </c>
      <c r="G24" s="77" t="b">
        <v>0</v>
      </c>
      <c r="H24" s="77" t="b">
        <v>0</v>
      </c>
      <c r="I24" s="77" t="b">
        <v>0</v>
      </c>
      <c r="J24" s="77" t="b">
        <v>0</v>
      </c>
      <c r="K24" s="77" t="b">
        <v>0</v>
      </c>
    </row>
    <row r="25" spans="1:11" x14ac:dyDescent="0.35">
      <c r="A25" s="77" t="s">
        <v>1490</v>
      </c>
      <c r="B25" s="77" t="s">
        <v>1491</v>
      </c>
      <c r="C25" s="77">
        <v>8</v>
      </c>
      <c r="D25" s="116">
        <v>7.0493537233937932E-3</v>
      </c>
      <c r="E25" s="116">
        <v>2.126699483839912</v>
      </c>
      <c r="F25" s="77" t="b">
        <v>0</v>
      </c>
      <c r="G25" s="77" t="b">
        <v>0</v>
      </c>
      <c r="H25" s="77" t="b">
        <v>0</v>
      </c>
      <c r="I25" s="77" t="b">
        <v>0</v>
      </c>
      <c r="J25" s="77" t="b">
        <v>0</v>
      </c>
      <c r="K25" s="77" t="b">
        <v>0</v>
      </c>
    </row>
    <row r="26" spans="1:11" x14ac:dyDescent="0.35">
      <c r="A26" s="77" t="s">
        <v>1491</v>
      </c>
      <c r="B26" s="77" t="s">
        <v>1492</v>
      </c>
      <c r="C26" s="77">
        <v>8</v>
      </c>
      <c r="D26" s="116">
        <v>7.0493537233937932E-3</v>
      </c>
      <c r="E26" s="116">
        <v>2.126699483839912</v>
      </c>
      <c r="F26" s="77" t="b">
        <v>0</v>
      </c>
      <c r="G26" s="77" t="b">
        <v>0</v>
      </c>
      <c r="H26" s="77" t="b">
        <v>0</v>
      </c>
      <c r="I26" s="77" t="b">
        <v>0</v>
      </c>
      <c r="J26" s="77" t="b">
        <v>0</v>
      </c>
      <c r="K26" s="77" t="b">
        <v>0</v>
      </c>
    </row>
    <row r="27" spans="1:11" x14ac:dyDescent="0.35">
      <c r="A27" s="77" t="s">
        <v>1492</v>
      </c>
      <c r="B27" s="77" t="s">
        <v>1493</v>
      </c>
      <c r="C27" s="77">
        <v>8</v>
      </c>
      <c r="D27" s="116">
        <v>7.0493537233937932E-3</v>
      </c>
      <c r="E27" s="116">
        <v>2.126699483839912</v>
      </c>
      <c r="F27" s="77" t="b">
        <v>0</v>
      </c>
      <c r="G27" s="77" t="b">
        <v>0</v>
      </c>
      <c r="H27" s="77" t="b">
        <v>0</v>
      </c>
      <c r="I27" s="77" t="b">
        <v>0</v>
      </c>
      <c r="J27" s="77" t="b">
        <v>0</v>
      </c>
      <c r="K27" s="77" t="b">
        <v>0</v>
      </c>
    </row>
    <row r="28" spans="1:11" x14ac:dyDescent="0.35">
      <c r="A28" s="77" t="s">
        <v>1493</v>
      </c>
      <c r="B28" s="77" t="s">
        <v>1494</v>
      </c>
      <c r="C28" s="77">
        <v>8</v>
      </c>
      <c r="D28" s="116">
        <v>7.0493537233937932E-3</v>
      </c>
      <c r="E28" s="116">
        <v>2.126699483839912</v>
      </c>
      <c r="F28" s="77" t="b">
        <v>0</v>
      </c>
      <c r="G28" s="77" t="b">
        <v>0</v>
      </c>
      <c r="H28" s="77" t="b">
        <v>0</v>
      </c>
      <c r="I28" s="77" t="b">
        <v>0</v>
      </c>
      <c r="J28" s="77" t="b">
        <v>0</v>
      </c>
      <c r="K28" s="77" t="b">
        <v>0</v>
      </c>
    </row>
    <row r="29" spans="1:11" x14ac:dyDescent="0.35">
      <c r="A29" s="77" t="s">
        <v>1494</v>
      </c>
      <c r="B29" s="77" t="s">
        <v>1495</v>
      </c>
      <c r="C29" s="77">
        <v>8</v>
      </c>
      <c r="D29" s="116">
        <v>7.0493537233937932E-3</v>
      </c>
      <c r="E29" s="116">
        <v>2.126699483839912</v>
      </c>
      <c r="F29" s="77" t="b">
        <v>0</v>
      </c>
      <c r="G29" s="77" t="b">
        <v>0</v>
      </c>
      <c r="H29" s="77" t="b">
        <v>0</v>
      </c>
      <c r="I29" s="77" t="b">
        <v>0</v>
      </c>
      <c r="J29" s="77" t="b">
        <v>0</v>
      </c>
      <c r="K29" s="77" t="b">
        <v>0</v>
      </c>
    </row>
    <row r="30" spans="1:11" x14ac:dyDescent="0.35">
      <c r="A30" s="77" t="s">
        <v>1471</v>
      </c>
      <c r="B30" s="77" t="s">
        <v>225</v>
      </c>
      <c r="C30" s="77">
        <v>7</v>
      </c>
      <c r="D30" s="116">
        <v>6.5202605087014047E-3</v>
      </c>
      <c r="E30" s="116">
        <v>1.2424302186613883</v>
      </c>
      <c r="F30" s="77" t="b">
        <v>0</v>
      </c>
      <c r="G30" s="77" t="b">
        <v>0</v>
      </c>
      <c r="H30" s="77" t="b">
        <v>0</v>
      </c>
      <c r="I30" s="77" t="b">
        <v>0</v>
      </c>
      <c r="J30" s="77" t="b">
        <v>0</v>
      </c>
      <c r="K30" s="77" t="b">
        <v>0</v>
      </c>
    </row>
    <row r="31" spans="1:11" x14ac:dyDescent="0.35">
      <c r="A31" s="77" t="s">
        <v>1497</v>
      </c>
      <c r="B31" s="77" t="s">
        <v>1498</v>
      </c>
      <c r="C31" s="77">
        <v>7</v>
      </c>
      <c r="D31" s="116">
        <v>6.5202605087014047E-3</v>
      </c>
      <c r="E31" s="116">
        <v>2.1846914308175989</v>
      </c>
      <c r="F31" s="77" t="b">
        <v>0</v>
      </c>
      <c r="G31" s="77" t="b">
        <v>1</v>
      </c>
      <c r="H31" s="77" t="b">
        <v>0</v>
      </c>
      <c r="I31" s="77" t="b">
        <v>0</v>
      </c>
      <c r="J31" s="77" t="b">
        <v>0</v>
      </c>
      <c r="K31" s="77" t="b">
        <v>0</v>
      </c>
    </row>
    <row r="32" spans="1:11" x14ac:dyDescent="0.35">
      <c r="A32" s="77" t="s">
        <v>1498</v>
      </c>
      <c r="B32" s="77" t="s">
        <v>1499</v>
      </c>
      <c r="C32" s="77">
        <v>7</v>
      </c>
      <c r="D32" s="116">
        <v>6.5202605087014047E-3</v>
      </c>
      <c r="E32" s="116">
        <v>2.1846914308175989</v>
      </c>
      <c r="F32" s="77" t="b">
        <v>0</v>
      </c>
      <c r="G32" s="77" t="b">
        <v>0</v>
      </c>
      <c r="H32" s="77" t="b">
        <v>0</v>
      </c>
      <c r="I32" s="77" t="b">
        <v>0</v>
      </c>
      <c r="J32" s="77" t="b">
        <v>0</v>
      </c>
      <c r="K32" s="77" t="b">
        <v>0</v>
      </c>
    </row>
    <row r="33" spans="1:11" x14ac:dyDescent="0.35">
      <c r="A33" s="77" t="s">
        <v>1499</v>
      </c>
      <c r="B33" s="77" t="s">
        <v>1500</v>
      </c>
      <c r="C33" s="77">
        <v>7</v>
      </c>
      <c r="D33" s="116">
        <v>6.5202605087014047E-3</v>
      </c>
      <c r="E33" s="116">
        <v>2.1846914308175989</v>
      </c>
      <c r="F33" s="77" t="b">
        <v>0</v>
      </c>
      <c r="G33" s="77" t="b">
        <v>0</v>
      </c>
      <c r="H33" s="77" t="b">
        <v>0</v>
      </c>
      <c r="I33" s="77" t="b">
        <v>0</v>
      </c>
      <c r="J33" s="77" t="b">
        <v>0</v>
      </c>
      <c r="K33" s="77" t="b">
        <v>0</v>
      </c>
    </row>
    <row r="34" spans="1:11" x14ac:dyDescent="0.35">
      <c r="A34" s="77" t="s">
        <v>1500</v>
      </c>
      <c r="B34" s="77" t="s">
        <v>1501</v>
      </c>
      <c r="C34" s="77">
        <v>7</v>
      </c>
      <c r="D34" s="116">
        <v>6.5202605087014047E-3</v>
      </c>
      <c r="E34" s="116">
        <v>2.1846914308175989</v>
      </c>
      <c r="F34" s="77" t="b">
        <v>0</v>
      </c>
      <c r="G34" s="77" t="b">
        <v>0</v>
      </c>
      <c r="H34" s="77" t="b">
        <v>0</v>
      </c>
      <c r="I34" s="77" t="b">
        <v>0</v>
      </c>
      <c r="J34" s="77" t="b">
        <v>0</v>
      </c>
      <c r="K34" s="77" t="b">
        <v>0</v>
      </c>
    </row>
    <row r="35" spans="1:11" x14ac:dyDescent="0.35">
      <c r="A35" s="77" t="s">
        <v>1501</v>
      </c>
      <c r="B35" s="77" t="s">
        <v>1502</v>
      </c>
      <c r="C35" s="77">
        <v>7</v>
      </c>
      <c r="D35" s="116">
        <v>6.5202605087014047E-3</v>
      </c>
      <c r="E35" s="116">
        <v>2.1846914308175989</v>
      </c>
      <c r="F35" s="77" t="b">
        <v>0</v>
      </c>
      <c r="G35" s="77" t="b">
        <v>0</v>
      </c>
      <c r="H35" s="77" t="b">
        <v>0</v>
      </c>
      <c r="I35" s="77" t="b">
        <v>0</v>
      </c>
      <c r="J35" s="77" t="b">
        <v>0</v>
      </c>
      <c r="K35" s="77" t="b">
        <v>0</v>
      </c>
    </row>
    <row r="36" spans="1:11" x14ac:dyDescent="0.35">
      <c r="A36" s="77" t="s">
        <v>1502</v>
      </c>
      <c r="B36" s="77" t="s">
        <v>399</v>
      </c>
      <c r="C36" s="77">
        <v>7</v>
      </c>
      <c r="D36" s="116">
        <v>6.5202605087014047E-3</v>
      </c>
      <c r="E36" s="116">
        <v>1.8836614351536176</v>
      </c>
      <c r="F36" s="77" t="b">
        <v>0</v>
      </c>
      <c r="G36" s="77" t="b">
        <v>0</v>
      </c>
      <c r="H36" s="77" t="b">
        <v>0</v>
      </c>
      <c r="I36" s="77" t="b">
        <v>0</v>
      </c>
      <c r="J36" s="77" t="b">
        <v>0</v>
      </c>
      <c r="K36" s="77" t="b">
        <v>0</v>
      </c>
    </row>
    <row r="37" spans="1:11" x14ac:dyDescent="0.35">
      <c r="A37" s="77" t="s">
        <v>399</v>
      </c>
      <c r="B37" s="77" t="s">
        <v>399</v>
      </c>
      <c r="C37" s="77">
        <v>7</v>
      </c>
      <c r="D37" s="116">
        <v>6.5202605087014047E-3</v>
      </c>
      <c r="E37" s="116">
        <v>1.5826314394896364</v>
      </c>
      <c r="F37" s="77" t="b">
        <v>0</v>
      </c>
      <c r="G37" s="77" t="b">
        <v>0</v>
      </c>
      <c r="H37" s="77" t="b">
        <v>0</v>
      </c>
      <c r="I37" s="77" t="b">
        <v>0</v>
      </c>
      <c r="J37" s="77" t="b">
        <v>0</v>
      </c>
      <c r="K37" s="77" t="b">
        <v>0</v>
      </c>
    </row>
    <row r="38" spans="1:11" x14ac:dyDescent="0.35">
      <c r="A38" s="77" t="s">
        <v>399</v>
      </c>
      <c r="B38" s="77" t="s">
        <v>1313</v>
      </c>
      <c r="C38" s="77">
        <v>7</v>
      </c>
      <c r="D38" s="116">
        <v>6.5202605087014047E-3</v>
      </c>
      <c r="E38" s="116">
        <v>1.8836614351536176</v>
      </c>
      <c r="F38" s="77" t="b">
        <v>0</v>
      </c>
      <c r="G38" s="77" t="b">
        <v>0</v>
      </c>
      <c r="H38" s="77" t="b">
        <v>0</v>
      </c>
      <c r="I38" s="77" t="b">
        <v>0</v>
      </c>
      <c r="J38" s="77" t="b">
        <v>0</v>
      </c>
      <c r="K38" s="77" t="b">
        <v>0</v>
      </c>
    </row>
    <row r="39" spans="1:11" x14ac:dyDescent="0.35">
      <c r="A39" s="77" t="s">
        <v>1326</v>
      </c>
      <c r="B39" s="77" t="s">
        <v>1503</v>
      </c>
      <c r="C39" s="77">
        <v>7</v>
      </c>
      <c r="D39" s="116">
        <v>6.5202605087014047E-3</v>
      </c>
      <c r="E39" s="116">
        <v>1.2168761141890001</v>
      </c>
      <c r="F39" s="77" t="b">
        <v>0</v>
      </c>
      <c r="G39" s="77" t="b">
        <v>0</v>
      </c>
      <c r="H39" s="77" t="b">
        <v>0</v>
      </c>
      <c r="I39" s="77" t="b">
        <v>0</v>
      </c>
      <c r="J39" s="77" t="b">
        <v>0</v>
      </c>
      <c r="K39" s="77" t="b">
        <v>0</v>
      </c>
    </row>
    <row r="40" spans="1:11" x14ac:dyDescent="0.35">
      <c r="A40" s="77" t="s">
        <v>1477</v>
      </c>
      <c r="B40" s="77" t="s">
        <v>1471</v>
      </c>
      <c r="C40" s="77">
        <v>6</v>
      </c>
      <c r="D40" s="116">
        <v>5.937173505598076E-3</v>
      </c>
      <c r="E40" s="116">
        <v>1.7909073819167189</v>
      </c>
      <c r="F40" s="77" t="b">
        <v>0</v>
      </c>
      <c r="G40" s="77" t="b">
        <v>0</v>
      </c>
      <c r="H40" s="77" t="b">
        <v>0</v>
      </c>
      <c r="I40" s="77" t="b">
        <v>0</v>
      </c>
      <c r="J40" s="77" t="b">
        <v>0</v>
      </c>
      <c r="K40" s="77" t="b">
        <v>0</v>
      </c>
    </row>
    <row r="41" spans="1:11" x14ac:dyDescent="0.35">
      <c r="A41" s="77" t="s">
        <v>1471</v>
      </c>
      <c r="B41" s="77" t="s">
        <v>1478</v>
      </c>
      <c r="C41" s="77">
        <v>6</v>
      </c>
      <c r="D41" s="116">
        <v>5.937173505598076E-3</v>
      </c>
      <c r="E41" s="116">
        <v>1.7909073819167189</v>
      </c>
      <c r="F41" s="77" t="b">
        <v>0</v>
      </c>
      <c r="G41" s="77" t="b">
        <v>0</v>
      </c>
      <c r="H41" s="77" t="b">
        <v>0</v>
      </c>
      <c r="I41" s="77" t="b">
        <v>0</v>
      </c>
      <c r="J41" s="77" t="b">
        <v>0</v>
      </c>
      <c r="K41" s="77" t="b">
        <v>0</v>
      </c>
    </row>
    <row r="42" spans="1:11" x14ac:dyDescent="0.35">
      <c r="A42" s="77" t="s">
        <v>1478</v>
      </c>
      <c r="B42" s="77" t="s">
        <v>1504</v>
      </c>
      <c r="C42" s="77">
        <v>6</v>
      </c>
      <c r="D42" s="116">
        <v>5.937173505598076E-3</v>
      </c>
      <c r="E42" s="116">
        <v>2.126699483839912</v>
      </c>
      <c r="F42" s="77" t="b">
        <v>0</v>
      </c>
      <c r="G42" s="77" t="b">
        <v>0</v>
      </c>
      <c r="H42" s="77" t="b">
        <v>0</v>
      </c>
      <c r="I42" s="77" t="b">
        <v>0</v>
      </c>
      <c r="J42" s="77" t="b">
        <v>0</v>
      </c>
      <c r="K42" s="77" t="b">
        <v>0</v>
      </c>
    </row>
    <row r="43" spans="1:11" x14ac:dyDescent="0.35">
      <c r="A43" s="77" t="s">
        <v>1504</v>
      </c>
      <c r="B43" s="77" t="s">
        <v>1505</v>
      </c>
      <c r="C43" s="77">
        <v>6</v>
      </c>
      <c r="D43" s="116">
        <v>5.937173505598076E-3</v>
      </c>
      <c r="E43" s="116">
        <v>2.2516382204482119</v>
      </c>
      <c r="F43" s="77" t="b">
        <v>0</v>
      </c>
      <c r="G43" s="77" t="b">
        <v>0</v>
      </c>
      <c r="H43" s="77" t="b">
        <v>0</v>
      </c>
      <c r="I43" s="77" t="b">
        <v>0</v>
      </c>
      <c r="J43" s="77" t="b">
        <v>0</v>
      </c>
      <c r="K43" s="77" t="b">
        <v>0</v>
      </c>
    </row>
    <row r="44" spans="1:11" x14ac:dyDescent="0.35">
      <c r="A44" s="77" t="s">
        <v>1505</v>
      </c>
      <c r="B44" s="77" t="s">
        <v>1506</v>
      </c>
      <c r="C44" s="77">
        <v>6</v>
      </c>
      <c r="D44" s="116">
        <v>5.937173505598076E-3</v>
      </c>
      <c r="E44" s="116">
        <v>2.2516382204482119</v>
      </c>
      <c r="F44" s="77" t="b">
        <v>0</v>
      </c>
      <c r="G44" s="77" t="b">
        <v>0</v>
      </c>
      <c r="H44" s="77" t="b">
        <v>0</v>
      </c>
      <c r="I44" s="77" t="b">
        <v>0</v>
      </c>
      <c r="J44" s="77" t="b">
        <v>0</v>
      </c>
      <c r="K44" s="77" t="b">
        <v>0</v>
      </c>
    </row>
    <row r="45" spans="1:11" x14ac:dyDescent="0.35">
      <c r="A45" s="77" t="s">
        <v>1506</v>
      </c>
      <c r="B45" s="77" t="s">
        <v>1507</v>
      </c>
      <c r="C45" s="77">
        <v>6</v>
      </c>
      <c r="D45" s="116">
        <v>5.937173505598076E-3</v>
      </c>
      <c r="E45" s="116">
        <v>2.2516382204482119</v>
      </c>
      <c r="F45" s="77" t="b">
        <v>0</v>
      </c>
      <c r="G45" s="77" t="b">
        <v>0</v>
      </c>
      <c r="H45" s="77" t="b">
        <v>0</v>
      </c>
      <c r="I45" s="77" t="b">
        <v>0</v>
      </c>
      <c r="J45" s="77" t="b">
        <v>0</v>
      </c>
      <c r="K45" s="77" t="b">
        <v>0</v>
      </c>
    </row>
    <row r="46" spans="1:11" x14ac:dyDescent="0.35">
      <c r="A46" s="77" t="s">
        <v>1507</v>
      </c>
      <c r="B46" s="77" t="s">
        <v>1479</v>
      </c>
      <c r="C46" s="77">
        <v>6</v>
      </c>
      <c r="D46" s="116">
        <v>5.937173505598076E-3</v>
      </c>
      <c r="E46" s="116">
        <v>2.126699483839912</v>
      </c>
      <c r="F46" s="77" t="b">
        <v>0</v>
      </c>
      <c r="G46" s="77" t="b">
        <v>0</v>
      </c>
      <c r="H46" s="77" t="b">
        <v>0</v>
      </c>
      <c r="I46" s="77" t="b">
        <v>0</v>
      </c>
      <c r="J46" s="77" t="b">
        <v>0</v>
      </c>
      <c r="K46" s="77" t="b">
        <v>0</v>
      </c>
    </row>
    <row r="47" spans="1:11" x14ac:dyDescent="0.35">
      <c r="A47" s="77" t="s">
        <v>1479</v>
      </c>
      <c r="B47" s="77" t="s">
        <v>1476</v>
      </c>
      <c r="C47" s="77">
        <v>6</v>
      </c>
      <c r="D47" s="116">
        <v>5.937173505598076E-3</v>
      </c>
      <c r="E47" s="116">
        <v>1.9506082247842309</v>
      </c>
      <c r="F47" s="77" t="b">
        <v>0</v>
      </c>
      <c r="G47" s="77" t="b">
        <v>0</v>
      </c>
      <c r="H47" s="77" t="b">
        <v>0</v>
      </c>
      <c r="I47" s="77" t="b">
        <v>0</v>
      </c>
      <c r="J47" s="77" t="b">
        <v>0</v>
      </c>
      <c r="K47" s="77" t="b">
        <v>0</v>
      </c>
    </row>
    <row r="48" spans="1:11" x14ac:dyDescent="0.35">
      <c r="A48" s="77" t="s">
        <v>1475</v>
      </c>
      <c r="B48" s="77" t="s">
        <v>1471</v>
      </c>
      <c r="C48" s="77">
        <v>6</v>
      </c>
      <c r="D48" s="116">
        <v>5.937173505598076E-3</v>
      </c>
      <c r="E48" s="116">
        <v>1.6939973689086625</v>
      </c>
      <c r="F48" s="77" t="b">
        <v>0</v>
      </c>
      <c r="G48" s="77" t="b">
        <v>0</v>
      </c>
      <c r="H48" s="77" t="b">
        <v>0</v>
      </c>
      <c r="I48" s="77" t="b">
        <v>0</v>
      </c>
      <c r="J48" s="77" t="b">
        <v>0</v>
      </c>
      <c r="K48" s="77" t="b">
        <v>0</v>
      </c>
    </row>
    <row r="49" spans="1:11" x14ac:dyDescent="0.35">
      <c r="A49" s="77" t="s">
        <v>1327</v>
      </c>
      <c r="B49" s="77" t="s">
        <v>1480</v>
      </c>
      <c r="C49" s="77">
        <v>6</v>
      </c>
      <c r="D49" s="116">
        <v>5.937173505598076E-3</v>
      </c>
      <c r="E49" s="116">
        <v>1.2058807298875369</v>
      </c>
      <c r="F49" s="77" t="b">
        <v>0</v>
      </c>
      <c r="G49" s="77" t="b">
        <v>0</v>
      </c>
      <c r="H49" s="77" t="b">
        <v>0</v>
      </c>
      <c r="I49" s="77" t="b">
        <v>0</v>
      </c>
      <c r="J49" s="77" t="b">
        <v>0</v>
      </c>
      <c r="K49" s="77" t="b">
        <v>0</v>
      </c>
    </row>
    <row r="50" spans="1:11" x14ac:dyDescent="0.35">
      <c r="A50" s="77" t="s">
        <v>1480</v>
      </c>
      <c r="B50" s="77" t="s">
        <v>1508</v>
      </c>
      <c r="C50" s="77">
        <v>6</v>
      </c>
      <c r="D50" s="116">
        <v>5.937173505598076E-3</v>
      </c>
      <c r="E50" s="116">
        <v>2.1846914308175989</v>
      </c>
      <c r="F50" s="77" t="b">
        <v>0</v>
      </c>
      <c r="G50" s="77" t="b">
        <v>0</v>
      </c>
      <c r="H50" s="77" t="b">
        <v>0</v>
      </c>
      <c r="I50" s="77" t="b">
        <v>0</v>
      </c>
      <c r="J50" s="77" t="b">
        <v>0</v>
      </c>
      <c r="K50" s="77" t="b">
        <v>0</v>
      </c>
    </row>
    <row r="51" spans="1:11" x14ac:dyDescent="0.35">
      <c r="A51" s="77" t="s">
        <v>1508</v>
      </c>
      <c r="B51" s="77" t="s">
        <v>1465</v>
      </c>
      <c r="C51" s="77">
        <v>6</v>
      </c>
      <c r="D51" s="116">
        <v>5.937173505598076E-3</v>
      </c>
      <c r="E51" s="116">
        <v>1.7287594751678743</v>
      </c>
      <c r="F51" s="77" t="b">
        <v>0</v>
      </c>
      <c r="G51" s="77" t="b">
        <v>0</v>
      </c>
      <c r="H51" s="77" t="b">
        <v>0</v>
      </c>
      <c r="I51" s="77" t="b">
        <v>0</v>
      </c>
      <c r="J51" s="77" t="b">
        <v>0</v>
      </c>
      <c r="K51" s="77" t="b">
        <v>0</v>
      </c>
    </row>
    <row r="52" spans="1:11" x14ac:dyDescent="0.35">
      <c r="A52" s="77" t="s">
        <v>1465</v>
      </c>
      <c r="B52" s="77" t="s">
        <v>1509</v>
      </c>
      <c r="C52" s="77">
        <v>6</v>
      </c>
      <c r="D52" s="116">
        <v>5.937173505598076E-3</v>
      </c>
      <c r="E52" s="116">
        <v>1.7510358698790267</v>
      </c>
      <c r="F52" s="77" t="b">
        <v>0</v>
      </c>
      <c r="G52" s="77" t="b">
        <v>0</v>
      </c>
      <c r="H52" s="77" t="b">
        <v>0</v>
      </c>
      <c r="I52" s="77" t="b">
        <v>0</v>
      </c>
      <c r="J52" s="77" t="b">
        <v>0</v>
      </c>
      <c r="K52" s="77" t="b">
        <v>0</v>
      </c>
    </row>
    <row r="53" spans="1:11" x14ac:dyDescent="0.35">
      <c r="A53" s="77" t="s">
        <v>1509</v>
      </c>
      <c r="B53" s="77" t="s">
        <v>1510</v>
      </c>
      <c r="C53" s="77">
        <v>6</v>
      </c>
      <c r="D53" s="116">
        <v>5.937173505598076E-3</v>
      </c>
      <c r="E53" s="116">
        <v>2.2516382204482119</v>
      </c>
      <c r="F53" s="77" t="b">
        <v>0</v>
      </c>
      <c r="G53" s="77" t="b">
        <v>0</v>
      </c>
      <c r="H53" s="77" t="b">
        <v>0</v>
      </c>
      <c r="I53" s="77" t="b">
        <v>0</v>
      </c>
      <c r="J53" s="77" t="b">
        <v>0</v>
      </c>
      <c r="K53" s="77" t="b">
        <v>0</v>
      </c>
    </row>
    <row r="54" spans="1:11" x14ac:dyDescent="0.35">
      <c r="A54" s="77" t="s">
        <v>1510</v>
      </c>
      <c r="B54" s="77" t="s">
        <v>1472</v>
      </c>
      <c r="C54" s="77">
        <v>6</v>
      </c>
      <c r="D54" s="116">
        <v>5.937173505598076E-3</v>
      </c>
      <c r="E54" s="116">
        <v>1.9158461185250188</v>
      </c>
      <c r="F54" s="77" t="b">
        <v>0</v>
      </c>
      <c r="G54" s="77" t="b">
        <v>0</v>
      </c>
      <c r="H54" s="77" t="b">
        <v>0</v>
      </c>
      <c r="I54" s="77" t="b">
        <v>0</v>
      </c>
      <c r="J54" s="77" t="b">
        <v>0</v>
      </c>
      <c r="K54" s="77" t="b">
        <v>0</v>
      </c>
    </row>
    <row r="55" spans="1:11" x14ac:dyDescent="0.35">
      <c r="A55" s="77" t="s">
        <v>1512</v>
      </c>
      <c r="B55" s="77" t="s">
        <v>1513</v>
      </c>
      <c r="C55" s="77">
        <v>6</v>
      </c>
      <c r="D55" s="116">
        <v>5.937173505598076E-3</v>
      </c>
      <c r="E55" s="116">
        <v>2.2516382204482119</v>
      </c>
      <c r="F55" s="77" t="b">
        <v>0</v>
      </c>
      <c r="G55" s="77" t="b">
        <v>0</v>
      </c>
      <c r="H55" s="77" t="b">
        <v>0</v>
      </c>
      <c r="I55" s="77" t="b">
        <v>0</v>
      </c>
      <c r="J55" s="77" t="b">
        <v>0</v>
      </c>
      <c r="K55" s="77" t="b">
        <v>0</v>
      </c>
    </row>
    <row r="56" spans="1:11" x14ac:dyDescent="0.35">
      <c r="A56" s="77" t="s">
        <v>1513</v>
      </c>
      <c r="B56" s="77" t="s">
        <v>1514</v>
      </c>
      <c r="C56" s="77">
        <v>6</v>
      </c>
      <c r="D56" s="116">
        <v>5.937173505598076E-3</v>
      </c>
      <c r="E56" s="116">
        <v>2.2516382204482119</v>
      </c>
      <c r="F56" s="77" t="b">
        <v>0</v>
      </c>
      <c r="G56" s="77" t="b">
        <v>0</v>
      </c>
      <c r="H56" s="77" t="b">
        <v>0</v>
      </c>
      <c r="I56" s="77" t="b">
        <v>0</v>
      </c>
      <c r="J56" s="77" t="b">
        <v>0</v>
      </c>
      <c r="K56" s="77" t="b">
        <v>0</v>
      </c>
    </row>
    <row r="57" spans="1:11" x14ac:dyDescent="0.35">
      <c r="A57" s="77" t="s">
        <v>1514</v>
      </c>
      <c r="B57" s="77" t="s">
        <v>1474</v>
      </c>
      <c r="C57" s="77">
        <v>6</v>
      </c>
      <c r="D57" s="116">
        <v>5.937173505598076E-3</v>
      </c>
      <c r="E57" s="116">
        <v>2.0297894708318558</v>
      </c>
      <c r="F57" s="77" t="b">
        <v>0</v>
      </c>
      <c r="G57" s="77" t="b">
        <v>0</v>
      </c>
      <c r="H57" s="77" t="b">
        <v>0</v>
      </c>
      <c r="I57" s="77" t="b">
        <v>0</v>
      </c>
      <c r="J57" s="77" t="b">
        <v>0</v>
      </c>
      <c r="K57" s="77" t="b">
        <v>0</v>
      </c>
    </row>
    <row r="58" spans="1:11" x14ac:dyDescent="0.35">
      <c r="A58" s="77" t="s">
        <v>1474</v>
      </c>
      <c r="B58" s="77" t="s">
        <v>225</v>
      </c>
      <c r="C58" s="77">
        <v>6</v>
      </c>
      <c r="D58" s="116">
        <v>5.937173505598076E-3</v>
      </c>
      <c r="E58" s="116">
        <v>1.3351842718982869</v>
      </c>
      <c r="F58" s="77" t="b">
        <v>0</v>
      </c>
      <c r="G58" s="77" t="b">
        <v>0</v>
      </c>
      <c r="H58" s="77" t="b">
        <v>0</v>
      </c>
      <c r="I58" s="77" t="b">
        <v>0</v>
      </c>
      <c r="J58" s="77" t="b">
        <v>0</v>
      </c>
      <c r="K58" s="77" t="b">
        <v>0</v>
      </c>
    </row>
    <row r="59" spans="1:11" x14ac:dyDescent="0.35">
      <c r="A59" s="77" t="s">
        <v>1327</v>
      </c>
      <c r="B59" s="77" t="s">
        <v>1515</v>
      </c>
      <c r="C59" s="77">
        <v>6</v>
      </c>
      <c r="D59" s="116">
        <v>5.937173505598076E-3</v>
      </c>
      <c r="E59" s="116">
        <v>1.3308194664958368</v>
      </c>
      <c r="F59" s="77" t="b">
        <v>0</v>
      </c>
      <c r="G59" s="77" t="b">
        <v>0</v>
      </c>
      <c r="H59" s="77" t="b">
        <v>0</v>
      </c>
      <c r="I59" s="77" t="b">
        <v>0</v>
      </c>
      <c r="J59" s="77" t="b">
        <v>0</v>
      </c>
      <c r="K59" s="77" t="b">
        <v>0</v>
      </c>
    </row>
    <row r="60" spans="1:11" x14ac:dyDescent="0.35">
      <c r="A60" s="77" t="s">
        <v>1515</v>
      </c>
      <c r="B60" s="77" t="s">
        <v>1516</v>
      </c>
      <c r="C60" s="77">
        <v>6</v>
      </c>
      <c r="D60" s="116">
        <v>5.937173505598076E-3</v>
      </c>
      <c r="E60" s="116">
        <v>2.2516382204482119</v>
      </c>
      <c r="F60" s="77" t="b">
        <v>0</v>
      </c>
      <c r="G60" s="77" t="b">
        <v>0</v>
      </c>
      <c r="H60" s="77" t="b">
        <v>0</v>
      </c>
      <c r="I60" s="77" t="b">
        <v>0</v>
      </c>
      <c r="J60" s="77" t="b">
        <v>0</v>
      </c>
      <c r="K60" s="77" t="b">
        <v>0</v>
      </c>
    </row>
    <row r="61" spans="1:11" x14ac:dyDescent="0.35">
      <c r="A61" s="77" t="s">
        <v>1516</v>
      </c>
      <c r="B61" s="77" t="s">
        <v>1517</v>
      </c>
      <c r="C61" s="77">
        <v>6</v>
      </c>
      <c r="D61" s="116">
        <v>5.937173505598076E-3</v>
      </c>
      <c r="E61" s="116">
        <v>2.2516382204482119</v>
      </c>
      <c r="F61" s="77" t="b">
        <v>0</v>
      </c>
      <c r="G61" s="77" t="b">
        <v>0</v>
      </c>
      <c r="H61" s="77" t="b">
        <v>0</v>
      </c>
      <c r="I61" s="77" t="b">
        <v>0</v>
      </c>
      <c r="J61" s="77" t="b">
        <v>0</v>
      </c>
      <c r="K61" s="77" t="b">
        <v>0</v>
      </c>
    </row>
    <row r="62" spans="1:11" x14ac:dyDescent="0.35">
      <c r="A62" s="77" t="s">
        <v>1517</v>
      </c>
      <c r="B62" s="77" t="s">
        <v>1518</v>
      </c>
      <c r="C62" s="77">
        <v>6</v>
      </c>
      <c r="D62" s="116">
        <v>5.937173505598076E-3</v>
      </c>
      <c r="E62" s="116">
        <v>2.2516382204482119</v>
      </c>
      <c r="F62" s="77" t="b">
        <v>0</v>
      </c>
      <c r="G62" s="77" t="b">
        <v>0</v>
      </c>
      <c r="H62" s="77" t="b">
        <v>0</v>
      </c>
      <c r="I62" s="77" t="b">
        <v>0</v>
      </c>
      <c r="J62" s="77" t="b">
        <v>0</v>
      </c>
      <c r="K62" s="77" t="b">
        <v>0</v>
      </c>
    </row>
    <row r="63" spans="1:11" x14ac:dyDescent="0.35">
      <c r="A63" s="77" t="s">
        <v>1518</v>
      </c>
      <c r="B63" s="77" t="s">
        <v>1519</v>
      </c>
      <c r="C63" s="77">
        <v>6</v>
      </c>
      <c r="D63" s="116">
        <v>5.937173505598076E-3</v>
      </c>
      <c r="E63" s="116">
        <v>2.2516382204482119</v>
      </c>
      <c r="F63" s="77" t="b">
        <v>0</v>
      </c>
      <c r="G63" s="77" t="b">
        <v>0</v>
      </c>
      <c r="H63" s="77" t="b">
        <v>0</v>
      </c>
      <c r="I63" s="77" t="b">
        <v>0</v>
      </c>
      <c r="J63" s="77" t="b">
        <v>0</v>
      </c>
      <c r="K63" s="77" t="b">
        <v>0</v>
      </c>
    </row>
    <row r="64" spans="1:11" x14ac:dyDescent="0.35">
      <c r="A64" s="77" t="s">
        <v>1519</v>
      </c>
      <c r="B64" s="77" t="s">
        <v>1520</v>
      </c>
      <c r="C64" s="77">
        <v>6</v>
      </c>
      <c r="D64" s="116">
        <v>5.937173505598076E-3</v>
      </c>
      <c r="E64" s="116">
        <v>2.2516382204482119</v>
      </c>
      <c r="F64" s="77" t="b">
        <v>0</v>
      </c>
      <c r="G64" s="77" t="b">
        <v>0</v>
      </c>
      <c r="H64" s="77" t="b">
        <v>0</v>
      </c>
      <c r="I64" s="77" t="b">
        <v>0</v>
      </c>
      <c r="J64" s="77" t="b">
        <v>0</v>
      </c>
      <c r="K64" s="77" t="b">
        <v>0</v>
      </c>
    </row>
    <row r="65" spans="1:11" x14ac:dyDescent="0.35">
      <c r="A65" s="77" t="s">
        <v>1520</v>
      </c>
      <c r="B65" s="77" t="s">
        <v>1521</v>
      </c>
      <c r="C65" s="77">
        <v>6</v>
      </c>
      <c r="D65" s="116">
        <v>5.937173505598076E-3</v>
      </c>
      <c r="E65" s="116">
        <v>2.2516382204482119</v>
      </c>
      <c r="F65" s="77" t="b">
        <v>0</v>
      </c>
      <c r="G65" s="77" t="b">
        <v>0</v>
      </c>
      <c r="H65" s="77" t="b">
        <v>0</v>
      </c>
      <c r="I65" s="77" t="b">
        <v>0</v>
      </c>
      <c r="J65" s="77" t="b">
        <v>0</v>
      </c>
      <c r="K65" s="77" t="b">
        <v>0</v>
      </c>
    </row>
    <row r="66" spans="1:11" x14ac:dyDescent="0.35">
      <c r="A66" s="77" t="s">
        <v>1521</v>
      </c>
      <c r="B66" s="77" t="s">
        <v>1472</v>
      </c>
      <c r="C66" s="77">
        <v>6</v>
      </c>
      <c r="D66" s="116">
        <v>5.937173505598076E-3</v>
      </c>
      <c r="E66" s="116">
        <v>1.9158461185250188</v>
      </c>
      <c r="F66" s="77" t="b">
        <v>0</v>
      </c>
      <c r="G66" s="77" t="b">
        <v>0</v>
      </c>
      <c r="H66" s="77" t="b">
        <v>0</v>
      </c>
      <c r="I66" s="77" t="b">
        <v>0</v>
      </c>
      <c r="J66" s="77" t="b">
        <v>0</v>
      </c>
      <c r="K66" s="77" t="b">
        <v>0</v>
      </c>
    </row>
    <row r="67" spans="1:11" x14ac:dyDescent="0.35">
      <c r="A67" s="77" t="s">
        <v>230</v>
      </c>
      <c r="B67" s="77" t="s">
        <v>1496</v>
      </c>
      <c r="C67" s="77">
        <v>6</v>
      </c>
      <c r="D67" s="116">
        <v>5.937173505598076E-3</v>
      </c>
      <c r="E67" s="116">
        <v>1.7867514221455612</v>
      </c>
      <c r="F67" s="77" t="b">
        <v>0</v>
      </c>
      <c r="G67" s="77" t="b">
        <v>0</v>
      </c>
      <c r="H67" s="77" t="b">
        <v>0</v>
      </c>
      <c r="I67" s="77" t="b">
        <v>0</v>
      </c>
      <c r="J67" s="77" t="b">
        <v>0</v>
      </c>
      <c r="K67" s="77" t="b">
        <v>0</v>
      </c>
    </row>
    <row r="68" spans="1:11" x14ac:dyDescent="0.35">
      <c r="A68" s="77" t="s">
        <v>1328</v>
      </c>
      <c r="B68" s="77" t="s">
        <v>373</v>
      </c>
      <c r="C68" s="77">
        <v>6</v>
      </c>
      <c r="D68" s="116">
        <v>5.937173505598076E-3</v>
      </c>
      <c r="E68" s="116">
        <v>1.7075701760979363</v>
      </c>
      <c r="F68" s="77" t="b">
        <v>0</v>
      </c>
      <c r="G68" s="77" t="b">
        <v>0</v>
      </c>
      <c r="H68" s="77" t="b">
        <v>0</v>
      </c>
      <c r="I68" s="77" t="b">
        <v>0</v>
      </c>
      <c r="J68" s="77" t="b">
        <v>0</v>
      </c>
      <c r="K68" s="77" t="b">
        <v>0</v>
      </c>
    </row>
    <row r="69" spans="1:11" x14ac:dyDescent="0.35">
      <c r="A69" s="77" t="s">
        <v>373</v>
      </c>
      <c r="B69" s="77" t="s">
        <v>1481</v>
      </c>
      <c r="C69" s="77">
        <v>6</v>
      </c>
      <c r="D69" s="116">
        <v>5.937173505598076E-3</v>
      </c>
      <c r="E69" s="116">
        <v>2.2516382204482119</v>
      </c>
      <c r="F69" s="77" t="b">
        <v>0</v>
      </c>
      <c r="G69" s="77" t="b">
        <v>0</v>
      </c>
      <c r="H69" s="77" t="b">
        <v>0</v>
      </c>
      <c r="I69" s="77" t="b">
        <v>0</v>
      </c>
      <c r="J69" s="77" t="b">
        <v>0</v>
      </c>
      <c r="K69" s="77" t="b">
        <v>0</v>
      </c>
    </row>
    <row r="70" spans="1:11" x14ac:dyDescent="0.35">
      <c r="A70" s="77" t="s">
        <v>230</v>
      </c>
      <c r="B70" s="77" t="s">
        <v>1511</v>
      </c>
      <c r="C70" s="77">
        <v>5</v>
      </c>
      <c r="D70" s="116">
        <v>5.2910151259325895E-3</v>
      </c>
      <c r="E70" s="116">
        <v>1.7745169657285496</v>
      </c>
      <c r="F70" s="77" t="b">
        <v>0</v>
      </c>
      <c r="G70" s="77" t="b">
        <v>0</v>
      </c>
      <c r="H70" s="77" t="b">
        <v>0</v>
      </c>
      <c r="I70" s="77" t="b">
        <v>0</v>
      </c>
      <c r="J70" s="77" t="b">
        <v>0</v>
      </c>
      <c r="K70" s="77" t="b">
        <v>0</v>
      </c>
    </row>
    <row r="71" spans="1:11" x14ac:dyDescent="0.35">
      <c r="A71" s="77" t="s">
        <v>1511</v>
      </c>
      <c r="B71" s="77" t="s">
        <v>1522</v>
      </c>
      <c r="C71" s="77">
        <v>5</v>
      </c>
      <c r="D71" s="116">
        <v>5.2910151259325895E-3</v>
      </c>
      <c r="E71" s="116">
        <v>2.2516382204482119</v>
      </c>
      <c r="F71" s="77" t="b">
        <v>0</v>
      </c>
      <c r="G71" s="77" t="b">
        <v>0</v>
      </c>
      <c r="H71" s="77" t="b">
        <v>0</v>
      </c>
      <c r="I71" s="77" t="b">
        <v>0</v>
      </c>
      <c r="J71" s="77" t="b">
        <v>0</v>
      </c>
      <c r="K71" s="77" t="b">
        <v>0</v>
      </c>
    </row>
    <row r="72" spans="1:11" x14ac:dyDescent="0.35">
      <c r="A72" s="77" t="s">
        <v>1328</v>
      </c>
      <c r="B72" s="77" t="s">
        <v>377</v>
      </c>
      <c r="C72" s="77">
        <v>5</v>
      </c>
      <c r="D72" s="116">
        <v>5.2910151259325895E-3</v>
      </c>
      <c r="E72" s="116">
        <v>1.7075701760979363</v>
      </c>
      <c r="F72" s="77" t="b">
        <v>0</v>
      </c>
      <c r="G72" s="77" t="b">
        <v>0</v>
      </c>
      <c r="H72" s="77" t="b">
        <v>0</v>
      </c>
      <c r="I72" s="77" t="b">
        <v>0</v>
      </c>
      <c r="J72" s="77" t="b">
        <v>0</v>
      </c>
      <c r="K72" s="77" t="b">
        <v>0</v>
      </c>
    </row>
    <row r="73" spans="1:11" x14ac:dyDescent="0.35">
      <c r="A73" s="77" t="s">
        <v>377</v>
      </c>
      <c r="B73" s="77" t="s">
        <v>1512</v>
      </c>
      <c r="C73" s="77">
        <v>5</v>
      </c>
      <c r="D73" s="116">
        <v>5.2910151259325895E-3</v>
      </c>
      <c r="E73" s="116">
        <v>2.330819466495837</v>
      </c>
      <c r="F73" s="77" t="b">
        <v>0</v>
      </c>
      <c r="G73" s="77" t="b">
        <v>0</v>
      </c>
      <c r="H73" s="77" t="b">
        <v>0</v>
      </c>
      <c r="I73" s="77" t="b">
        <v>0</v>
      </c>
      <c r="J73" s="77" t="b">
        <v>0</v>
      </c>
      <c r="K73" s="77" t="b">
        <v>0</v>
      </c>
    </row>
    <row r="74" spans="1:11" x14ac:dyDescent="0.35">
      <c r="A74" s="77" t="s">
        <v>1496</v>
      </c>
      <c r="B74" s="77" t="s">
        <v>1524</v>
      </c>
      <c r="C74" s="77">
        <v>5</v>
      </c>
      <c r="D74" s="116">
        <v>5.2910151259325895E-3</v>
      </c>
      <c r="E74" s="116">
        <v>2.2516382204482119</v>
      </c>
      <c r="F74" s="77" t="b">
        <v>0</v>
      </c>
      <c r="G74" s="77" t="b">
        <v>0</v>
      </c>
      <c r="H74" s="77" t="b">
        <v>0</v>
      </c>
      <c r="I74" s="77" t="b">
        <v>0</v>
      </c>
      <c r="J74" s="77" t="b">
        <v>0</v>
      </c>
      <c r="K74" s="77" t="b">
        <v>0</v>
      </c>
    </row>
    <row r="75" spans="1:11" x14ac:dyDescent="0.35">
      <c r="A75" s="77" t="s">
        <v>1325</v>
      </c>
      <c r="B75" s="77" t="s">
        <v>1325</v>
      </c>
      <c r="C75" s="77">
        <v>4</v>
      </c>
      <c r="D75" s="116">
        <v>4.5690133600975241E-3</v>
      </c>
      <c r="E75" s="116">
        <v>-0.12402539351267333</v>
      </c>
      <c r="F75" s="77" t="b">
        <v>0</v>
      </c>
      <c r="G75" s="77" t="b">
        <v>0</v>
      </c>
      <c r="H75" s="77" t="b">
        <v>0</v>
      </c>
      <c r="I75" s="77" t="b">
        <v>0</v>
      </c>
      <c r="J75" s="77" t="b">
        <v>0</v>
      </c>
      <c r="K75" s="77" t="b">
        <v>0</v>
      </c>
    </row>
    <row r="76" spans="1:11" x14ac:dyDescent="0.35">
      <c r="A76" s="77" t="s">
        <v>1495</v>
      </c>
      <c r="B76" s="77" t="s">
        <v>1530</v>
      </c>
      <c r="C76" s="77">
        <v>4</v>
      </c>
      <c r="D76" s="116">
        <v>4.5690133600975241E-3</v>
      </c>
      <c r="E76" s="116">
        <v>2.4277294795038933</v>
      </c>
      <c r="F76" s="77" t="b">
        <v>0</v>
      </c>
      <c r="G76" s="77" t="b">
        <v>0</v>
      </c>
      <c r="H76" s="77" t="b">
        <v>0</v>
      </c>
      <c r="I76" s="77" t="b">
        <v>0</v>
      </c>
      <c r="J76" s="77" t="b">
        <v>0</v>
      </c>
      <c r="K76" s="77" t="b">
        <v>0</v>
      </c>
    </row>
    <row r="77" spans="1:11" x14ac:dyDescent="0.35">
      <c r="A77" s="77" t="s">
        <v>1526</v>
      </c>
      <c r="B77" s="77" t="s">
        <v>1326</v>
      </c>
      <c r="C77" s="77">
        <v>3</v>
      </c>
      <c r="D77" s="116">
        <v>3.7518391265995098E-3</v>
      </c>
      <c r="E77" s="116">
        <v>1.1489758785510642</v>
      </c>
      <c r="F77" s="77" t="b">
        <v>0</v>
      </c>
      <c r="G77" s="77" t="b">
        <v>0</v>
      </c>
      <c r="H77" s="77" t="b">
        <v>0</v>
      </c>
      <c r="I77" s="77" t="b">
        <v>0</v>
      </c>
      <c r="J77" s="77" t="b">
        <v>0</v>
      </c>
      <c r="K77" s="77" t="b">
        <v>0</v>
      </c>
    </row>
    <row r="78" spans="1:11" x14ac:dyDescent="0.35">
      <c r="A78" s="77" t="s">
        <v>1327</v>
      </c>
      <c r="B78" s="77" t="s">
        <v>1536</v>
      </c>
      <c r="C78" s="77">
        <v>3</v>
      </c>
      <c r="D78" s="116">
        <v>3.7518391265995098E-3</v>
      </c>
      <c r="E78" s="116">
        <v>1.3308194664958368</v>
      </c>
      <c r="F78" s="77" t="b">
        <v>0</v>
      </c>
      <c r="G78" s="77" t="b">
        <v>0</v>
      </c>
      <c r="H78" s="77" t="b">
        <v>0</v>
      </c>
      <c r="I78" s="77" t="b">
        <v>0</v>
      </c>
      <c r="J78" s="77" t="b">
        <v>0</v>
      </c>
      <c r="K78" s="77" t="b">
        <v>0</v>
      </c>
    </row>
    <row r="79" spans="1:11" x14ac:dyDescent="0.35">
      <c r="A79" s="77" t="s">
        <v>1536</v>
      </c>
      <c r="B79" s="77" t="s">
        <v>1527</v>
      </c>
      <c r="C79" s="77">
        <v>3</v>
      </c>
      <c r="D79" s="116">
        <v>3.7518391265995098E-3</v>
      </c>
      <c r="E79" s="116">
        <v>2.4277294795038933</v>
      </c>
      <c r="F79" s="77" t="b">
        <v>0</v>
      </c>
      <c r="G79" s="77" t="b">
        <v>0</v>
      </c>
      <c r="H79" s="77" t="b">
        <v>0</v>
      </c>
      <c r="I79" s="77" t="b">
        <v>0</v>
      </c>
      <c r="J79" s="77" t="b">
        <v>0</v>
      </c>
      <c r="K79" s="77" t="b">
        <v>0</v>
      </c>
    </row>
    <row r="80" spans="1:11" x14ac:dyDescent="0.35">
      <c r="A80" s="77" t="s">
        <v>1527</v>
      </c>
      <c r="B80" s="77" t="s">
        <v>1326</v>
      </c>
      <c r="C80" s="77">
        <v>3</v>
      </c>
      <c r="D80" s="116">
        <v>3.7518391265995098E-3</v>
      </c>
      <c r="E80" s="116">
        <v>1.2739146151593643</v>
      </c>
      <c r="F80" s="77" t="b">
        <v>0</v>
      </c>
      <c r="G80" s="77" t="b">
        <v>0</v>
      </c>
      <c r="H80" s="77" t="b">
        <v>0</v>
      </c>
      <c r="I80" s="77" t="b">
        <v>0</v>
      </c>
      <c r="J80" s="77" t="b">
        <v>0</v>
      </c>
      <c r="K80" s="77" t="b">
        <v>0</v>
      </c>
    </row>
    <row r="81" spans="1:11" x14ac:dyDescent="0.35">
      <c r="A81" s="77" t="s">
        <v>1503</v>
      </c>
      <c r="B81" s="77" t="s">
        <v>1537</v>
      </c>
      <c r="C81" s="77">
        <v>3</v>
      </c>
      <c r="D81" s="116">
        <v>3.7518391265995098E-3</v>
      </c>
      <c r="E81" s="116">
        <v>2.1846914308175989</v>
      </c>
      <c r="F81" s="77" t="b">
        <v>0</v>
      </c>
      <c r="G81" s="77" t="b">
        <v>0</v>
      </c>
      <c r="H81" s="77" t="b">
        <v>0</v>
      </c>
      <c r="I81" s="77" t="b">
        <v>0</v>
      </c>
      <c r="J81" s="77" t="b">
        <v>0</v>
      </c>
      <c r="K81" s="77" t="b">
        <v>0</v>
      </c>
    </row>
    <row r="82" spans="1:11" x14ac:dyDescent="0.35">
      <c r="A82" s="77" t="s">
        <v>1537</v>
      </c>
      <c r="B82" s="77" t="s">
        <v>1538</v>
      </c>
      <c r="C82" s="77">
        <v>3</v>
      </c>
      <c r="D82" s="116">
        <v>3.7518391265995098E-3</v>
      </c>
      <c r="E82" s="116">
        <v>2.5526682161121932</v>
      </c>
      <c r="F82" s="77" t="b">
        <v>0</v>
      </c>
      <c r="G82" s="77" t="b">
        <v>0</v>
      </c>
      <c r="H82" s="77" t="b">
        <v>0</v>
      </c>
      <c r="I82" s="77" t="b">
        <v>1</v>
      </c>
      <c r="J82" s="77" t="b">
        <v>0</v>
      </c>
      <c r="K82" s="77" t="b">
        <v>0</v>
      </c>
    </row>
    <row r="83" spans="1:11" x14ac:dyDescent="0.35">
      <c r="A83" s="77" t="s">
        <v>1538</v>
      </c>
      <c r="B83" s="77" t="s">
        <v>1523</v>
      </c>
      <c r="C83" s="77">
        <v>3</v>
      </c>
      <c r="D83" s="116">
        <v>3.7518391265995098E-3</v>
      </c>
      <c r="E83" s="116">
        <v>2.5526682161121932</v>
      </c>
      <c r="F83" s="77" t="b">
        <v>1</v>
      </c>
      <c r="G83" s="77" t="b">
        <v>0</v>
      </c>
      <c r="H83" s="77" t="b">
        <v>0</v>
      </c>
      <c r="I83" s="77" t="b">
        <v>0</v>
      </c>
      <c r="J83" s="77" t="b">
        <v>0</v>
      </c>
      <c r="K83" s="77" t="b">
        <v>0</v>
      </c>
    </row>
    <row r="84" spans="1:11" x14ac:dyDescent="0.35">
      <c r="A84" s="77" t="s">
        <v>1327</v>
      </c>
      <c r="B84" s="77" t="s">
        <v>1539</v>
      </c>
      <c r="C84" s="77">
        <v>3</v>
      </c>
      <c r="D84" s="116">
        <v>3.7518391265995098E-3</v>
      </c>
      <c r="E84" s="116">
        <v>1.3308194664958368</v>
      </c>
      <c r="F84" s="77" t="b">
        <v>0</v>
      </c>
      <c r="G84" s="77" t="b">
        <v>0</v>
      </c>
      <c r="H84" s="77" t="b">
        <v>0</v>
      </c>
      <c r="I84" s="77" t="b">
        <v>0</v>
      </c>
      <c r="J84" s="77" t="b">
        <v>0</v>
      </c>
      <c r="K84" s="77" t="b">
        <v>0</v>
      </c>
    </row>
    <row r="85" spans="1:11" x14ac:dyDescent="0.35">
      <c r="A85" s="77" t="s">
        <v>1539</v>
      </c>
      <c r="B85" s="77" t="s">
        <v>1528</v>
      </c>
      <c r="C85" s="77">
        <v>3</v>
      </c>
      <c r="D85" s="116">
        <v>3.7518391265995098E-3</v>
      </c>
      <c r="E85" s="116">
        <v>2.4277294795038933</v>
      </c>
      <c r="F85" s="77" t="b">
        <v>0</v>
      </c>
      <c r="G85" s="77" t="b">
        <v>0</v>
      </c>
      <c r="H85" s="77" t="b">
        <v>0</v>
      </c>
      <c r="I85" s="77" t="b">
        <v>0</v>
      </c>
      <c r="J85" s="77" t="b">
        <v>0</v>
      </c>
      <c r="K85" s="77" t="b">
        <v>0</v>
      </c>
    </row>
    <row r="86" spans="1:11" x14ac:dyDescent="0.35">
      <c r="A86" s="77" t="s">
        <v>1528</v>
      </c>
      <c r="B86" s="77" t="s">
        <v>1529</v>
      </c>
      <c r="C86" s="77">
        <v>3</v>
      </c>
      <c r="D86" s="116">
        <v>3.7518391265995098E-3</v>
      </c>
      <c r="E86" s="116">
        <v>2.3027907428955934</v>
      </c>
      <c r="F86" s="77" t="b">
        <v>0</v>
      </c>
      <c r="G86" s="77" t="b">
        <v>0</v>
      </c>
      <c r="H86" s="77" t="b">
        <v>0</v>
      </c>
      <c r="I86" s="77" t="b">
        <v>0</v>
      </c>
      <c r="J86" s="77" t="b">
        <v>0</v>
      </c>
      <c r="K86" s="77" t="b">
        <v>0</v>
      </c>
    </row>
    <row r="87" spans="1:11" x14ac:dyDescent="0.35">
      <c r="A87" s="77" t="s">
        <v>1328</v>
      </c>
      <c r="B87" s="77" t="s">
        <v>389</v>
      </c>
      <c r="C87" s="77">
        <v>3</v>
      </c>
      <c r="D87" s="116">
        <v>3.7518391265995098E-3</v>
      </c>
      <c r="E87" s="116">
        <v>1.7075701760979363</v>
      </c>
      <c r="F87" s="77" t="b">
        <v>0</v>
      </c>
      <c r="G87" s="77" t="b">
        <v>0</v>
      </c>
      <c r="H87" s="77" t="b">
        <v>0</v>
      </c>
      <c r="I87" s="77" t="b">
        <v>0</v>
      </c>
      <c r="J87" s="77" t="b">
        <v>0</v>
      </c>
      <c r="K87" s="77" t="b">
        <v>0</v>
      </c>
    </row>
    <row r="88" spans="1:11" x14ac:dyDescent="0.35">
      <c r="A88" s="77" t="s">
        <v>389</v>
      </c>
      <c r="B88" s="77" t="s">
        <v>1466</v>
      </c>
      <c r="C88" s="77">
        <v>3</v>
      </c>
      <c r="D88" s="116">
        <v>3.7518391265995098E-3</v>
      </c>
      <c r="E88" s="116">
        <v>2.5526682161121932</v>
      </c>
      <c r="F88" s="77" t="b">
        <v>0</v>
      </c>
      <c r="G88" s="77" t="b">
        <v>0</v>
      </c>
      <c r="H88" s="77" t="b">
        <v>0</v>
      </c>
      <c r="I88" s="77" t="b">
        <v>1</v>
      </c>
      <c r="J88" s="77" t="b">
        <v>0</v>
      </c>
      <c r="K88" s="77" t="b">
        <v>0</v>
      </c>
    </row>
    <row r="89" spans="1:11" x14ac:dyDescent="0.35">
      <c r="A89" s="77" t="s">
        <v>479</v>
      </c>
      <c r="B89" s="77" t="s">
        <v>1540</v>
      </c>
      <c r="C89" s="77">
        <v>3</v>
      </c>
      <c r="D89" s="116">
        <v>3.7518391265995098E-3</v>
      </c>
      <c r="E89" s="116">
        <v>2.5526682161121932</v>
      </c>
      <c r="F89" s="77" t="b">
        <v>0</v>
      </c>
      <c r="G89" s="77" t="b">
        <v>0</v>
      </c>
      <c r="H89" s="77" t="b">
        <v>0</v>
      </c>
      <c r="I89" s="77" t="b">
        <v>0</v>
      </c>
      <c r="J89" s="77" t="b">
        <v>0</v>
      </c>
      <c r="K89" s="77" t="b">
        <v>0</v>
      </c>
    </row>
    <row r="90" spans="1:11" x14ac:dyDescent="0.35">
      <c r="A90" s="77" t="s">
        <v>1530</v>
      </c>
      <c r="B90" s="77" t="s">
        <v>1542</v>
      </c>
      <c r="C90" s="77">
        <v>3</v>
      </c>
      <c r="D90" s="116">
        <v>3.7518391265995098E-3</v>
      </c>
      <c r="E90" s="116">
        <v>2.5526682161121932</v>
      </c>
      <c r="F90" s="77" t="b">
        <v>0</v>
      </c>
      <c r="G90" s="77" t="b">
        <v>0</v>
      </c>
      <c r="H90" s="77" t="b">
        <v>0</v>
      </c>
      <c r="I90" s="77" t="b">
        <v>0</v>
      </c>
      <c r="J90" s="77" t="b">
        <v>0</v>
      </c>
      <c r="K90" s="77" t="b">
        <v>0</v>
      </c>
    </row>
    <row r="91" spans="1:11" x14ac:dyDescent="0.35">
      <c r="A91" s="77" t="s">
        <v>1314</v>
      </c>
      <c r="B91" s="77" t="s">
        <v>1326</v>
      </c>
      <c r="C91" s="77">
        <v>3</v>
      </c>
      <c r="D91" s="116">
        <v>3.7518391265995098E-3</v>
      </c>
      <c r="E91" s="116">
        <v>1.2739146151593643</v>
      </c>
      <c r="F91" s="77" t="b">
        <v>1</v>
      </c>
      <c r="G91" s="77" t="b">
        <v>0</v>
      </c>
      <c r="H91" s="77" t="b">
        <v>0</v>
      </c>
      <c r="I91" s="77" t="b">
        <v>0</v>
      </c>
      <c r="J91" s="77" t="b">
        <v>0</v>
      </c>
      <c r="K91" s="77" t="b">
        <v>0</v>
      </c>
    </row>
    <row r="92" spans="1:11" x14ac:dyDescent="0.35">
      <c r="A92" s="77" t="s">
        <v>1327</v>
      </c>
      <c r="B92" s="77" t="s">
        <v>1543</v>
      </c>
      <c r="C92" s="77">
        <v>3</v>
      </c>
      <c r="D92" s="116">
        <v>3.7518391265995098E-3</v>
      </c>
      <c r="E92" s="116">
        <v>1.3308194664958368</v>
      </c>
      <c r="F92" s="77" t="b">
        <v>0</v>
      </c>
      <c r="G92" s="77" t="b">
        <v>0</v>
      </c>
      <c r="H92" s="77" t="b">
        <v>0</v>
      </c>
      <c r="I92" s="77" t="b">
        <v>0</v>
      </c>
      <c r="J92" s="77" t="b">
        <v>0</v>
      </c>
      <c r="K92" s="77" t="b">
        <v>0</v>
      </c>
    </row>
    <row r="93" spans="1:11" x14ac:dyDescent="0.35">
      <c r="A93" s="77" t="s">
        <v>1543</v>
      </c>
      <c r="B93" s="77" t="s">
        <v>1315</v>
      </c>
      <c r="C93" s="77">
        <v>3</v>
      </c>
      <c r="D93" s="116">
        <v>3.7518391265995098E-3</v>
      </c>
      <c r="E93" s="116">
        <v>2.5526682161121932</v>
      </c>
      <c r="F93" s="77" t="b">
        <v>0</v>
      </c>
      <c r="G93" s="77" t="b">
        <v>0</v>
      </c>
      <c r="H93" s="77" t="b">
        <v>0</v>
      </c>
      <c r="I93" s="77" t="b">
        <v>1</v>
      </c>
      <c r="J93" s="77" t="b">
        <v>0</v>
      </c>
      <c r="K93" s="77" t="b">
        <v>0</v>
      </c>
    </row>
    <row r="94" spans="1:11" x14ac:dyDescent="0.35">
      <c r="A94" s="77" t="s">
        <v>1315</v>
      </c>
      <c r="B94" s="77" t="s">
        <v>1316</v>
      </c>
      <c r="C94" s="77">
        <v>3</v>
      </c>
      <c r="D94" s="116">
        <v>3.7518391265995098E-3</v>
      </c>
      <c r="E94" s="116">
        <v>2.5526682161121932</v>
      </c>
      <c r="F94" s="77" t="b">
        <v>1</v>
      </c>
      <c r="G94" s="77" t="b">
        <v>0</v>
      </c>
      <c r="H94" s="77" t="b">
        <v>0</v>
      </c>
      <c r="I94" s="77" t="b">
        <v>0</v>
      </c>
      <c r="J94" s="77" t="b">
        <v>0</v>
      </c>
      <c r="K94" s="77" t="b">
        <v>0</v>
      </c>
    </row>
    <row r="95" spans="1:11" x14ac:dyDescent="0.35">
      <c r="A95" s="77" t="s">
        <v>1316</v>
      </c>
      <c r="B95" s="77" t="s">
        <v>1544</v>
      </c>
      <c r="C95" s="77">
        <v>3</v>
      </c>
      <c r="D95" s="116">
        <v>3.7518391265995098E-3</v>
      </c>
      <c r="E95" s="116">
        <v>2.5526682161121932</v>
      </c>
      <c r="F95" s="77" t="b">
        <v>0</v>
      </c>
      <c r="G95" s="77" t="b">
        <v>0</v>
      </c>
      <c r="H95" s="77" t="b">
        <v>0</v>
      </c>
      <c r="I95" s="77" t="b">
        <v>0</v>
      </c>
      <c r="J95" s="77" t="b">
        <v>0</v>
      </c>
      <c r="K95" s="77" t="b">
        <v>0</v>
      </c>
    </row>
    <row r="96" spans="1:11" x14ac:dyDescent="0.35">
      <c r="A96" s="77" t="s">
        <v>1544</v>
      </c>
      <c r="B96" s="77" t="s">
        <v>1545</v>
      </c>
      <c r="C96" s="77">
        <v>3</v>
      </c>
      <c r="D96" s="116">
        <v>3.7518391265995098E-3</v>
      </c>
      <c r="E96" s="116">
        <v>2.5526682161121932</v>
      </c>
      <c r="F96" s="77" t="b">
        <v>0</v>
      </c>
      <c r="G96" s="77" t="b">
        <v>0</v>
      </c>
      <c r="H96" s="77" t="b">
        <v>0</v>
      </c>
      <c r="I96" s="77" t="b">
        <v>0</v>
      </c>
      <c r="J96" s="77" t="b">
        <v>0</v>
      </c>
      <c r="K96" s="77" t="b">
        <v>0</v>
      </c>
    </row>
    <row r="97" spans="1:11" x14ac:dyDescent="0.35">
      <c r="A97" s="77" t="s">
        <v>1545</v>
      </c>
      <c r="B97" s="77" t="s">
        <v>1546</v>
      </c>
      <c r="C97" s="77">
        <v>3</v>
      </c>
      <c r="D97" s="116">
        <v>3.7518391265995098E-3</v>
      </c>
      <c r="E97" s="116">
        <v>2.5526682161121932</v>
      </c>
      <c r="F97" s="77" t="b">
        <v>0</v>
      </c>
      <c r="G97" s="77" t="b">
        <v>0</v>
      </c>
      <c r="H97" s="77" t="b">
        <v>0</v>
      </c>
      <c r="I97" s="77" t="b">
        <v>0</v>
      </c>
      <c r="J97" s="77" t="b">
        <v>0</v>
      </c>
      <c r="K97" s="77" t="b">
        <v>0</v>
      </c>
    </row>
    <row r="98" spans="1:11" x14ac:dyDescent="0.35">
      <c r="A98" s="77" t="s">
        <v>1546</v>
      </c>
      <c r="B98" s="77" t="s">
        <v>1328</v>
      </c>
      <c r="C98" s="77">
        <v>3</v>
      </c>
      <c r="D98" s="116">
        <v>3.7518391265995098E-3</v>
      </c>
      <c r="E98" s="116">
        <v>2.5526682161121932</v>
      </c>
      <c r="F98" s="77" t="b">
        <v>0</v>
      </c>
      <c r="G98" s="77" t="b">
        <v>0</v>
      </c>
      <c r="H98" s="77" t="b">
        <v>0</v>
      </c>
      <c r="I98" s="77" t="b">
        <v>0</v>
      </c>
      <c r="J98" s="77" t="b">
        <v>0</v>
      </c>
      <c r="K98" s="77" t="b">
        <v>0</v>
      </c>
    </row>
    <row r="99" spans="1:11" x14ac:dyDescent="0.35">
      <c r="A99" s="77" t="s">
        <v>1328</v>
      </c>
      <c r="B99" s="77" t="s">
        <v>1547</v>
      </c>
      <c r="C99" s="77">
        <v>3</v>
      </c>
      <c r="D99" s="116">
        <v>3.7518391265995098E-3</v>
      </c>
      <c r="E99" s="116">
        <v>1.7075701760979363</v>
      </c>
      <c r="F99" s="77" t="b">
        <v>0</v>
      </c>
      <c r="G99" s="77" t="b">
        <v>0</v>
      </c>
      <c r="H99" s="77" t="b">
        <v>0</v>
      </c>
      <c r="I99" s="77" t="b">
        <v>0</v>
      </c>
      <c r="J99" s="77" t="b">
        <v>0</v>
      </c>
      <c r="K99" s="77" t="b">
        <v>0</v>
      </c>
    </row>
    <row r="100" spans="1:11" x14ac:dyDescent="0.35">
      <c r="A100" s="77" t="s">
        <v>1550</v>
      </c>
      <c r="B100" s="77" t="s">
        <v>1317</v>
      </c>
      <c r="C100" s="77">
        <v>2</v>
      </c>
      <c r="D100" s="116">
        <v>2.8066749292490764E-3</v>
      </c>
      <c r="E100" s="116">
        <v>2.5526682161121932</v>
      </c>
      <c r="F100" s="77" t="b">
        <v>0</v>
      </c>
      <c r="G100" s="77" t="b">
        <v>0</v>
      </c>
      <c r="H100" s="77" t="b">
        <v>0</v>
      </c>
      <c r="I100" s="77" t="b">
        <v>0</v>
      </c>
      <c r="J100" s="77" t="b">
        <v>0</v>
      </c>
      <c r="K100" s="77" t="b">
        <v>0</v>
      </c>
    </row>
    <row r="101" spans="1:11" x14ac:dyDescent="0.35">
      <c r="A101" s="77" t="s">
        <v>1317</v>
      </c>
      <c r="B101" s="77" t="s">
        <v>1326</v>
      </c>
      <c r="C101" s="77">
        <v>2</v>
      </c>
      <c r="D101" s="116">
        <v>2.8066749292490764E-3</v>
      </c>
      <c r="E101" s="116">
        <v>1.2739146151593643</v>
      </c>
      <c r="F101" s="77" t="b">
        <v>0</v>
      </c>
      <c r="G101" s="77" t="b">
        <v>0</v>
      </c>
      <c r="H101" s="77" t="b">
        <v>0</v>
      </c>
      <c r="I101" s="77" t="b">
        <v>0</v>
      </c>
      <c r="J101" s="77" t="b">
        <v>0</v>
      </c>
      <c r="K101" s="77" t="b">
        <v>0</v>
      </c>
    </row>
    <row r="102" spans="1:11" x14ac:dyDescent="0.35">
      <c r="A102" s="77" t="s">
        <v>1327</v>
      </c>
      <c r="B102" s="77" t="s">
        <v>1551</v>
      </c>
      <c r="C102" s="77">
        <v>2</v>
      </c>
      <c r="D102" s="116">
        <v>2.8066749292490764E-3</v>
      </c>
      <c r="E102" s="116">
        <v>1.3308194664958368</v>
      </c>
      <c r="F102" s="77" t="b">
        <v>0</v>
      </c>
      <c r="G102" s="77" t="b">
        <v>0</v>
      </c>
      <c r="H102" s="77" t="b">
        <v>0</v>
      </c>
      <c r="I102" s="77" t="b">
        <v>0</v>
      </c>
      <c r="J102" s="77" t="b">
        <v>0</v>
      </c>
      <c r="K102" s="77" t="b">
        <v>0</v>
      </c>
    </row>
    <row r="103" spans="1:11" x14ac:dyDescent="0.35">
      <c r="A103" s="77" t="s">
        <v>1551</v>
      </c>
      <c r="B103" s="77" t="s">
        <v>1552</v>
      </c>
      <c r="C103" s="77">
        <v>2</v>
      </c>
      <c r="D103" s="116">
        <v>2.8066749292490764E-3</v>
      </c>
      <c r="E103" s="116">
        <v>2.7287594751678745</v>
      </c>
      <c r="F103" s="77" t="b">
        <v>0</v>
      </c>
      <c r="G103" s="77" t="b">
        <v>0</v>
      </c>
      <c r="H103" s="77" t="b">
        <v>0</v>
      </c>
      <c r="I103" s="77" t="b">
        <v>0</v>
      </c>
      <c r="J103" s="77" t="b">
        <v>0</v>
      </c>
      <c r="K103" s="77" t="b">
        <v>0</v>
      </c>
    </row>
    <row r="104" spans="1:11" x14ac:dyDescent="0.35">
      <c r="A104" s="77" t="s">
        <v>1552</v>
      </c>
      <c r="B104" s="77" t="s">
        <v>1553</v>
      </c>
      <c r="C104" s="77">
        <v>2</v>
      </c>
      <c r="D104" s="116">
        <v>2.8066749292490764E-3</v>
      </c>
      <c r="E104" s="116">
        <v>2.7287594751678745</v>
      </c>
      <c r="F104" s="77" t="b">
        <v>0</v>
      </c>
      <c r="G104" s="77" t="b">
        <v>0</v>
      </c>
      <c r="H104" s="77" t="b">
        <v>0</v>
      </c>
      <c r="I104" s="77" t="b">
        <v>0</v>
      </c>
      <c r="J104" s="77" t="b">
        <v>0</v>
      </c>
      <c r="K104" s="77" t="b">
        <v>0</v>
      </c>
    </row>
    <row r="105" spans="1:11" x14ac:dyDescent="0.35">
      <c r="A105" s="77" t="s">
        <v>1553</v>
      </c>
      <c r="B105" s="77" t="s">
        <v>990</v>
      </c>
      <c r="C105" s="77">
        <v>2</v>
      </c>
      <c r="D105" s="116">
        <v>2.8066749292490764E-3</v>
      </c>
      <c r="E105" s="116">
        <v>2.7287594751678745</v>
      </c>
      <c r="F105" s="77" t="b">
        <v>0</v>
      </c>
      <c r="G105" s="77" t="b">
        <v>0</v>
      </c>
      <c r="H105" s="77" t="b">
        <v>0</v>
      </c>
      <c r="I105" s="77" t="b">
        <v>0</v>
      </c>
      <c r="J105" s="77" t="b">
        <v>0</v>
      </c>
      <c r="K105" s="77" t="b">
        <v>0</v>
      </c>
    </row>
    <row r="106" spans="1:11" x14ac:dyDescent="0.35">
      <c r="A106" s="77" t="s">
        <v>1327</v>
      </c>
      <c r="B106" s="77" t="s">
        <v>1525</v>
      </c>
      <c r="C106" s="77">
        <v>2</v>
      </c>
      <c r="D106" s="116">
        <v>2.8066749292490764E-3</v>
      </c>
      <c r="E106" s="116">
        <v>1.0297894708318556</v>
      </c>
      <c r="F106" s="77" t="b">
        <v>0</v>
      </c>
      <c r="G106" s="77" t="b">
        <v>0</v>
      </c>
      <c r="H106" s="77" t="b">
        <v>0</v>
      </c>
      <c r="I106" s="77" t="b">
        <v>0</v>
      </c>
      <c r="J106" s="77" t="b">
        <v>0</v>
      </c>
      <c r="K106" s="77" t="b">
        <v>0</v>
      </c>
    </row>
    <row r="107" spans="1:11" x14ac:dyDescent="0.35">
      <c r="A107" s="77" t="s">
        <v>1529</v>
      </c>
      <c r="B107" s="77" t="s">
        <v>1525</v>
      </c>
      <c r="C107" s="77">
        <v>2</v>
      </c>
      <c r="D107" s="116">
        <v>2.8066749292490764E-3</v>
      </c>
      <c r="E107" s="116">
        <v>2.126699483839912</v>
      </c>
      <c r="F107" s="77" t="b">
        <v>0</v>
      </c>
      <c r="G107" s="77" t="b">
        <v>0</v>
      </c>
      <c r="H107" s="77" t="b">
        <v>0</v>
      </c>
      <c r="I107" s="77" t="b">
        <v>0</v>
      </c>
      <c r="J107" s="77" t="b">
        <v>0</v>
      </c>
      <c r="K107" s="77" t="b">
        <v>0</v>
      </c>
    </row>
    <row r="108" spans="1:11" x14ac:dyDescent="0.35">
      <c r="A108" s="77" t="s">
        <v>1525</v>
      </c>
      <c r="B108" s="77" t="s">
        <v>1556</v>
      </c>
      <c r="C108" s="77">
        <v>2</v>
      </c>
      <c r="D108" s="116">
        <v>2.8066749292490764E-3</v>
      </c>
      <c r="E108" s="116">
        <v>2.4277294795038933</v>
      </c>
      <c r="F108" s="77" t="b">
        <v>0</v>
      </c>
      <c r="G108" s="77" t="b">
        <v>0</v>
      </c>
      <c r="H108" s="77" t="b">
        <v>0</v>
      </c>
      <c r="I108" s="77" t="b">
        <v>0</v>
      </c>
      <c r="J108" s="77" t="b">
        <v>0</v>
      </c>
      <c r="K108" s="77" t="b">
        <v>0</v>
      </c>
    </row>
    <row r="109" spans="1:11" x14ac:dyDescent="0.35">
      <c r="A109" s="77" t="s">
        <v>1556</v>
      </c>
      <c r="B109" s="77" t="s">
        <v>1557</v>
      </c>
      <c r="C109" s="77">
        <v>2</v>
      </c>
      <c r="D109" s="116">
        <v>2.8066749292490764E-3</v>
      </c>
      <c r="E109" s="116">
        <v>2.7287594751678745</v>
      </c>
      <c r="F109" s="77" t="b">
        <v>0</v>
      </c>
      <c r="G109" s="77" t="b">
        <v>0</v>
      </c>
      <c r="H109" s="77" t="b">
        <v>0</v>
      </c>
      <c r="I109" s="77" t="b">
        <v>0</v>
      </c>
      <c r="J109" s="77" t="b">
        <v>0</v>
      </c>
      <c r="K109" s="77" t="b">
        <v>0</v>
      </c>
    </row>
    <row r="110" spans="1:11" x14ac:dyDescent="0.35">
      <c r="A110" s="77" t="s">
        <v>1557</v>
      </c>
      <c r="B110" s="77" t="s">
        <v>1474</v>
      </c>
      <c r="C110" s="77">
        <v>2</v>
      </c>
      <c r="D110" s="116">
        <v>2.8066749292490764E-3</v>
      </c>
      <c r="E110" s="116">
        <v>2.0297894708318558</v>
      </c>
      <c r="F110" s="77" t="b">
        <v>0</v>
      </c>
      <c r="G110" s="77" t="b">
        <v>0</v>
      </c>
      <c r="H110" s="77" t="b">
        <v>0</v>
      </c>
      <c r="I110" s="77" t="b">
        <v>0</v>
      </c>
      <c r="J110" s="77" t="b">
        <v>0</v>
      </c>
      <c r="K110" s="77" t="b">
        <v>0</v>
      </c>
    </row>
    <row r="111" spans="1:11" x14ac:dyDescent="0.35">
      <c r="A111" s="77" t="s">
        <v>1503</v>
      </c>
      <c r="B111" s="77" t="s">
        <v>1535</v>
      </c>
      <c r="C111" s="77">
        <v>2</v>
      </c>
      <c r="D111" s="116">
        <v>2.8066749292490764E-3</v>
      </c>
      <c r="E111" s="116">
        <v>2.0086001717619175</v>
      </c>
      <c r="F111" s="77" t="b">
        <v>0</v>
      </c>
      <c r="G111" s="77" t="b">
        <v>0</v>
      </c>
      <c r="H111" s="77" t="b">
        <v>0</v>
      </c>
      <c r="I111" s="77" t="b">
        <v>0</v>
      </c>
      <c r="J111" s="77" t="b">
        <v>0</v>
      </c>
      <c r="K111" s="77" t="b">
        <v>0</v>
      </c>
    </row>
    <row r="112" spans="1:11" x14ac:dyDescent="0.35">
      <c r="A112" s="77" t="s">
        <v>1559</v>
      </c>
      <c r="B112" s="77" t="s">
        <v>1326</v>
      </c>
      <c r="C112" s="77">
        <v>2</v>
      </c>
      <c r="D112" s="116">
        <v>2.8066749292490764E-3</v>
      </c>
      <c r="E112" s="116">
        <v>1.2739146151593643</v>
      </c>
      <c r="F112" s="77" t="b">
        <v>0</v>
      </c>
      <c r="G112" s="77" t="b">
        <v>0</v>
      </c>
      <c r="H112" s="77" t="b">
        <v>0</v>
      </c>
      <c r="I112" s="77" t="b">
        <v>0</v>
      </c>
      <c r="J112" s="77" t="b">
        <v>0</v>
      </c>
      <c r="K112" s="77" t="b">
        <v>0</v>
      </c>
    </row>
    <row r="113" spans="1:11" x14ac:dyDescent="0.35">
      <c r="A113" s="77" t="s">
        <v>1561</v>
      </c>
      <c r="B113" s="77" t="s">
        <v>1562</v>
      </c>
      <c r="C113" s="77">
        <v>2</v>
      </c>
      <c r="D113" s="116">
        <v>3.3288431784493908E-3</v>
      </c>
      <c r="E113" s="116">
        <v>2.7287594751678745</v>
      </c>
      <c r="F113" s="77" t="b">
        <v>0</v>
      </c>
      <c r="G113" s="77" t="b">
        <v>0</v>
      </c>
      <c r="H113" s="77" t="b">
        <v>0</v>
      </c>
      <c r="I113" s="77" t="b">
        <v>0</v>
      </c>
      <c r="J113" s="77" t="b">
        <v>0</v>
      </c>
      <c r="K113" s="77" t="b">
        <v>0</v>
      </c>
    </row>
    <row r="114" spans="1:11" x14ac:dyDescent="0.35">
      <c r="A114" s="77" t="s">
        <v>1328</v>
      </c>
      <c r="B114" s="77" t="s">
        <v>370</v>
      </c>
      <c r="C114" s="77">
        <v>2</v>
      </c>
      <c r="D114" s="116">
        <v>2.8066749292490764E-3</v>
      </c>
      <c r="E114" s="116">
        <v>1.7075701760979365</v>
      </c>
      <c r="F114" s="77" t="b">
        <v>0</v>
      </c>
      <c r="G114" s="77" t="b">
        <v>0</v>
      </c>
      <c r="H114" s="77" t="b">
        <v>0</v>
      </c>
      <c r="I114" s="77" t="b">
        <v>0</v>
      </c>
      <c r="J114" s="77" t="b">
        <v>0</v>
      </c>
      <c r="K114" s="77" t="b">
        <v>0</v>
      </c>
    </row>
    <row r="115" spans="1:11" x14ac:dyDescent="0.35">
      <c r="A115" s="77" t="s">
        <v>370</v>
      </c>
      <c r="B115" s="77" t="s">
        <v>1314</v>
      </c>
      <c r="C115" s="77">
        <v>2</v>
      </c>
      <c r="D115" s="116">
        <v>2.8066749292490764E-3</v>
      </c>
      <c r="E115" s="116">
        <v>2.7287594751678745</v>
      </c>
      <c r="F115" s="77" t="b">
        <v>0</v>
      </c>
      <c r="G115" s="77" t="b">
        <v>0</v>
      </c>
      <c r="H115" s="77" t="b">
        <v>0</v>
      </c>
      <c r="I115" s="77" t="b">
        <v>1</v>
      </c>
      <c r="J115" s="77" t="b">
        <v>0</v>
      </c>
      <c r="K115" s="77" t="b">
        <v>0</v>
      </c>
    </row>
    <row r="116" spans="1:11" x14ac:dyDescent="0.35">
      <c r="A116" s="77" t="s">
        <v>1564</v>
      </c>
      <c r="B116" s="77" t="s">
        <v>1548</v>
      </c>
      <c r="C116" s="77">
        <v>2</v>
      </c>
      <c r="D116" s="116">
        <v>2.8066749292490764E-3</v>
      </c>
      <c r="E116" s="116">
        <v>2.5526682161121932</v>
      </c>
      <c r="F116" s="77" t="b">
        <v>0</v>
      </c>
      <c r="G116" s="77" t="b">
        <v>0</v>
      </c>
      <c r="H116" s="77" t="b">
        <v>0</v>
      </c>
      <c r="I116" s="77" t="b">
        <v>0</v>
      </c>
      <c r="J116" s="77" t="b">
        <v>0</v>
      </c>
      <c r="K116" s="77" t="b">
        <v>0</v>
      </c>
    </row>
    <row r="117" spans="1:11" x14ac:dyDescent="0.35">
      <c r="A117" s="77" t="s">
        <v>1548</v>
      </c>
      <c r="B117" s="77" t="s">
        <v>1565</v>
      </c>
      <c r="C117" s="77">
        <v>2</v>
      </c>
      <c r="D117" s="116">
        <v>2.8066749292490764E-3</v>
      </c>
      <c r="E117" s="116">
        <v>2.5526682161121932</v>
      </c>
      <c r="F117" s="77" t="b">
        <v>0</v>
      </c>
      <c r="G117" s="77" t="b">
        <v>0</v>
      </c>
      <c r="H117" s="77" t="b">
        <v>0</v>
      </c>
      <c r="I117" s="77" t="b">
        <v>0</v>
      </c>
      <c r="J117" s="77" t="b">
        <v>0</v>
      </c>
      <c r="K117" s="77" t="b">
        <v>0</v>
      </c>
    </row>
    <row r="118" spans="1:11" x14ac:dyDescent="0.35">
      <c r="A118" s="77" t="s">
        <v>1565</v>
      </c>
      <c r="B118" s="77" t="s">
        <v>1566</v>
      </c>
      <c r="C118" s="77">
        <v>2</v>
      </c>
      <c r="D118" s="116">
        <v>2.8066749292490764E-3</v>
      </c>
      <c r="E118" s="116">
        <v>2.7287594751678745</v>
      </c>
      <c r="F118" s="77" t="b">
        <v>0</v>
      </c>
      <c r="G118" s="77" t="b">
        <v>0</v>
      </c>
      <c r="H118" s="77" t="b">
        <v>0</v>
      </c>
      <c r="I118" s="77" t="b">
        <v>0</v>
      </c>
      <c r="J118" s="77" t="b">
        <v>0</v>
      </c>
      <c r="K118" s="77" t="b">
        <v>0</v>
      </c>
    </row>
    <row r="119" spans="1:11" x14ac:dyDescent="0.35">
      <c r="A119" s="77" t="s">
        <v>1566</v>
      </c>
      <c r="B119" s="77" t="s">
        <v>1567</v>
      </c>
      <c r="C119" s="77">
        <v>2</v>
      </c>
      <c r="D119" s="116">
        <v>2.8066749292490764E-3</v>
      </c>
      <c r="E119" s="116">
        <v>2.7287594751678745</v>
      </c>
      <c r="F119" s="77" t="b">
        <v>0</v>
      </c>
      <c r="G119" s="77" t="b">
        <v>0</v>
      </c>
      <c r="H119" s="77" t="b">
        <v>0</v>
      </c>
      <c r="I119" s="77" t="b">
        <v>0</v>
      </c>
      <c r="J119" s="77" t="b">
        <v>0</v>
      </c>
      <c r="K119" s="77" t="b">
        <v>0</v>
      </c>
    </row>
    <row r="120" spans="1:11" x14ac:dyDescent="0.35">
      <c r="A120" s="77" t="s">
        <v>1567</v>
      </c>
      <c r="B120" s="77" t="s">
        <v>1568</v>
      </c>
      <c r="C120" s="77">
        <v>2</v>
      </c>
      <c r="D120" s="116">
        <v>2.8066749292490764E-3</v>
      </c>
      <c r="E120" s="116">
        <v>2.7287594751678745</v>
      </c>
      <c r="F120" s="77" t="b">
        <v>0</v>
      </c>
      <c r="G120" s="77" t="b">
        <v>0</v>
      </c>
      <c r="H120" s="77" t="b">
        <v>0</v>
      </c>
      <c r="I120" s="77" t="b">
        <v>0</v>
      </c>
      <c r="J120" s="77" t="b">
        <v>0</v>
      </c>
      <c r="K120" s="77" t="b">
        <v>0</v>
      </c>
    </row>
    <row r="121" spans="1:11" x14ac:dyDescent="0.35">
      <c r="A121" s="77" t="s">
        <v>1568</v>
      </c>
      <c r="B121" s="77" t="s">
        <v>1326</v>
      </c>
      <c r="C121" s="77">
        <v>2</v>
      </c>
      <c r="D121" s="116">
        <v>2.8066749292490764E-3</v>
      </c>
      <c r="E121" s="116">
        <v>1.2739146151593643</v>
      </c>
      <c r="F121" s="77" t="b">
        <v>0</v>
      </c>
      <c r="G121" s="77" t="b">
        <v>0</v>
      </c>
      <c r="H121" s="77" t="b">
        <v>0</v>
      </c>
      <c r="I121" s="77" t="b">
        <v>0</v>
      </c>
      <c r="J121" s="77" t="b">
        <v>0</v>
      </c>
      <c r="K121" s="77" t="b">
        <v>0</v>
      </c>
    </row>
    <row r="122" spans="1:11" x14ac:dyDescent="0.35">
      <c r="A122" s="77" t="s">
        <v>1327</v>
      </c>
      <c r="B122" s="77" t="s">
        <v>1569</v>
      </c>
      <c r="C122" s="77">
        <v>2</v>
      </c>
      <c r="D122" s="116">
        <v>2.8066749292490764E-3</v>
      </c>
      <c r="E122" s="116">
        <v>1.3308194664958368</v>
      </c>
      <c r="F122" s="77" t="b">
        <v>0</v>
      </c>
      <c r="G122" s="77" t="b">
        <v>0</v>
      </c>
      <c r="H122" s="77" t="b">
        <v>0</v>
      </c>
      <c r="I122" s="77" t="b">
        <v>0</v>
      </c>
      <c r="J122" s="77" t="b">
        <v>0</v>
      </c>
      <c r="K122" s="77" t="b">
        <v>0</v>
      </c>
    </row>
    <row r="123" spans="1:11" x14ac:dyDescent="0.35">
      <c r="A123" s="77" t="s">
        <v>1569</v>
      </c>
      <c r="B123" s="77" t="s">
        <v>1570</v>
      </c>
      <c r="C123" s="77">
        <v>2</v>
      </c>
      <c r="D123" s="116">
        <v>2.8066749292490764E-3</v>
      </c>
      <c r="E123" s="116">
        <v>2.7287594751678745</v>
      </c>
      <c r="F123" s="77" t="b">
        <v>0</v>
      </c>
      <c r="G123" s="77" t="b">
        <v>0</v>
      </c>
      <c r="H123" s="77" t="b">
        <v>0</v>
      </c>
      <c r="I123" s="77" t="b">
        <v>0</v>
      </c>
      <c r="J123" s="77" t="b">
        <v>0</v>
      </c>
      <c r="K123" s="77" t="b">
        <v>0</v>
      </c>
    </row>
    <row r="124" spans="1:11" x14ac:dyDescent="0.35">
      <c r="A124" s="77" t="s">
        <v>1570</v>
      </c>
      <c r="B124" s="77" t="s">
        <v>1549</v>
      </c>
      <c r="C124" s="77">
        <v>2</v>
      </c>
      <c r="D124" s="116">
        <v>2.8066749292490764E-3</v>
      </c>
      <c r="E124" s="116">
        <v>2.5526682161121932</v>
      </c>
      <c r="F124" s="77" t="b">
        <v>0</v>
      </c>
      <c r="G124" s="77" t="b">
        <v>0</v>
      </c>
      <c r="H124" s="77" t="b">
        <v>0</v>
      </c>
      <c r="I124" s="77" t="b">
        <v>0</v>
      </c>
      <c r="J124" s="77" t="b">
        <v>0</v>
      </c>
      <c r="K124" s="77" t="b">
        <v>0</v>
      </c>
    </row>
    <row r="125" spans="1:11" x14ac:dyDescent="0.35">
      <c r="A125" s="77" t="s">
        <v>1549</v>
      </c>
      <c r="B125" s="77" t="s">
        <v>1571</v>
      </c>
      <c r="C125" s="77">
        <v>2</v>
      </c>
      <c r="D125" s="116">
        <v>2.8066749292490764E-3</v>
      </c>
      <c r="E125" s="116">
        <v>2.5526682161121932</v>
      </c>
      <c r="F125" s="77" t="b">
        <v>0</v>
      </c>
      <c r="G125" s="77" t="b">
        <v>0</v>
      </c>
      <c r="H125" s="77" t="b">
        <v>0</v>
      </c>
      <c r="I125" s="77" t="b">
        <v>0</v>
      </c>
      <c r="J125" s="77" t="b">
        <v>0</v>
      </c>
      <c r="K125" s="77" t="b">
        <v>0</v>
      </c>
    </row>
    <row r="126" spans="1:11" x14ac:dyDescent="0.35">
      <c r="A126" s="77" t="s">
        <v>1571</v>
      </c>
      <c r="B126" s="77" t="s">
        <v>1572</v>
      </c>
      <c r="C126" s="77">
        <v>2</v>
      </c>
      <c r="D126" s="116">
        <v>2.8066749292490764E-3</v>
      </c>
      <c r="E126" s="116">
        <v>2.7287594751678745</v>
      </c>
      <c r="F126" s="77" t="b">
        <v>0</v>
      </c>
      <c r="G126" s="77" t="b">
        <v>0</v>
      </c>
      <c r="H126" s="77" t="b">
        <v>0</v>
      </c>
      <c r="I126" s="77" t="b">
        <v>0</v>
      </c>
      <c r="J126" s="77" t="b">
        <v>0</v>
      </c>
      <c r="K126" s="77" t="b">
        <v>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BW292"/>
  <sheetViews>
    <sheetView workbookViewId="0">
      <pane xSplit="1" ySplit="2" topLeftCell="B3" activePane="bottomRight" state="frozen"/>
      <selection pane="topRight" activeCell="B1" sqref="B1"/>
      <selection pane="bottomLeft" activeCell="A3" sqref="A3"/>
      <selection pane="bottomRight" activeCell="A3" sqref="A3"/>
    </sheetView>
  </sheetViews>
  <sheetFormatPr defaultRowHeight="14.5" x14ac:dyDescent="0.35"/>
  <cols>
    <col min="1" max="1" width="9.1796875" style="1"/>
    <col min="2" max="2" width="7.81640625" customWidth="1"/>
    <col min="3" max="3" width="8.54296875" customWidth="1"/>
    <col min="4" max="4" width="6.7265625" customWidth="1"/>
    <col min="5" max="5" width="9.81640625" customWidth="1"/>
    <col min="6" max="6" width="7.7265625" customWidth="1"/>
    <col min="7" max="7" width="11" customWidth="1"/>
    <col min="8" max="8" width="8.54296875" customWidth="1"/>
    <col min="9" max="9" width="9.7265625" customWidth="1"/>
    <col min="10" max="10" width="10.54296875" style="3" customWidth="1"/>
    <col min="11" max="11" width="9.1796875" customWidth="1"/>
    <col min="12" max="12" width="9.1796875" hidden="1" customWidth="1"/>
    <col min="13" max="14" width="4.26953125" hidden="1" customWidth="1"/>
    <col min="15" max="15" width="10.26953125" hidden="1" customWidth="1"/>
    <col min="16" max="16" width="6.453125" hidden="1" customWidth="1"/>
    <col min="17" max="17" width="8.26953125" hidden="1" customWidth="1"/>
    <col min="18" max="18" width="9.54296875" customWidth="1"/>
    <col min="19" max="19" width="9.26953125" customWidth="1"/>
    <col min="20" max="20" width="9.54296875" customWidth="1"/>
    <col min="21" max="23" width="14.26953125" customWidth="1"/>
    <col min="24" max="24" width="11.81640625" customWidth="1"/>
    <col min="25" max="25" width="14.453125" customWidth="1"/>
    <col min="26" max="26" width="18.26953125" customWidth="1"/>
    <col min="27" max="27" width="5" style="3" hidden="1" customWidth="1"/>
    <col min="28" max="28" width="16" style="3" hidden="1" customWidth="1"/>
    <col min="29" max="29" width="16" style="6" bestFit="1" customWidth="1"/>
    <col min="30" max="30" width="8" style="2" bestFit="1" customWidth="1"/>
    <col min="31" max="31" width="10.6328125" style="3" bestFit="1" customWidth="1"/>
    <col min="32" max="32" width="11.08984375" style="3" bestFit="1" customWidth="1"/>
    <col min="33" max="33" width="9" style="3" bestFit="1" customWidth="1"/>
    <col min="34" max="34" width="10.6328125" style="3" bestFit="1" customWidth="1"/>
    <col min="35" max="35" width="16.81640625" bestFit="1" customWidth="1"/>
    <col min="36" max="36" width="12.54296875" bestFit="1" customWidth="1"/>
    <col min="37" max="37" width="10.08984375" bestFit="1" customWidth="1"/>
    <col min="38" max="38" width="7" bestFit="1" customWidth="1"/>
    <col min="39" max="39" width="7.1796875" bestFit="1" customWidth="1"/>
    <col min="40" max="40" width="14.81640625" bestFit="1" customWidth="1"/>
    <col min="41" max="41" width="12" bestFit="1" customWidth="1"/>
    <col min="42" max="42" width="9.1796875" bestFit="1" customWidth="1"/>
    <col min="43" max="43" width="15" bestFit="1" customWidth="1"/>
    <col min="44" max="44" width="9.81640625" bestFit="1" customWidth="1"/>
    <col min="45" max="45" width="10.90625" bestFit="1" customWidth="1"/>
    <col min="46" max="46" width="8.08984375" bestFit="1" customWidth="1"/>
    <col min="47" max="47" width="18.81640625" bestFit="1" customWidth="1"/>
    <col min="48" max="48" width="9.54296875" bestFit="1" customWidth="1"/>
    <col min="49" max="50" width="14.81640625" bestFit="1" customWidth="1"/>
    <col min="51" max="51" width="16.36328125" bestFit="1" customWidth="1"/>
    <col min="52" max="52" width="16.1796875" bestFit="1" customWidth="1"/>
    <col min="53" max="53" width="17.90625" bestFit="1" customWidth="1"/>
    <col min="54" max="54" width="16.6328125" bestFit="1" customWidth="1"/>
    <col min="55" max="55" width="17.90625" bestFit="1" customWidth="1"/>
    <col min="56" max="56" width="16.81640625" bestFit="1" customWidth="1"/>
    <col min="57" max="57" width="17.90625" bestFit="1" customWidth="1"/>
    <col min="58" max="58" width="16.1796875" bestFit="1" customWidth="1"/>
    <col min="59" max="59" width="17.90625" bestFit="1" customWidth="1"/>
    <col min="60" max="60" width="18.1796875" bestFit="1" customWidth="1"/>
    <col min="61" max="61" width="18.453125" bestFit="1" customWidth="1"/>
    <col min="62" max="62" width="20.26953125" bestFit="1" customWidth="1"/>
    <col min="63" max="63" width="25.26953125" bestFit="1" customWidth="1"/>
    <col min="64" max="64" width="21.08984375" bestFit="1" customWidth="1"/>
    <col min="65" max="65" width="26.08984375" bestFit="1" customWidth="1"/>
    <col min="66" max="66" width="27.1796875" bestFit="1" customWidth="1"/>
    <col min="67" max="67" width="31.36328125" bestFit="1" customWidth="1"/>
    <col min="68" max="68" width="17.26953125" bestFit="1" customWidth="1"/>
    <col min="69" max="69" width="20.81640625" bestFit="1" customWidth="1"/>
    <col min="70" max="70" width="16.08984375" bestFit="1" customWidth="1"/>
  </cols>
  <sheetData>
    <row r="1" spans="1:75" x14ac:dyDescent="0.35">
      <c r="B1" s="25" t="s">
        <v>39</v>
      </c>
      <c r="C1" s="18"/>
      <c r="D1" s="18"/>
      <c r="E1" s="18"/>
      <c r="F1" s="18"/>
      <c r="G1" s="18"/>
      <c r="H1" s="27" t="s">
        <v>43</v>
      </c>
      <c r="I1" s="26"/>
      <c r="J1" s="26"/>
      <c r="K1" s="26"/>
      <c r="L1" s="29" t="s">
        <v>44</v>
      </c>
      <c r="M1" s="28"/>
      <c r="N1" s="28"/>
      <c r="O1" s="28"/>
      <c r="P1" s="28"/>
      <c r="Q1" s="28"/>
      <c r="R1" s="24" t="s">
        <v>42</v>
      </c>
      <c r="S1" s="21"/>
      <c r="T1" s="22"/>
      <c r="U1" s="23"/>
      <c r="V1" s="21"/>
      <c r="W1" s="21"/>
      <c r="X1" s="21"/>
      <c r="Y1" s="21"/>
      <c r="Z1" s="21"/>
      <c r="AA1" s="30" t="s">
        <v>40</v>
      </c>
      <c r="AB1" s="20"/>
      <c r="AC1" s="31" t="s">
        <v>41</v>
      </c>
      <c r="AD1"/>
      <c r="AE1"/>
      <c r="AF1"/>
      <c r="AG1"/>
      <c r="AH1"/>
    </row>
    <row r="2" spans="1:75" ht="30" customHeight="1" x14ac:dyDescent="0.35">
      <c r="A2" s="11" t="s">
        <v>5</v>
      </c>
      <c r="B2" s="8" t="s">
        <v>2</v>
      </c>
      <c r="C2" s="8" t="s">
        <v>8</v>
      </c>
      <c r="D2" s="9" t="s">
        <v>45</v>
      </c>
      <c r="E2" s="10" t="s">
        <v>4</v>
      </c>
      <c r="F2" s="8" t="s">
        <v>48</v>
      </c>
      <c r="G2" s="8" t="s">
        <v>11</v>
      </c>
      <c r="H2" s="8" t="s">
        <v>46</v>
      </c>
      <c r="I2" s="8" t="s">
        <v>47</v>
      </c>
      <c r="J2" s="8" t="s">
        <v>77</v>
      </c>
      <c r="K2" s="8" t="s">
        <v>10</v>
      </c>
      <c r="L2" s="8" t="s">
        <v>27</v>
      </c>
      <c r="M2" s="8" t="s">
        <v>15</v>
      </c>
      <c r="N2" s="8" t="s">
        <v>16</v>
      </c>
      <c r="O2" s="8" t="s">
        <v>13</v>
      </c>
      <c r="P2" s="8" t="s">
        <v>28</v>
      </c>
      <c r="Q2" s="8" t="s">
        <v>29</v>
      </c>
      <c r="R2" s="13" t="s">
        <v>31</v>
      </c>
      <c r="S2" s="13" t="s">
        <v>32</v>
      </c>
      <c r="T2" s="13" t="s">
        <v>33</v>
      </c>
      <c r="U2" s="13" t="s">
        <v>34</v>
      </c>
      <c r="V2" s="13" t="s">
        <v>35</v>
      </c>
      <c r="W2" s="13" t="s">
        <v>36</v>
      </c>
      <c r="X2" s="13" t="s">
        <v>137</v>
      </c>
      <c r="Y2" s="13" t="s">
        <v>37</v>
      </c>
      <c r="Z2" s="13" t="s">
        <v>170</v>
      </c>
      <c r="AA2" s="11" t="s">
        <v>12</v>
      </c>
      <c r="AB2" s="11" t="s">
        <v>38</v>
      </c>
      <c r="AC2" s="8" t="s">
        <v>26</v>
      </c>
      <c r="AD2" s="13" t="s">
        <v>246</v>
      </c>
      <c r="AE2" s="13" t="s">
        <v>247</v>
      </c>
      <c r="AF2" s="13" t="s">
        <v>248</v>
      </c>
      <c r="AG2" s="13" t="s">
        <v>249</v>
      </c>
      <c r="AH2" s="13" t="s">
        <v>250</v>
      </c>
      <c r="AI2" s="13" t="s">
        <v>251</v>
      </c>
      <c r="AJ2" s="13" t="s">
        <v>252</v>
      </c>
      <c r="AK2" s="13" t="s">
        <v>253</v>
      </c>
      <c r="AL2" s="13" t="s">
        <v>254</v>
      </c>
      <c r="AM2" s="13" t="s">
        <v>255</v>
      </c>
      <c r="AN2" s="13" t="s">
        <v>256</v>
      </c>
      <c r="AO2" s="13" t="s">
        <v>257</v>
      </c>
      <c r="AP2" s="13" t="s">
        <v>258</v>
      </c>
      <c r="AQ2" s="13" t="s">
        <v>259</v>
      </c>
      <c r="AR2" s="13" t="s">
        <v>260</v>
      </c>
      <c r="AS2" s="13" t="s">
        <v>195</v>
      </c>
      <c r="AT2" s="13" t="s">
        <v>261</v>
      </c>
      <c r="AU2" s="13" t="s">
        <v>262</v>
      </c>
      <c r="AV2" s="13" t="s">
        <v>263</v>
      </c>
      <c r="AW2" s="13" t="s">
        <v>264</v>
      </c>
      <c r="AX2" s="13" t="s">
        <v>265</v>
      </c>
      <c r="AY2" s="13" t="s">
        <v>266</v>
      </c>
      <c r="AZ2" s="113" t="s">
        <v>1348</v>
      </c>
      <c r="BA2" s="113" t="s">
        <v>1353</v>
      </c>
      <c r="BB2" s="113" t="s">
        <v>1354</v>
      </c>
      <c r="BC2" s="113" t="s">
        <v>1357</v>
      </c>
      <c r="BD2" s="113" t="s">
        <v>1358</v>
      </c>
      <c r="BE2" s="113" t="s">
        <v>1359</v>
      </c>
      <c r="BF2" s="113" t="s">
        <v>1360</v>
      </c>
      <c r="BG2" s="113" t="s">
        <v>1406</v>
      </c>
      <c r="BH2" s="113" t="s">
        <v>1412</v>
      </c>
      <c r="BI2" s="113" t="s">
        <v>1458</v>
      </c>
      <c r="BJ2" s="113" t="s">
        <v>1593</v>
      </c>
      <c r="BK2" s="113" t="s">
        <v>1594</v>
      </c>
      <c r="BL2" s="113" t="s">
        <v>1595</v>
      </c>
      <c r="BM2" s="113" t="s">
        <v>1596</v>
      </c>
      <c r="BN2" s="113" t="s">
        <v>1597</v>
      </c>
      <c r="BO2" s="113" t="s">
        <v>1598</v>
      </c>
      <c r="BP2" s="113" t="s">
        <v>1599</v>
      </c>
      <c r="BQ2" s="113" t="s">
        <v>1600</v>
      </c>
      <c r="BR2" s="113" t="s">
        <v>1602</v>
      </c>
      <c r="BS2" s="3"/>
      <c r="BT2" s="3"/>
    </row>
    <row r="3" spans="1:75" ht="15" customHeight="1" x14ac:dyDescent="0.35">
      <c r="A3" s="70" t="s">
        <v>890</v>
      </c>
      <c r="B3" s="83"/>
      <c r="C3" s="83"/>
      <c r="D3" s="84"/>
      <c r="E3" s="86"/>
      <c r="F3" s="80" t="s">
        <v>994</v>
      </c>
      <c r="G3" s="83"/>
      <c r="H3" s="81"/>
      <c r="I3" s="87"/>
      <c r="J3" s="87"/>
      <c r="K3" s="81" t="s">
        <v>1251</v>
      </c>
      <c r="L3" s="91"/>
      <c r="M3" s="92"/>
      <c r="N3" s="92"/>
      <c r="O3" s="93"/>
      <c r="P3" s="94"/>
      <c r="Q3" s="94"/>
      <c r="R3" s="50"/>
      <c r="S3" s="50"/>
      <c r="T3" s="50"/>
      <c r="U3" s="50"/>
      <c r="V3" s="51"/>
      <c r="W3" s="51"/>
      <c r="X3" s="52"/>
      <c r="Y3" s="51"/>
      <c r="Z3" s="51"/>
      <c r="AA3" s="88">
        <v>3</v>
      </c>
      <c r="AB3" s="88"/>
      <c r="AC3" s="89"/>
      <c r="AD3" s="71" t="s">
        <v>1100</v>
      </c>
      <c r="AE3" s="71">
        <v>117</v>
      </c>
      <c r="AF3" s="71">
        <v>39</v>
      </c>
      <c r="AG3" s="71">
        <v>2037</v>
      </c>
      <c r="AH3" s="71">
        <v>92</v>
      </c>
      <c r="AI3" s="71">
        <v>-18000</v>
      </c>
      <c r="AJ3" s="71" t="s">
        <v>1130</v>
      </c>
      <c r="AK3" s="71" t="s">
        <v>1155</v>
      </c>
      <c r="AL3" s="75"/>
      <c r="AM3" s="71" t="s">
        <v>290</v>
      </c>
      <c r="AN3" s="73">
        <v>40016.751851851855</v>
      </c>
      <c r="AO3" s="75" t="s">
        <v>1187</v>
      </c>
      <c r="AP3" s="71" t="b">
        <v>0</v>
      </c>
      <c r="AQ3" s="71" t="b">
        <v>0</v>
      </c>
      <c r="AR3" s="71" t="b">
        <v>0</v>
      </c>
      <c r="AS3" s="71" t="s">
        <v>229</v>
      </c>
      <c r="AT3" s="71">
        <v>4</v>
      </c>
      <c r="AU3" s="75" t="s">
        <v>300</v>
      </c>
      <c r="AV3" s="71" t="b">
        <v>0</v>
      </c>
      <c r="AW3" s="71" t="s">
        <v>305</v>
      </c>
      <c r="AX3" s="75" t="s">
        <v>1219</v>
      </c>
      <c r="AY3" s="71" t="s">
        <v>66</v>
      </c>
      <c r="AZ3" s="50" t="s">
        <v>954</v>
      </c>
      <c r="BA3" s="50" t="s">
        <v>954</v>
      </c>
      <c r="BB3" s="50" t="s">
        <v>224</v>
      </c>
      <c r="BC3" s="50" t="s">
        <v>224</v>
      </c>
      <c r="BD3" s="50"/>
      <c r="BE3" s="50"/>
      <c r="BF3" s="114" t="s">
        <v>1361</v>
      </c>
      <c r="BG3" s="114" t="s">
        <v>1361</v>
      </c>
      <c r="BH3" s="114" t="s">
        <v>1413</v>
      </c>
      <c r="BI3" s="114" t="s">
        <v>1413</v>
      </c>
      <c r="BJ3" s="114">
        <v>1</v>
      </c>
      <c r="BK3" s="118">
        <v>5.5555555555555554</v>
      </c>
      <c r="BL3" s="114">
        <v>0</v>
      </c>
      <c r="BM3" s="118">
        <v>0</v>
      </c>
      <c r="BN3" s="114">
        <v>0</v>
      </c>
      <c r="BO3" s="118">
        <v>0</v>
      </c>
      <c r="BP3" s="114">
        <v>17</v>
      </c>
      <c r="BQ3" s="118">
        <v>94.444444444444443</v>
      </c>
      <c r="BR3" s="114">
        <v>18</v>
      </c>
      <c r="BS3" s="3"/>
      <c r="BT3" s="3"/>
    </row>
    <row r="4" spans="1:75" x14ac:dyDescent="0.35">
      <c r="A4" s="70" t="s">
        <v>919</v>
      </c>
      <c r="B4" s="83"/>
      <c r="C4" s="83"/>
      <c r="D4" s="84"/>
      <c r="E4" s="107"/>
      <c r="F4" s="80" t="s">
        <v>1214</v>
      </c>
      <c r="G4" s="108"/>
      <c r="H4" s="81"/>
      <c r="I4" s="87"/>
      <c r="J4" s="109"/>
      <c r="K4" s="81" t="s">
        <v>1252</v>
      </c>
      <c r="L4" s="110"/>
      <c r="M4" s="92"/>
      <c r="N4" s="92"/>
      <c r="O4" s="93"/>
      <c r="P4" s="94"/>
      <c r="Q4" s="94"/>
      <c r="R4" s="79"/>
      <c r="S4" s="79"/>
      <c r="T4" s="79"/>
      <c r="U4" s="79"/>
      <c r="V4" s="52"/>
      <c r="W4" s="52"/>
      <c r="X4" s="52"/>
      <c r="Y4" s="52"/>
      <c r="Z4" s="51"/>
      <c r="AA4" s="88">
        <v>4</v>
      </c>
      <c r="AB4" s="88"/>
      <c r="AC4" s="89"/>
      <c r="AD4" s="72" t="s">
        <v>1101</v>
      </c>
      <c r="AE4" s="72">
        <v>27</v>
      </c>
      <c r="AF4" s="72">
        <v>1033</v>
      </c>
      <c r="AG4" s="72">
        <v>1158</v>
      </c>
      <c r="AH4" s="72">
        <v>370</v>
      </c>
      <c r="AI4" s="72">
        <v>-25200</v>
      </c>
      <c r="AJ4" s="72" t="s">
        <v>1131</v>
      </c>
      <c r="AK4" s="72" t="s">
        <v>726</v>
      </c>
      <c r="AL4" s="76" t="s">
        <v>1173</v>
      </c>
      <c r="AM4" s="72" t="s">
        <v>279</v>
      </c>
      <c r="AN4" s="74">
        <v>40015.216192129628</v>
      </c>
      <c r="AO4" s="76" t="s">
        <v>1188</v>
      </c>
      <c r="AP4" s="72" t="b">
        <v>0</v>
      </c>
      <c r="AQ4" s="72" t="b">
        <v>0</v>
      </c>
      <c r="AR4" s="72" t="b">
        <v>0</v>
      </c>
      <c r="AS4" s="72" t="s">
        <v>229</v>
      </c>
      <c r="AT4" s="72">
        <v>48</v>
      </c>
      <c r="AU4" s="76" t="s">
        <v>300</v>
      </c>
      <c r="AV4" s="72" t="b">
        <v>0</v>
      </c>
      <c r="AW4" s="72" t="s">
        <v>305</v>
      </c>
      <c r="AX4" s="76" t="s">
        <v>1220</v>
      </c>
      <c r="AY4" s="72" t="s">
        <v>65</v>
      </c>
      <c r="AZ4" s="50"/>
      <c r="BA4" s="50"/>
      <c r="BB4" s="50"/>
      <c r="BC4" s="50"/>
      <c r="BD4" s="50"/>
      <c r="BE4" s="50"/>
      <c r="BF4" s="50"/>
      <c r="BG4" s="50"/>
      <c r="BH4" s="50"/>
      <c r="BI4" s="50"/>
      <c r="BJ4" s="50"/>
      <c r="BK4" s="51"/>
      <c r="BL4" s="50"/>
      <c r="BM4" s="51"/>
      <c r="BN4" s="50"/>
      <c r="BO4" s="51"/>
      <c r="BP4" s="50"/>
      <c r="BQ4" s="51"/>
      <c r="BR4" s="50"/>
      <c r="BS4" s="2"/>
      <c r="BT4" s="3"/>
      <c r="BU4" s="3"/>
      <c r="BV4" s="3"/>
      <c r="BW4" s="3"/>
    </row>
    <row r="5" spans="1:75" x14ac:dyDescent="0.35">
      <c r="A5" s="70" t="s">
        <v>217</v>
      </c>
      <c r="B5" s="83"/>
      <c r="C5" s="83"/>
      <c r="D5" s="84"/>
      <c r="E5" s="107"/>
      <c r="F5" s="80" t="s">
        <v>302</v>
      </c>
      <c r="G5" s="108"/>
      <c r="H5" s="81"/>
      <c r="I5" s="87"/>
      <c r="J5" s="109"/>
      <c r="K5" s="81" t="s">
        <v>309</v>
      </c>
      <c r="L5" s="110"/>
      <c r="M5" s="92"/>
      <c r="N5" s="92"/>
      <c r="O5" s="93"/>
      <c r="P5" s="94"/>
      <c r="Q5" s="94"/>
      <c r="R5" s="79"/>
      <c r="S5" s="79"/>
      <c r="T5" s="79"/>
      <c r="U5" s="79"/>
      <c r="V5" s="52"/>
      <c r="W5" s="52"/>
      <c r="X5" s="52"/>
      <c r="Y5" s="52"/>
      <c r="Z5" s="51"/>
      <c r="AA5" s="88">
        <v>5</v>
      </c>
      <c r="AB5" s="88"/>
      <c r="AC5" s="89"/>
      <c r="AD5" s="72" t="s">
        <v>267</v>
      </c>
      <c r="AE5" s="72">
        <v>997</v>
      </c>
      <c r="AF5" s="72">
        <v>67563657</v>
      </c>
      <c r="AG5" s="72">
        <v>19298</v>
      </c>
      <c r="AH5" s="72">
        <v>1601</v>
      </c>
      <c r="AI5" s="72">
        <v>-25200</v>
      </c>
      <c r="AJ5" s="72" t="s">
        <v>270</v>
      </c>
      <c r="AK5" s="72" t="s">
        <v>273</v>
      </c>
      <c r="AL5" s="76" t="s">
        <v>277</v>
      </c>
      <c r="AM5" s="72" t="s">
        <v>279</v>
      </c>
      <c r="AN5" s="74">
        <v>39399.905393518522</v>
      </c>
      <c r="AO5" s="76" t="s">
        <v>291</v>
      </c>
      <c r="AP5" s="72" t="b">
        <v>0</v>
      </c>
      <c r="AQ5" s="72" t="b">
        <v>0</v>
      </c>
      <c r="AR5" s="72" t="b">
        <v>1</v>
      </c>
      <c r="AS5" s="72" t="s">
        <v>229</v>
      </c>
      <c r="AT5" s="72">
        <v>81955</v>
      </c>
      <c r="AU5" s="76" t="s">
        <v>297</v>
      </c>
      <c r="AV5" s="72" t="b">
        <v>1</v>
      </c>
      <c r="AW5" s="72" t="s">
        <v>305</v>
      </c>
      <c r="AX5" s="76" t="s">
        <v>306</v>
      </c>
      <c r="AY5" s="72" t="s">
        <v>65</v>
      </c>
      <c r="AZ5" s="50"/>
      <c r="BA5" s="50"/>
      <c r="BB5" s="50"/>
      <c r="BC5" s="50"/>
      <c r="BD5" s="50"/>
      <c r="BE5" s="50"/>
      <c r="BF5" s="50"/>
      <c r="BG5" s="50"/>
      <c r="BH5" s="50"/>
      <c r="BI5" s="50"/>
      <c r="BJ5" s="50"/>
      <c r="BK5" s="51"/>
      <c r="BL5" s="50"/>
      <c r="BM5" s="51"/>
      <c r="BN5" s="50"/>
      <c r="BO5" s="51"/>
      <c r="BP5" s="50"/>
      <c r="BQ5" s="51"/>
      <c r="BR5" s="50"/>
      <c r="BS5" s="2"/>
      <c r="BT5" s="3"/>
      <c r="BU5" s="3"/>
      <c r="BV5" s="3"/>
      <c r="BW5" s="3"/>
    </row>
    <row r="6" spans="1:75" x14ac:dyDescent="0.35">
      <c r="A6" s="70" t="s">
        <v>891</v>
      </c>
      <c r="B6" s="83"/>
      <c r="C6" s="83"/>
      <c r="D6" s="84"/>
      <c r="E6" s="107"/>
      <c r="F6" s="80" t="s">
        <v>995</v>
      </c>
      <c r="G6" s="108"/>
      <c r="H6" s="81"/>
      <c r="I6" s="87"/>
      <c r="J6" s="109"/>
      <c r="K6" s="81" t="s">
        <v>1253</v>
      </c>
      <c r="L6" s="110"/>
      <c r="M6" s="92"/>
      <c r="N6" s="92"/>
      <c r="O6" s="93"/>
      <c r="P6" s="94"/>
      <c r="Q6" s="94"/>
      <c r="R6" s="79"/>
      <c r="S6" s="79"/>
      <c r="T6" s="79"/>
      <c r="U6" s="79"/>
      <c r="V6" s="52"/>
      <c r="W6" s="52"/>
      <c r="X6" s="52"/>
      <c r="Y6" s="52"/>
      <c r="Z6" s="51"/>
      <c r="AA6" s="88">
        <v>6</v>
      </c>
      <c r="AB6" s="88"/>
      <c r="AC6" s="89"/>
      <c r="AD6" s="72" t="s">
        <v>1102</v>
      </c>
      <c r="AE6" s="72">
        <v>22</v>
      </c>
      <c r="AF6" s="72">
        <v>3</v>
      </c>
      <c r="AG6" s="72">
        <v>71</v>
      </c>
      <c r="AH6" s="72">
        <v>39</v>
      </c>
      <c r="AI6" s="72"/>
      <c r="AJ6" s="72" t="s">
        <v>1132</v>
      </c>
      <c r="AK6" s="72" t="s">
        <v>1156</v>
      </c>
      <c r="AL6" s="72"/>
      <c r="AM6" s="72"/>
      <c r="AN6" s="74">
        <v>42594.589641203704</v>
      </c>
      <c r="AO6" s="76" t="s">
        <v>1189</v>
      </c>
      <c r="AP6" s="72" t="b">
        <v>1</v>
      </c>
      <c r="AQ6" s="72" t="b">
        <v>0</v>
      </c>
      <c r="AR6" s="72" t="b">
        <v>0</v>
      </c>
      <c r="AS6" s="72" t="s">
        <v>232</v>
      </c>
      <c r="AT6" s="72">
        <v>0</v>
      </c>
      <c r="AU6" s="72"/>
      <c r="AV6" s="72" t="b">
        <v>0</v>
      </c>
      <c r="AW6" s="72" t="s">
        <v>305</v>
      </c>
      <c r="AX6" s="76" t="s">
        <v>1221</v>
      </c>
      <c r="AY6" s="72" t="s">
        <v>66</v>
      </c>
      <c r="AZ6" s="50" t="s">
        <v>446</v>
      </c>
      <c r="BA6" s="50" t="s">
        <v>446</v>
      </c>
      <c r="BB6" s="50" t="s">
        <v>472</v>
      </c>
      <c r="BC6" s="50" t="s">
        <v>472</v>
      </c>
      <c r="BD6" s="50" t="s">
        <v>225</v>
      </c>
      <c r="BE6" s="50" t="s">
        <v>225</v>
      </c>
      <c r="BF6" s="114" t="s">
        <v>1362</v>
      </c>
      <c r="BG6" s="114" t="s">
        <v>1362</v>
      </c>
      <c r="BH6" s="114" t="s">
        <v>1414</v>
      </c>
      <c r="BI6" s="114" t="s">
        <v>1414</v>
      </c>
      <c r="BJ6" s="114">
        <v>0</v>
      </c>
      <c r="BK6" s="118">
        <v>0</v>
      </c>
      <c r="BL6" s="114">
        <v>0</v>
      </c>
      <c r="BM6" s="118">
        <v>0</v>
      </c>
      <c r="BN6" s="114">
        <v>0</v>
      </c>
      <c r="BO6" s="118">
        <v>0</v>
      </c>
      <c r="BP6" s="114">
        <v>23</v>
      </c>
      <c r="BQ6" s="118">
        <v>100</v>
      </c>
      <c r="BR6" s="114">
        <v>23</v>
      </c>
      <c r="BS6" s="2"/>
      <c r="BT6" s="3"/>
      <c r="BU6" s="3"/>
      <c r="BV6" s="3"/>
      <c r="BW6" s="3"/>
    </row>
    <row r="7" spans="1:75" x14ac:dyDescent="0.35">
      <c r="A7" s="70" t="s">
        <v>377</v>
      </c>
      <c r="B7" s="83"/>
      <c r="C7" s="83"/>
      <c r="D7" s="84"/>
      <c r="E7" s="107"/>
      <c r="F7" s="80" t="s">
        <v>505</v>
      </c>
      <c r="G7" s="108"/>
      <c r="H7" s="81"/>
      <c r="I7" s="87"/>
      <c r="J7" s="109"/>
      <c r="K7" s="81" t="s">
        <v>855</v>
      </c>
      <c r="L7" s="110"/>
      <c r="M7" s="92"/>
      <c r="N7" s="92"/>
      <c r="O7" s="93"/>
      <c r="P7" s="94"/>
      <c r="Q7" s="94"/>
      <c r="R7" s="79"/>
      <c r="S7" s="79"/>
      <c r="T7" s="79"/>
      <c r="U7" s="79"/>
      <c r="V7" s="52"/>
      <c r="W7" s="52"/>
      <c r="X7" s="52"/>
      <c r="Y7" s="52"/>
      <c r="Z7" s="51"/>
      <c r="AA7" s="88">
        <v>7</v>
      </c>
      <c r="AB7" s="88"/>
      <c r="AC7" s="89"/>
      <c r="AD7" s="72" t="s">
        <v>629</v>
      </c>
      <c r="AE7" s="72">
        <v>1374</v>
      </c>
      <c r="AF7" s="72">
        <v>177640</v>
      </c>
      <c r="AG7" s="72">
        <v>29068</v>
      </c>
      <c r="AH7" s="72">
        <v>3891</v>
      </c>
      <c r="AI7" s="72">
        <v>7200</v>
      </c>
      <c r="AJ7" s="72" t="s">
        <v>669</v>
      </c>
      <c r="AK7" s="72" t="s">
        <v>275</v>
      </c>
      <c r="AL7" s="76" t="s">
        <v>729</v>
      </c>
      <c r="AM7" s="72" t="s">
        <v>281</v>
      </c>
      <c r="AN7" s="74">
        <v>39336.382094907407</v>
      </c>
      <c r="AO7" s="76" t="s">
        <v>758</v>
      </c>
      <c r="AP7" s="72" t="b">
        <v>0</v>
      </c>
      <c r="AQ7" s="72" t="b">
        <v>0</v>
      </c>
      <c r="AR7" s="72" t="b">
        <v>1</v>
      </c>
      <c r="AS7" s="72" t="s">
        <v>232</v>
      </c>
      <c r="AT7" s="72">
        <v>925</v>
      </c>
      <c r="AU7" s="76" t="s">
        <v>300</v>
      </c>
      <c r="AV7" s="72" t="b">
        <v>1</v>
      </c>
      <c r="AW7" s="72" t="s">
        <v>305</v>
      </c>
      <c r="AX7" s="76" t="s">
        <v>815</v>
      </c>
      <c r="AY7" s="72" t="s">
        <v>66</v>
      </c>
      <c r="AZ7" s="50" t="s">
        <v>454</v>
      </c>
      <c r="BA7" s="50" t="s">
        <v>454</v>
      </c>
      <c r="BB7" s="50" t="s">
        <v>222</v>
      </c>
      <c r="BC7" s="50" t="s">
        <v>222</v>
      </c>
      <c r="BD7" s="50" t="s">
        <v>225</v>
      </c>
      <c r="BE7" s="50" t="s">
        <v>225</v>
      </c>
      <c r="BF7" s="114" t="s">
        <v>1363</v>
      </c>
      <c r="BG7" s="114" t="s">
        <v>1363</v>
      </c>
      <c r="BH7" s="114" t="s">
        <v>1415</v>
      </c>
      <c r="BI7" s="114" t="s">
        <v>1415</v>
      </c>
      <c r="BJ7" s="114">
        <v>0</v>
      </c>
      <c r="BK7" s="118">
        <v>0</v>
      </c>
      <c r="BL7" s="114">
        <v>0</v>
      </c>
      <c r="BM7" s="118">
        <v>0</v>
      </c>
      <c r="BN7" s="114">
        <v>0</v>
      </c>
      <c r="BO7" s="118">
        <v>0</v>
      </c>
      <c r="BP7" s="114">
        <v>20</v>
      </c>
      <c r="BQ7" s="118">
        <v>100</v>
      </c>
      <c r="BR7" s="114">
        <v>20</v>
      </c>
      <c r="BS7" s="2"/>
      <c r="BT7" s="3"/>
      <c r="BU7" s="3"/>
      <c r="BV7" s="3"/>
      <c r="BW7" s="3"/>
    </row>
    <row r="8" spans="1:75" x14ac:dyDescent="0.35">
      <c r="A8" s="70" t="s">
        <v>892</v>
      </c>
      <c r="B8" s="83"/>
      <c r="C8" s="83"/>
      <c r="D8" s="84"/>
      <c r="E8" s="107"/>
      <c r="F8" s="80" t="s">
        <v>996</v>
      </c>
      <c r="G8" s="108"/>
      <c r="H8" s="81"/>
      <c r="I8" s="87"/>
      <c r="J8" s="109"/>
      <c r="K8" s="81" t="s">
        <v>1254</v>
      </c>
      <c r="L8" s="110"/>
      <c r="M8" s="92"/>
      <c r="N8" s="92"/>
      <c r="O8" s="93"/>
      <c r="P8" s="94"/>
      <c r="Q8" s="94"/>
      <c r="R8" s="79"/>
      <c r="S8" s="79"/>
      <c r="T8" s="79"/>
      <c r="U8" s="79"/>
      <c r="V8" s="52"/>
      <c r="W8" s="52"/>
      <c r="X8" s="52"/>
      <c r="Y8" s="52"/>
      <c r="Z8" s="51"/>
      <c r="AA8" s="88">
        <v>8</v>
      </c>
      <c r="AB8" s="88"/>
      <c r="AC8" s="89"/>
      <c r="AD8" s="72" t="s">
        <v>1103</v>
      </c>
      <c r="AE8" s="72">
        <v>31</v>
      </c>
      <c r="AF8" s="72">
        <v>359</v>
      </c>
      <c r="AG8" s="72">
        <v>18597</v>
      </c>
      <c r="AH8" s="72">
        <v>5</v>
      </c>
      <c r="AI8" s="72"/>
      <c r="AJ8" s="72" t="s">
        <v>1133</v>
      </c>
      <c r="AK8" s="72" t="s">
        <v>1157</v>
      </c>
      <c r="AL8" s="76" t="s">
        <v>1174</v>
      </c>
      <c r="AM8" s="72"/>
      <c r="AN8" s="74">
        <v>41084.682037037041</v>
      </c>
      <c r="AO8" s="72"/>
      <c r="AP8" s="72" t="b">
        <v>1</v>
      </c>
      <c r="AQ8" s="72" t="b">
        <v>0</v>
      </c>
      <c r="AR8" s="72" t="b">
        <v>0</v>
      </c>
      <c r="AS8" s="72" t="s">
        <v>229</v>
      </c>
      <c r="AT8" s="72">
        <v>21</v>
      </c>
      <c r="AU8" s="76" t="s">
        <v>296</v>
      </c>
      <c r="AV8" s="72" t="b">
        <v>0</v>
      </c>
      <c r="AW8" s="72" t="s">
        <v>305</v>
      </c>
      <c r="AX8" s="76" t="s">
        <v>1222</v>
      </c>
      <c r="AY8" s="72" t="s">
        <v>66</v>
      </c>
      <c r="AZ8" s="50" t="s">
        <v>955</v>
      </c>
      <c r="BA8" s="50" t="s">
        <v>955</v>
      </c>
      <c r="BB8" s="50" t="s">
        <v>979</v>
      </c>
      <c r="BC8" s="50" t="s">
        <v>979</v>
      </c>
      <c r="BD8" s="50"/>
      <c r="BE8" s="50"/>
      <c r="BF8" s="114" t="s">
        <v>1364</v>
      </c>
      <c r="BG8" s="114" t="s">
        <v>1364</v>
      </c>
      <c r="BH8" s="114" t="s">
        <v>1416</v>
      </c>
      <c r="BI8" s="114" t="s">
        <v>1416</v>
      </c>
      <c r="BJ8" s="114">
        <v>0</v>
      </c>
      <c r="BK8" s="118">
        <v>0</v>
      </c>
      <c r="BL8" s="114">
        <v>0</v>
      </c>
      <c r="BM8" s="118">
        <v>0</v>
      </c>
      <c r="BN8" s="114">
        <v>0</v>
      </c>
      <c r="BO8" s="118">
        <v>0</v>
      </c>
      <c r="BP8" s="114">
        <v>25</v>
      </c>
      <c r="BQ8" s="118">
        <v>100</v>
      </c>
      <c r="BR8" s="114">
        <v>25</v>
      </c>
      <c r="BS8" s="2"/>
      <c r="BT8" s="3"/>
      <c r="BU8" s="3"/>
      <c r="BV8" s="3"/>
      <c r="BW8" s="3"/>
    </row>
    <row r="9" spans="1:75" x14ac:dyDescent="0.35">
      <c r="A9" s="70" t="s">
        <v>893</v>
      </c>
      <c r="B9" s="83"/>
      <c r="C9" s="83"/>
      <c r="D9" s="84"/>
      <c r="E9" s="107"/>
      <c r="F9" s="80" t="s">
        <v>997</v>
      </c>
      <c r="G9" s="108"/>
      <c r="H9" s="81"/>
      <c r="I9" s="87"/>
      <c r="J9" s="109"/>
      <c r="K9" s="81" t="s">
        <v>1255</v>
      </c>
      <c r="L9" s="110"/>
      <c r="M9" s="92"/>
      <c r="N9" s="92"/>
      <c r="O9" s="93"/>
      <c r="P9" s="94"/>
      <c r="Q9" s="94"/>
      <c r="R9" s="79"/>
      <c r="S9" s="79"/>
      <c r="T9" s="79"/>
      <c r="U9" s="79"/>
      <c r="V9" s="52"/>
      <c r="W9" s="52"/>
      <c r="X9" s="52"/>
      <c r="Y9" s="52"/>
      <c r="Z9" s="51"/>
      <c r="AA9" s="88">
        <v>9</v>
      </c>
      <c r="AB9" s="88"/>
      <c r="AC9" s="89"/>
      <c r="AD9" s="72" t="s">
        <v>1104</v>
      </c>
      <c r="AE9" s="72">
        <v>285</v>
      </c>
      <c r="AF9" s="72">
        <v>139</v>
      </c>
      <c r="AG9" s="72">
        <v>4419</v>
      </c>
      <c r="AH9" s="72">
        <v>105</v>
      </c>
      <c r="AI9" s="72">
        <v>25200</v>
      </c>
      <c r="AJ9" s="72" t="s">
        <v>1134</v>
      </c>
      <c r="AK9" s="72"/>
      <c r="AL9" s="76" t="s">
        <v>1175</v>
      </c>
      <c r="AM9" s="72" t="s">
        <v>1185</v>
      </c>
      <c r="AN9" s="74">
        <v>42105.098356481481</v>
      </c>
      <c r="AO9" s="76" t="s">
        <v>1190</v>
      </c>
      <c r="AP9" s="72" t="b">
        <v>0</v>
      </c>
      <c r="AQ9" s="72" t="b">
        <v>0</v>
      </c>
      <c r="AR9" s="72" t="b">
        <v>0</v>
      </c>
      <c r="AS9" s="72" t="s">
        <v>1209</v>
      </c>
      <c r="AT9" s="72">
        <v>5</v>
      </c>
      <c r="AU9" s="76" t="s">
        <v>301</v>
      </c>
      <c r="AV9" s="72" t="b">
        <v>0</v>
      </c>
      <c r="AW9" s="72" t="s">
        <v>305</v>
      </c>
      <c r="AX9" s="76" t="s">
        <v>1223</v>
      </c>
      <c r="AY9" s="72" t="s">
        <v>66</v>
      </c>
      <c r="AZ9" s="50" t="s">
        <v>956</v>
      </c>
      <c r="BA9" s="50" t="s">
        <v>956</v>
      </c>
      <c r="BB9" s="50" t="s">
        <v>980</v>
      </c>
      <c r="BC9" s="50" t="s">
        <v>980</v>
      </c>
      <c r="BD9" s="50"/>
      <c r="BE9" s="50"/>
      <c r="BF9" s="114" t="s">
        <v>1365</v>
      </c>
      <c r="BG9" s="114" t="s">
        <v>1365</v>
      </c>
      <c r="BH9" s="114" t="s">
        <v>1417</v>
      </c>
      <c r="BI9" s="114" t="s">
        <v>1417</v>
      </c>
      <c r="BJ9" s="114">
        <v>0</v>
      </c>
      <c r="BK9" s="118">
        <v>0</v>
      </c>
      <c r="BL9" s="114">
        <v>0</v>
      </c>
      <c r="BM9" s="118">
        <v>0</v>
      </c>
      <c r="BN9" s="114">
        <v>0</v>
      </c>
      <c r="BO9" s="118">
        <v>0</v>
      </c>
      <c r="BP9" s="114">
        <v>9</v>
      </c>
      <c r="BQ9" s="118">
        <v>100</v>
      </c>
      <c r="BR9" s="114">
        <v>9</v>
      </c>
      <c r="BS9" s="2"/>
      <c r="BT9" s="3"/>
      <c r="BU9" s="3"/>
      <c r="BV9" s="3"/>
      <c r="BW9" s="3"/>
    </row>
    <row r="10" spans="1:75" x14ac:dyDescent="0.35">
      <c r="A10" s="70" t="s">
        <v>216</v>
      </c>
      <c r="B10" s="83"/>
      <c r="C10" s="83"/>
      <c r="D10" s="84"/>
      <c r="E10" s="107"/>
      <c r="F10" s="80" t="s">
        <v>227</v>
      </c>
      <c r="G10" s="108"/>
      <c r="H10" s="81"/>
      <c r="I10" s="87"/>
      <c r="J10" s="109"/>
      <c r="K10" s="81" t="s">
        <v>1256</v>
      </c>
      <c r="L10" s="110"/>
      <c r="M10" s="92"/>
      <c r="N10" s="92"/>
      <c r="O10" s="93"/>
      <c r="P10" s="94"/>
      <c r="Q10" s="94"/>
      <c r="R10" s="79"/>
      <c r="S10" s="79"/>
      <c r="T10" s="79"/>
      <c r="U10" s="79"/>
      <c r="V10" s="52"/>
      <c r="W10" s="52"/>
      <c r="X10" s="52"/>
      <c r="Y10" s="52"/>
      <c r="Z10" s="51"/>
      <c r="AA10" s="88">
        <v>10</v>
      </c>
      <c r="AB10" s="88"/>
      <c r="AC10" s="89"/>
      <c r="AD10" s="72" t="s">
        <v>269</v>
      </c>
      <c r="AE10" s="72">
        <v>1</v>
      </c>
      <c r="AF10" s="72">
        <v>1004</v>
      </c>
      <c r="AG10" s="72">
        <v>1436111</v>
      </c>
      <c r="AH10" s="72">
        <v>28</v>
      </c>
      <c r="AI10" s="72"/>
      <c r="AJ10" s="72" t="s">
        <v>272</v>
      </c>
      <c r="AK10" s="72"/>
      <c r="AL10" s="72"/>
      <c r="AM10" s="72"/>
      <c r="AN10" s="74">
        <v>42229.204699074071</v>
      </c>
      <c r="AO10" s="76" t="s">
        <v>293</v>
      </c>
      <c r="AP10" s="72" t="b">
        <v>1</v>
      </c>
      <c r="AQ10" s="72" t="b">
        <v>0</v>
      </c>
      <c r="AR10" s="72" t="b">
        <v>0</v>
      </c>
      <c r="AS10" s="72" t="s">
        <v>229</v>
      </c>
      <c r="AT10" s="72">
        <v>338</v>
      </c>
      <c r="AU10" s="76" t="s">
        <v>296</v>
      </c>
      <c r="AV10" s="72" t="b">
        <v>0</v>
      </c>
      <c r="AW10" s="72" t="s">
        <v>305</v>
      </c>
      <c r="AX10" s="76" t="s">
        <v>308</v>
      </c>
      <c r="AY10" s="72" t="s">
        <v>66</v>
      </c>
      <c r="AZ10" s="50" t="s">
        <v>957</v>
      </c>
      <c r="BA10" s="50" t="s">
        <v>957</v>
      </c>
      <c r="BB10" s="50" t="s">
        <v>981</v>
      </c>
      <c r="BC10" s="50" t="s">
        <v>981</v>
      </c>
      <c r="BD10" s="50"/>
      <c r="BE10" s="50"/>
      <c r="BF10" s="114" t="s">
        <v>1366</v>
      </c>
      <c r="BG10" s="114" t="s">
        <v>1366</v>
      </c>
      <c r="BH10" s="114" t="s">
        <v>1418</v>
      </c>
      <c r="BI10" s="114" t="s">
        <v>1418</v>
      </c>
      <c r="BJ10" s="114">
        <v>0</v>
      </c>
      <c r="BK10" s="118">
        <v>0</v>
      </c>
      <c r="BL10" s="114">
        <v>0</v>
      </c>
      <c r="BM10" s="118">
        <v>0</v>
      </c>
      <c r="BN10" s="114">
        <v>0</v>
      </c>
      <c r="BO10" s="118">
        <v>0</v>
      </c>
      <c r="BP10" s="114">
        <v>11</v>
      </c>
      <c r="BQ10" s="118">
        <v>100</v>
      </c>
      <c r="BR10" s="114">
        <v>11</v>
      </c>
      <c r="BS10" s="2"/>
      <c r="BT10" s="3"/>
      <c r="BU10" s="3"/>
      <c r="BV10" s="3"/>
      <c r="BW10" s="3"/>
    </row>
    <row r="11" spans="1:75" x14ac:dyDescent="0.35">
      <c r="A11" s="70" t="s">
        <v>894</v>
      </c>
      <c r="B11" s="83"/>
      <c r="C11" s="83"/>
      <c r="D11" s="84"/>
      <c r="E11" s="107"/>
      <c r="F11" s="80" t="s">
        <v>998</v>
      </c>
      <c r="G11" s="108"/>
      <c r="H11" s="81"/>
      <c r="I11" s="87"/>
      <c r="J11" s="109"/>
      <c r="K11" s="81" t="s">
        <v>1257</v>
      </c>
      <c r="L11" s="110"/>
      <c r="M11" s="92"/>
      <c r="N11" s="92"/>
      <c r="O11" s="93"/>
      <c r="P11" s="94"/>
      <c r="Q11" s="94"/>
      <c r="R11" s="79"/>
      <c r="S11" s="79"/>
      <c r="T11" s="79"/>
      <c r="U11" s="79"/>
      <c r="V11" s="52"/>
      <c r="W11" s="52"/>
      <c r="X11" s="52"/>
      <c r="Y11" s="52"/>
      <c r="Z11" s="51"/>
      <c r="AA11" s="88">
        <v>11</v>
      </c>
      <c r="AB11" s="88"/>
      <c r="AC11" s="89"/>
      <c r="AD11" s="72" t="s">
        <v>1105</v>
      </c>
      <c r="AE11" s="72">
        <v>1955</v>
      </c>
      <c r="AF11" s="72">
        <v>790</v>
      </c>
      <c r="AG11" s="72">
        <v>58626</v>
      </c>
      <c r="AH11" s="72">
        <v>3710</v>
      </c>
      <c r="AI11" s="72">
        <v>32400</v>
      </c>
      <c r="AJ11" s="72" t="s">
        <v>1135</v>
      </c>
      <c r="AK11" s="72" t="s">
        <v>1158</v>
      </c>
      <c r="AL11" s="76" t="s">
        <v>1176</v>
      </c>
      <c r="AM11" s="72" t="s">
        <v>323</v>
      </c>
      <c r="AN11" s="74">
        <v>39368.100486111114</v>
      </c>
      <c r="AO11" s="72"/>
      <c r="AP11" s="72" t="b">
        <v>1</v>
      </c>
      <c r="AQ11" s="72" t="b">
        <v>0</v>
      </c>
      <c r="AR11" s="72" t="b">
        <v>0</v>
      </c>
      <c r="AS11" s="72" t="s">
        <v>315</v>
      </c>
      <c r="AT11" s="72">
        <v>49</v>
      </c>
      <c r="AU11" s="76" t="s">
        <v>296</v>
      </c>
      <c r="AV11" s="72" t="b">
        <v>0</v>
      </c>
      <c r="AW11" s="72" t="s">
        <v>305</v>
      </c>
      <c r="AX11" s="76" t="s">
        <v>1224</v>
      </c>
      <c r="AY11" s="72" t="s">
        <v>66</v>
      </c>
      <c r="AZ11" s="50"/>
      <c r="BA11" s="50"/>
      <c r="BB11" s="50"/>
      <c r="BC11" s="50"/>
      <c r="BD11" s="50"/>
      <c r="BE11" s="50"/>
      <c r="BF11" s="114" t="s">
        <v>1367</v>
      </c>
      <c r="BG11" s="114" t="s">
        <v>1367</v>
      </c>
      <c r="BH11" s="114" t="s">
        <v>1419</v>
      </c>
      <c r="BI11" s="114" t="s">
        <v>1419</v>
      </c>
      <c r="BJ11" s="114">
        <v>0</v>
      </c>
      <c r="BK11" s="118">
        <v>0</v>
      </c>
      <c r="BL11" s="114">
        <v>0</v>
      </c>
      <c r="BM11" s="118">
        <v>0</v>
      </c>
      <c r="BN11" s="114">
        <v>0</v>
      </c>
      <c r="BO11" s="118">
        <v>0</v>
      </c>
      <c r="BP11" s="114">
        <v>4</v>
      </c>
      <c r="BQ11" s="118">
        <v>100</v>
      </c>
      <c r="BR11" s="114">
        <v>4</v>
      </c>
      <c r="BS11" s="2"/>
      <c r="BT11" s="3"/>
      <c r="BU11" s="3"/>
      <c r="BV11" s="3"/>
      <c r="BW11" s="3"/>
    </row>
    <row r="12" spans="1:75" x14ac:dyDescent="0.35">
      <c r="A12" s="70" t="s">
        <v>895</v>
      </c>
      <c r="B12" s="83"/>
      <c r="C12" s="83"/>
      <c r="D12" s="84"/>
      <c r="E12" s="107"/>
      <c r="F12" s="80" t="s">
        <v>999</v>
      </c>
      <c r="G12" s="108"/>
      <c r="H12" s="81"/>
      <c r="I12" s="87"/>
      <c r="J12" s="109"/>
      <c r="K12" s="81" t="s">
        <v>1258</v>
      </c>
      <c r="L12" s="110"/>
      <c r="M12" s="92"/>
      <c r="N12" s="92"/>
      <c r="O12" s="93"/>
      <c r="P12" s="94"/>
      <c r="Q12" s="94"/>
      <c r="R12" s="79"/>
      <c r="S12" s="79"/>
      <c r="T12" s="79"/>
      <c r="U12" s="79"/>
      <c r="V12" s="52"/>
      <c r="W12" s="52"/>
      <c r="X12" s="52"/>
      <c r="Y12" s="52"/>
      <c r="Z12" s="51"/>
      <c r="AA12" s="88">
        <v>12</v>
      </c>
      <c r="AB12" s="88"/>
      <c r="AC12" s="89"/>
      <c r="AD12" s="72" t="s">
        <v>1106</v>
      </c>
      <c r="AE12" s="72">
        <v>427</v>
      </c>
      <c r="AF12" s="72">
        <v>906</v>
      </c>
      <c r="AG12" s="72">
        <v>8299</v>
      </c>
      <c r="AH12" s="72">
        <v>24</v>
      </c>
      <c r="AI12" s="72">
        <v>7200</v>
      </c>
      <c r="AJ12" s="72"/>
      <c r="AK12" s="72"/>
      <c r="AL12" s="76" t="s">
        <v>1177</v>
      </c>
      <c r="AM12" s="72" t="s">
        <v>319</v>
      </c>
      <c r="AN12" s="74">
        <v>40639.357453703706</v>
      </c>
      <c r="AO12" s="76" t="s">
        <v>1191</v>
      </c>
      <c r="AP12" s="72" t="b">
        <v>1</v>
      </c>
      <c r="AQ12" s="72" t="b">
        <v>0</v>
      </c>
      <c r="AR12" s="72" t="b">
        <v>1</v>
      </c>
      <c r="AS12" s="72" t="s">
        <v>229</v>
      </c>
      <c r="AT12" s="72">
        <v>7</v>
      </c>
      <c r="AU12" s="76" t="s">
        <v>296</v>
      </c>
      <c r="AV12" s="72" t="b">
        <v>0</v>
      </c>
      <c r="AW12" s="72" t="s">
        <v>305</v>
      </c>
      <c r="AX12" s="76" t="s">
        <v>1225</v>
      </c>
      <c r="AY12" s="72" t="s">
        <v>66</v>
      </c>
      <c r="AZ12" s="50" t="s">
        <v>958</v>
      </c>
      <c r="BA12" s="50" t="s">
        <v>958</v>
      </c>
      <c r="BB12" s="50" t="s">
        <v>982</v>
      </c>
      <c r="BC12" s="50" t="s">
        <v>982</v>
      </c>
      <c r="BD12" s="50"/>
      <c r="BE12" s="50"/>
      <c r="BF12" s="114" t="s">
        <v>1368</v>
      </c>
      <c r="BG12" s="114" t="s">
        <v>1368</v>
      </c>
      <c r="BH12" s="114" t="s">
        <v>1420</v>
      </c>
      <c r="BI12" s="114" t="s">
        <v>1420</v>
      </c>
      <c r="BJ12" s="114">
        <v>0</v>
      </c>
      <c r="BK12" s="118">
        <v>0</v>
      </c>
      <c r="BL12" s="114">
        <v>0</v>
      </c>
      <c r="BM12" s="118">
        <v>0</v>
      </c>
      <c r="BN12" s="114">
        <v>0</v>
      </c>
      <c r="BO12" s="118">
        <v>0</v>
      </c>
      <c r="BP12" s="114">
        <v>14</v>
      </c>
      <c r="BQ12" s="118">
        <v>100</v>
      </c>
      <c r="BR12" s="114">
        <v>14</v>
      </c>
      <c r="BS12" s="2"/>
      <c r="BT12" s="3"/>
      <c r="BU12" s="3"/>
      <c r="BV12" s="3"/>
      <c r="BW12" s="3"/>
    </row>
    <row r="13" spans="1:75" x14ac:dyDescent="0.35">
      <c r="A13" s="70" t="s">
        <v>896</v>
      </c>
      <c r="B13" s="83"/>
      <c r="C13" s="83"/>
      <c r="D13" s="84"/>
      <c r="E13" s="107"/>
      <c r="F13" s="80" t="s">
        <v>1000</v>
      </c>
      <c r="G13" s="108"/>
      <c r="H13" s="81"/>
      <c r="I13" s="87"/>
      <c r="J13" s="109"/>
      <c r="K13" s="81" t="s">
        <v>1259</v>
      </c>
      <c r="L13" s="110"/>
      <c r="M13" s="92"/>
      <c r="N13" s="92"/>
      <c r="O13" s="93"/>
      <c r="P13" s="94"/>
      <c r="Q13" s="94"/>
      <c r="R13" s="79"/>
      <c r="S13" s="79"/>
      <c r="T13" s="79"/>
      <c r="U13" s="79"/>
      <c r="V13" s="52"/>
      <c r="W13" s="52"/>
      <c r="X13" s="52"/>
      <c r="Y13" s="52"/>
      <c r="Z13" s="51"/>
      <c r="AA13" s="88">
        <v>13</v>
      </c>
      <c r="AB13" s="88"/>
      <c r="AC13" s="89"/>
      <c r="AD13" s="72" t="s">
        <v>1107</v>
      </c>
      <c r="AE13" s="72">
        <v>39</v>
      </c>
      <c r="AF13" s="72">
        <v>386</v>
      </c>
      <c r="AG13" s="72">
        <v>389</v>
      </c>
      <c r="AH13" s="72">
        <v>0</v>
      </c>
      <c r="AI13" s="72">
        <v>25200</v>
      </c>
      <c r="AJ13" s="72" t="s">
        <v>1136</v>
      </c>
      <c r="AK13" s="72" t="s">
        <v>705</v>
      </c>
      <c r="AL13" s="76" t="s">
        <v>1178</v>
      </c>
      <c r="AM13" s="72" t="s">
        <v>283</v>
      </c>
      <c r="AN13" s="74">
        <v>41773.898611111108</v>
      </c>
      <c r="AO13" s="76" t="s">
        <v>1192</v>
      </c>
      <c r="AP13" s="72" t="b">
        <v>1</v>
      </c>
      <c r="AQ13" s="72" t="b">
        <v>0</v>
      </c>
      <c r="AR13" s="72" t="b">
        <v>0</v>
      </c>
      <c r="AS13" s="72" t="s">
        <v>229</v>
      </c>
      <c r="AT13" s="72">
        <v>0</v>
      </c>
      <c r="AU13" s="76" t="s">
        <v>296</v>
      </c>
      <c r="AV13" s="72" t="b">
        <v>0</v>
      </c>
      <c r="AW13" s="72" t="s">
        <v>305</v>
      </c>
      <c r="AX13" s="76" t="s">
        <v>1226</v>
      </c>
      <c r="AY13" s="72" t="s">
        <v>66</v>
      </c>
      <c r="AZ13" s="50" t="s">
        <v>959</v>
      </c>
      <c r="BA13" s="50" t="s">
        <v>959</v>
      </c>
      <c r="BB13" s="50" t="s">
        <v>983</v>
      </c>
      <c r="BC13" s="50" t="s">
        <v>983</v>
      </c>
      <c r="BD13" s="50" t="s">
        <v>988</v>
      </c>
      <c r="BE13" s="50" t="s">
        <v>988</v>
      </c>
      <c r="BF13" s="114" t="s">
        <v>1369</v>
      </c>
      <c r="BG13" s="114" t="s">
        <v>1369</v>
      </c>
      <c r="BH13" s="114" t="s">
        <v>1421</v>
      </c>
      <c r="BI13" s="114" t="s">
        <v>1421</v>
      </c>
      <c r="BJ13" s="114">
        <v>0</v>
      </c>
      <c r="BK13" s="118">
        <v>0</v>
      </c>
      <c r="BL13" s="114">
        <v>0</v>
      </c>
      <c r="BM13" s="118">
        <v>0</v>
      </c>
      <c r="BN13" s="114">
        <v>1</v>
      </c>
      <c r="BO13" s="118">
        <v>7.6923076923076925</v>
      </c>
      <c r="BP13" s="114">
        <v>12</v>
      </c>
      <c r="BQ13" s="118">
        <v>92.307692307692307</v>
      </c>
      <c r="BR13" s="114">
        <v>13</v>
      </c>
      <c r="BS13" s="2"/>
      <c r="BT13" s="3"/>
      <c r="BU13" s="3"/>
      <c r="BV13" s="3"/>
      <c r="BW13" s="3"/>
    </row>
    <row r="14" spans="1:75" x14ac:dyDescent="0.35">
      <c r="A14" s="70" t="s">
        <v>897</v>
      </c>
      <c r="B14" s="83"/>
      <c r="C14" s="83"/>
      <c r="D14" s="84"/>
      <c r="E14" s="107"/>
      <c r="F14" s="80" t="s">
        <v>1001</v>
      </c>
      <c r="G14" s="108"/>
      <c r="H14" s="81"/>
      <c r="I14" s="87"/>
      <c r="J14" s="109"/>
      <c r="K14" s="81" t="s">
        <v>1260</v>
      </c>
      <c r="L14" s="110"/>
      <c r="M14" s="92"/>
      <c r="N14" s="92"/>
      <c r="O14" s="93"/>
      <c r="P14" s="94"/>
      <c r="Q14" s="94"/>
      <c r="R14" s="79"/>
      <c r="S14" s="79"/>
      <c r="T14" s="79"/>
      <c r="U14" s="79"/>
      <c r="V14" s="52"/>
      <c r="W14" s="52"/>
      <c r="X14" s="52"/>
      <c r="Y14" s="52"/>
      <c r="Z14" s="51"/>
      <c r="AA14" s="88">
        <v>14</v>
      </c>
      <c r="AB14" s="88"/>
      <c r="AC14" s="89"/>
      <c r="AD14" s="72" t="s">
        <v>1097</v>
      </c>
      <c r="AE14" s="72">
        <v>23</v>
      </c>
      <c r="AF14" s="72">
        <v>221</v>
      </c>
      <c r="AG14" s="72">
        <v>2455</v>
      </c>
      <c r="AH14" s="72">
        <v>0</v>
      </c>
      <c r="AI14" s="72">
        <v>-14400</v>
      </c>
      <c r="AJ14" s="72" t="s">
        <v>1137</v>
      </c>
      <c r="AK14" s="72" t="s">
        <v>350</v>
      </c>
      <c r="AL14" s="76" t="s">
        <v>1179</v>
      </c>
      <c r="AM14" s="72" t="s">
        <v>284</v>
      </c>
      <c r="AN14" s="74">
        <v>39929.259826388887</v>
      </c>
      <c r="AO14" s="76" t="s">
        <v>1193</v>
      </c>
      <c r="AP14" s="72" t="b">
        <v>0</v>
      </c>
      <c r="AQ14" s="72" t="b">
        <v>0</v>
      </c>
      <c r="AR14" s="72" t="b">
        <v>0</v>
      </c>
      <c r="AS14" s="72" t="s">
        <v>229</v>
      </c>
      <c r="AT14" s="72">
        <v>16</v>
      </c>
      <c r="AU14" s="76" t="s">
        <v>299</v>
      </c>
      <c r="AV14" s="72" t="b">
        <v>0</v>
      </c>
      <c r="AW14" s="72" t="s">
        <v>305</v>
      </c>
      <c r="AX14" s="76" t="s">
        <v>1227</v>
      </c>
      <c r="AY14" s="72" t="s">
        <v>66</v>
      </c>
      <c r="AZ14" s="50" t="s">
        <v>960</v>
      </c>
      <c r="BA14" s="50" t="s">
        <v>960</v>
      </c>
      <c r="BB14" s="50" t="s">
        <v>984</v>
      </c>
      <c r="BC14" s="50" t="s">
        <v>984</v>
      </c>
      <c r="BD14" s="50" t="s">
        <v>989</v>
      </c>
      <c r="BE14" s="50" t="s">
        <v>989</v>
      </c>
      <c r="BF14" s="114" t="s">
        <v>1370</v>
      </c>
      <c r="BG14" s="114" t="s">
        <v>1370</v>
      </c>
      <c r="BH14" s="114" t="s">
        <v>1422</v>
      </c>
      <c r="BI14" s="114" t="s">
        <v>1422</v>
      </c>
      <c r="BJ14" s="114">
        <v>0</v>
      </c>
      <c r="BK14" s="118">
        <v>0</v>
      </c>
      <c r="BL14" s="114">
        <v>0</v>
      </c>
      <c r="BM14" s="118">
        <v>0</v>
      </c>
      <c r="BN14" s="114">
        <v>0</v>
      </c>
      <c r="BO14" s="118">
        <v>0</v>
      </c>
      <c r="BP14" s="114">
        <v>16</v>
      </c>
      <c r="BQ14" s="118">
        <v>100</v>
      </c>
      <c r="BR14" s="114">
        <v>16</v>
      </c>
      <c r="BS14" s="2"/>
      <c r="BT14" s="3"/>
      <c r="BU14" s="3"/>
      <c r="BV14" s="3"/>
      <c r="BW14" s="3"/>
    </row>
    <row r="15" spans="1:75" x14ac:dyDescent="0.35">
      <c r="A15" s="70" t="s">
        <v>898</v>
      </c>
      <c r="B15" s="83"/>
      <c r="C15" s="83"/>
      <c r="D15" s="84"/>
      <c r="E15" s="107"/>
      <c r="F15" s="80" t="s">
        <v>1002</v>
      </c>
      <c r="G15" s="108"/>
      <c r="H15" s="81"/>
      <c r="I15" s="87"/>
      <c r="J15" s="109"/>
      <c r="K15" s="81" t="s">
        <v>1261</v>
      </c>
      <c r="L15" s="110"/>
      <c r="M15" s="92"/>
      <c r="N15" s="92"/>
      <c r="O15" s="93"/>
      <c r="P15" s="94"/>
      <c r="Q15" s="94"/>
      <c r="R15" s="79"/>
      <c r="S15" s="79"/>
      <c r="T15" s="79"/>
      <c r="U15" s="79"/>
      <c r="V15" s="52"/>
      <c r="W15" s="52"/>
      <c r="X15" s="52"/>
      <c r="Y15" s="52"/>
      <c r="Z15" s="51"/>
      <c r="AA15" s="88">
        <v>15</v>
      </c>
      <c r="AB15" s="88"/>
      <c r="AC15" s="89"/>
      <c r="AD15" s="72" t="s">
        <v>1108</v>
      </c>
      <c r="AE15" s="72">
        <v>526</v>
      </c>
      <c r="AF15" s="72">
        <v>1345</v>
      </c>
      <c r="AG15" s="72">
        <v>12347</v>
      </c>
      <c r="AH15" s="72">
        <v>68</v>
      </c>
      <c r="AI15" s="72">
        <v>-14400</v>
      </c>
      <c r="AJ15" s="72"/>
      <c r="AK15" s="72"/>
      <c r="AL15" s="72"/>
      <c r="AM15" s="72" t="s">
        <v>284</v>
      </c>
      <c r="AN15" s="74">
        <v>40099.873124999998</v>
      </c>
      <c r="AO15" s="72"/>
      <c r="AP15" s="72" t="b">
        <v>1</v>
      </c>
      <c r="AQ15" s="72" t="b">
        <v>0</v>
      </c>
      <c r="AR15" s="72" t="b">
        <v>0</v>
      </c>
      <c r="AS15" s="72" t="s">
        <v>229</v>
      </c>
      <c r="AT15" s="72">
        <v>38</v>
      </c>
      <c r="AU15" s="76" t="s">
        <v>296</v>
      </c>
      <c r="AV15" s="72" t="b">
        <v>0</v>
      </c>
      <c r="AW15" s="72" t="s">
        <v>305</v>
      </c>
      <c r="AX15" s="76" t="s">
        <v>1228</v>
      </c>
      <c r="AY15" s="72" t="s">
        <v>66</v>
      </c>
      <c r="AZ15" s="50" t="s">
        <v>961</v>
      </c>
      <c r="BA15" s="50" t="s">
        <v>961</v>
      </c>
      <c r="BB15" s="50" t="s">
        <v>473</v>
      </c>
      <c r="BC15" s="50" t="s">
        <v>473</v>
      </c>
      <c r="BD15" s="50" t="s">
        <v>480</v>
      </c>
      <c r="BE15" s="50" t="s">
        <v>480</v>
      </c>
      <c r="BF15" s="114" t="s">
        <v>1371</v>
      </c>
      <c r="BG15" s="114" t="s">
        <v>1371</v>
      </c>
      <c r="BH15" s="114" t="s">
        <v>1423</v>
      </c>
      <c r="BI15" s="114" t="s">
        <v>1423</v>
      </c>
      <c r="BJ15" s="114">
        <v>1</v>
      </c>
      <c r="BK15" s="118">
        <v>7.1428571428571432</v>
      </c>
      <c r="BL15" s="114">
        <v>1</v>
      </c>
      <c r="BM15" s="118">
        <v>7.1428571428571432</v>
      </c>
      <c r="BN15" s="114">
        <v>0</v>
      </c>
      <c r="BO15" s="118">
        <v>0</v>
      </c>
      <c r="BP15" s="114">
        <v>12</v>
      </c>
      <c r="BQ15" s="118">
        <v>85.714285714285708</v>
      </c>
      <c r="BR15" s="114">
        <v>14</v>
      </c>
      <c r="BS15" s="2"/>
      <c r="BT15" s="3"/>
      <c r="BU15" s="3"/>
      <c r="BV15" s="3"/>
      <c r="BW15" s="3"/>
    </row>
    <row r="16" spans="1:75" x14ac:dyDescent="0.35">
      <c r="A16" s="70" t="s">
        <v>399</v>
      </c>
      <c r="B16" s="83"/>
      <c r="C16" s="83"/>
      <c r="D16" s="84"/>
      <c r="E16" s="107"/>
      <c r="F16" s="80" t="s">
        <v>803</v>
      </c>
      <c r="G16" s="108"/>
      <c r="H16" s="81"/>
      <c r="I16" s="87"/>
      <c r="J16" s="109"/>
      <c r="K16" s="81" t="s">
        <v>861</v>
      </c>
      <c r="L16" s="110"/>
      <c r="M16" s="92"/>
      <c r="N16" s="92"/>
      <c r="O16" s="93"/>
      <c r="P16" s="94"/>
      <c r="Q16" s="94"/>
      <c r="R16" s="79"/>
      <c r="S16" s="79"/>
      <c r="T16" s="79"/>
      <c r="U16" s="79"/>
      <c r="V16" s="52"/>
      <c r="W16" s="52"/>
      <c r="X16" s="52"/>
      <c r="Y16" s="52"/>
      <c r="Z16" s="51"/>
      <c r="AA16" s="88">
        <v>16</v>
      </c>
      <c r="AB16" s="88"/>
      <c r="AC16" s="89"/>
      <c r="AD16" s="72" t="s">
        <v>634</v>
      </c>
      <c r="AE16" s="72">
        <v>5</v>
      </c>
      <c r="AF16" s="72">
        <v>4524</v>
      </c>
      <c r="AG16" s="72">
        <v>234</v>
      </c>
      <c r="AH16" s="72">
        <v>7</v>
      </c>
      <c r="AI16" s="72">
        <v>-25200</v>
      </c>
      <c r="AJ16" s="72" t="s">
        <v>674</v>
      </c>
      <c r="AK16" s="72" t="s">
        <v>709</v>
      </c>
      <c r="AL16" s="76" t="s">
        <v>732</v>
      </c>
      <c r="AM16" s="72" t="s">
        <v>279</v>
      </c>
      <c r="AN16" s="74">
        <v>42426.670914351853</v>
      </c>
      <c r="AO16" s="76" t="s">
        <v>763</v>
      </c>
      <c r="AP16" s="72" t="b">
        <v>0</v>
      </c>
      <c r="AQ16" s="72" t="b">
        <v>0</v>
      </c>
      <c r="AR16" s="72" t="b">
        <v>0</v>
      </c>
      <c r="AS16" s="72" t="s">
        <v>229</v>
      </c>
      <c r="AT16" s="72">
        <v>4</v>
      </c>
      <c r="AU16" s="76" t="s">
        <v>296</v>
      </c>
      <c r="AV16" s="72" t="b">
        <v>0</v>
      </c>
      <c r="AW16" s="72" t="s">
        <v>305</v>
      </c>
      <c r="AX16" s="76" t="s">
        <v>820</v>
      </c>
      <c r="AY16" s="72" t="s">
        <v>65</v>
      </c>
      <c r="AZ16" s="50"/>
      <c r="BA16" s="50"/>
      <c r="BB16" s="50"/>
      <c r="BC16" s="50"/>
      <c r="BD16" s="50"/>
      <c r="BE16" s="50"/>
      <c r="BF16" s="50"/>
      <c r="BG16" s="50"/>
      <c r="BH16" s="50"/>
      <c r="BI16" s="50"/>
      <c r="BJ16" s="50"/>
      <c r="BK16" s="51"/>
      <c r="BL16" s="50"/>
      <c r="BM16" s="51"/>
      <c r="BN16" s="50"/>
      <c r="BO16" s="51"/>
      <c r="BP16" s="50"/>
      <c r="BQ16" s="51"/>
      <c r="BR16" s="50"/>
      <c r="BS16" s="2"/>
      <c r="BT16" s="3"/>
      <c r="BU16" s="3"/>
      <c r="BV16" s="3"/>
      <c r="BW16" s="3"/>
    </row>
    <row r="17" spans="1:75" x14ac:dyDescent="0.35">
      <c r="A17" s="70" t="s">
        <v>899</v>
      </c>
      <c r="B17" s="83"/>
      <c r="C17" s="83"/>
      <c r="D17" s="84"/>
      <c r="E17" s="107"/>
      <c r="F17" s="80" t="s">
        <v>304</v>
      </c>
      <c r="G17" s="108"/>
      <c r="H17" s="81"/>
      <c r="I17" s="87"/>
      <c r="J17" s="109"/>
      <c r="K17" s="81" t="s">
        <v>1262</v>
      </c>
      <c r="L17" s="110"/>
      <c r="M17" s="92"/>
      <c r="N17" s="92"/>
      <c r="O17" s="93"/>
      <c r="P17" s="94"/>
      <c r="Q17" s="94"/>
      <c r="R17" s="79"/>
      <c r="S17" s="79"/>
      <c r="T17" s="79"/>
      <c r="U17" s="79"/>
      <c r="V17" s="52"/>
      <c r="W17" s="52"/>
      <c r="X17" s="52"/>
      <c r="Y17" s="52"/>
      <c r="Z17" s="51"/>
      <c r="AA17" s="88">
        <v>17</v>
      </c>
      <c r="AB17" s="88"/>
      <c r="AC17" s="89"/>
      <c r="AD17" s="72" t="s">
        <v>1109</v>
      </c>
      <c r="AE17" s="72">
        <v>0</v>
      </c>
      <c r="AF17" s="72">
        <v>0</v>
      </c>
      <c r="AG17" s="72">
        <v>3</v>
      </c>
      <c r="AH17" s="72">
        <v>0</v>
      </c>
      <c r="AI17" s="72"/>
      <c r="AJ17" s="72"/>
      <c r="AK17" s="72"/>
      <c r="AL17" s="72"/>
      <c r="AM17" s="72"/>
      <c r="AN17" s="74">
        <v>42828.418113425927</v>
      </c>
      <c r="AO17" s="72"/>
      <c r="AP17" s="72" t="b">
        <v>1</v>
      </c>
      <c r="AQ17" s="72" t="b">
        <v>1</v>
      </c>
      <c r="AR17" s="72" t="b">
        <v>0</v>
      </c>
      <c r="AS17" s="72" t="s">
        <v>233</v>
      </c>
      <c r="AT17" s="72">
        <v>0</v>
      </c>
      <c r="AU17" s="72"/>
      <c r="AV17" s="72" t="b">
        <v>0</v>
      </c>
      <c r="AW17" s="72" t="s">
        <v>305</v>
      </c>
      <c r="AX17" s="76" t="s">
        <v>1229</v>
      </c>
      <c r="AY17" s="72" t="s">
        <v>66</v>
      </c>
      <c r="AZ17" s="50" t="s">
        <v>962</v>
      </c>
      <c r="BA17" s="50" t="s">
        <v>962</v>
      </c>
      <c r="BB17" s="50" t="s">
        <v>344</v>
      </c>
      <c r="BC17" s="50" t="s">
        <v>344</v>
      </c>
      <c r="BD17" s="50"/>
      <c r="BE17" s="50"/>
      <c r="BF17" s="114" t="s">
        <v>1372</v>
      </c>
      <c r="BG17" s="114" t="s">
        <v>1372</v>
      </c>
      <c r="BH17" s="114" t="s">
        <v>1424</v>
      </c>
      <c r="BI17" s="114" t="s">
        <v>1424</v>
      </c>
      <c r="BJ17" s="114">
        <v>0</v>
      </c>
      <c r="BK17" s="118">
        <v>0</v>
      </c>
      <c r="BL17" s="114">
        <v>0</v>
      </c>
      <c r="BM17" s="118">
        <v>0</v>
      </c>
      <c r="BN17" s="114">
        <v>0</v>
      </c>
      <c r="BO17" s="118">
        <v>0</v>
      </c>
      <c r="BP17" s="114">
        <v>11</v>
      </c>
      <c r="BQ17" s="118">
        <v>100</v>
      </c>
      <c r="BR17" s="114">
        <v>11</v>
      </c>
      <c r="BS17" s="2"/>
      <c r="BT17" s="3"/>
      <c r="BU17" s="3"/>
      <c r="BV17" s="3"/>
      <c r="BW17" s="3"/>
    </row>
    <row r="18" spans="1:75" x14ac:dyDescent="0.35">
      <c r="A18" s="70" t="s">
        <v>900</v>
      </c>
      <c r="B18" s="83"/>
      <c r="C18" s="83"/>
      <c r="D18" s="84"/>
      <c r="E18" s="107"/>
      <c r="F18" s="80" t="s">
        <v>1003</v>
      </c>
      <c r="G18" s="108"/>
      <c r="H18" s="81"/>
      <c r="I18" s="87"/>
      <c r="J18" s="109"/>
      <c r="K18" s="81" t="s">
        <v>1263</v>
      </c>
      <c r="L18" s="110"/>
      <c r="M18" s="92"/>
      <c r="N18" s="92"/>
      <c r="O18" s="93"/>
      <c r="P18" s="94"/>
      <c r="Q18" s="94"/>
      <c r="R18" s="79"/>
      <c r="S18" s="79"/>
      <c r="T18" s="79"/>
      <c r="U18" s="79"/>
      <c r="V18" s="52"/>
      <c r="W18" s="52"/>
      <c r="X18" s="52"/>
      <c r="Y18" s="52"/>
      <c r="Z18" s="51"/>
      <c r="AA18" s="88">
        <v>18</v>
      </c>
      <c r="AB18" s="88"/>
      <c r="AC18" s="89"/>
      <c r="AD18" s="72" t="s">
        <v>1110</v>
      </c>
      <c r="AE18" s="72">
        <v>1132</v>
      </c>
      <c r="AF18" s="72">
        <v>909</v>
      </c>
      <c r="AG18" s="72">
        <v>3025</v>
      </c>
      <c r="AH18" s="72">
        <v>0</v>
      </c>
      <c r="AI18" s="72">
        <v>-25200</v>
      </c>
      <c r="AJ18" s="72" t="s">
        <v>1138</v>
      </c>
      <c r="AK18" s="72" t="s">
        <v>1159</v>
      </c>
      <c r="AL18" s="72"/>
      <c r="AM18" s="72" t="s">
        <v>279</v>
      </c>
      <c r="AN18" s="74">
        <v>42514.085578703707</v>
      </c>
      <c r="AO18" s="76" t="s">
        <v>1194</v>
      </c>
      <c r="AP18" s="72" t="b">
        <v>1</v>
      </c>
      <c r="AQ18" s="72" t="b">
        <v>0</v>
      </c>
      <c r="AR18" s="72" t="b">
        <v>0</v>
      </c>
      <c r="AS18" s="72" t="s">
        <v>315</v>
      </c>
      <c r="AT18" s="72">
        <v>0</v>
      </c>
      <c r="AU18" s="72"/>
      <c r="AV18" s="72" t="b">
        <v>0</v>
      </c>
      <c r="AW18" s="72" t="s">
        <v>305</v>
      </c>
      <c r="AX18" s="76" t="s">
        <v>1230</v>
      </c>
      <c r="AY18" s="72" t="s">
        <v>66</v>
      </c>
      <c r="AZ18" s="50" t="s">
        <v>963</v>
      </c>
      <c r="BA18" s="50" t="s">
        <v>963</v>
      </c>
      <c r="BB18" s="50" t="s">
        <v>985</v>
      </c>
      <c r="BC18" s="50" t="s">
        <v>985</v>
      </c>
      <c r="BD18" s="50"/>
      <c r="BE18" s="50"/>
      <c r="BF18" s="114" t="s">
        <v>1373</v>
      </c>
      <c r="BG18" s="114" t="s">
        <v>1407</v>
      </c>
      <c r="BH18" s="114" t="s">
        <v>1425</v>
      </c>
      <c r="BI18" s="114" t="s">
        <v>1459</v>
      </c>
      <c r="BJ18" s="114">
        <v>0</v>
      </c>
      <c r="BK18" s="118">
        <v>0</v>
      </c>
      <c r="BL18" s="114">
        <v>0</v>
      </c>
      <c r="BM18" s="118">
        <v>0</v>
      </c>
      <c r="BN18" s="114">
        <v>0</v>
      </c>
      <c r="BO18" s="118">
        <v>0</v>
      </c>
      <c r="BP18" s="114">
        <v>32</v>
      </c>
      <c r="BQ18" s="118">
        <v>100</v>
      </c>
      <c r="BR18" s="114">
        <v>32</v>
      </c>
      <c r="BS18" s="2"/>
      <c r="BT18" s="3"/>
      <c r="BU18" s="3"/>
      <c r="BV18" s="3"/>
      <c r="BW18" s="3"/>
    </row>
    <row r="19" spans="1:75" x14ac:dyDescent="0.35">
      <c r="A19" s="70" t="s">
        <v>901</v>
      </c>
      <c r="B19" s="83"/>
      <c r="C19" s="83"/>
      <c r="D19" s="84"/>
      <c r="E19" s="107"/>
      <c r="F19" s="80" t="s">
        <v>1215</v>
      </c>
      <c r="G19" s="108"/>
      <c r="H19" s="81"/>
      <c r="I19" s="87"/>
      <c r="J19" s="109"/>
      <c r="K19" s="81" t="s">
        <v>1264</v>
      </c>
      <c r="L19" s="110"/>
      <c r="M19" s="92"/>
      <c r="N19" s="92"/>
      <c r="O19" s="93"/>
      <c r="P19" s="94"/>
      <c r="Q19" s="94"/>
      <c r="R19" s="79"/>
      <c r="S19" s="79"/>
      <c r="T19" s="79"/>
      <c r="U19" s="79"/>
      <c r="V19" s="52"/>
      <c r="W19" s="52"/>
      <c r="X19" s="52"/>
      <c r="Y19" s="52"/>
      <c r="Z19" s="51"/>
      <c r="AA19" s="88">
        <v>19</v>
      </c>
      <c r="AB19" s="88"/>
      <c r="AC19" s="89"/>
      <c r="AD19" s="72" t="s">
        <v>1111</v>
      </c>
      <c r="AE19" s="72">
        <v>2910</v>
      </c>
      <c r="AF19" s="72">
        <v>2719</v>
      </c>
      <c r="AG19" s="72">
        <v>30962</v>
      </c>
      <c r="AH19" s="72">
        <v>0</v>
      </c>
      <c r="AI19" s="72"/>
      <c r="AJ19" s="72" t="s">
        <v>1139</v>
      </c>
      <c r="AK19" s="72" t="s">
        <v>354</v>
      </c>
      <c r="AL19" s="72"/>
      <c r="AM19" s="72"/>
      <c r="AN19" s="74">
        <v>41612.422696759262</v>
      </c>
      <c r="AO19" s="72"/>
      <c r="AP19" s="72" t="b">
        <v>1</v>
      </c>
      <c r="AQ19" s="72" t="b">
        <v>0</v>
      </c>
      <c r="AR19" s="72" t="b">
        <v>0</v>
      </c>
      <c r="AS19" s="72" t="s">
        <v>229</v>
      </c>
      <c r="AT19" s="72">
        <v>17</v>
      </c>
      <c r="AU19" s="76" t="s">
        <v>296</v>
      </c>
      <c r="AV19" s="72" t="b">
        <v>0</v>
      </c>
      <c r="AW19" s="72" t="s">
        <v>305</v>
      </c>
      <c r="AX19" s="76" t="s">
        <v>1231</v>
      </c>
      <c r="AY19" s="72" t="s">
        <v>66</v>
      </c>
      <c r="AZ19" s="50" t="s">
        <v>964</v>
      </c>
      <c r="BA19" s="50" t="s">
        <v>964</v>
      </c>
      <c r="BB19" s="50" t="s">
        <v>223</v>
      </c>
      <c r="BC19" s="50" t="s">
        <v>223</v>
      </c>
      <c r="BD19" s="50"/>
      <c r="BE19" s="50"/>
      <c r="BF19" s="114" t="s">
        <v>1374</v>
      </c>
      <c r="BG19" s="114" t="s">
        <v>1374</v>
      </c>
      <c r="BH19" s="114" t="s">
        <v>1426</v>
      </c>
      <c r="BI19" s="114" t="s">
        <v>1426</v>
      </c>
      <c r="BJ19" s="114">
        <v>0</v>
      </c>
      <c r="BK19" s="118">
        <v>0</v>
      </c>
      <c r="BL19" s="114">
        <v>0</v>
      </c>
      <c r="BM19" s="118">
        <v>0</v>
      </c>
      <c r="BN19" s="114">
        <v>0</v>
      </c>
      <c r="BO19" s="118">
        <v>0</v>
      </c>
      <c r="BP19" s="114">
        <v>12</v>
      </c>
      <c r="BQ19" s="118">
        <v>100</v>
      </c>
      <c r="BR19" s="114">
        <v>12</v>
      </c>
      <c r="BS19" s="2"/>
      <c r="BT19" s="3"/>
      <c r="BU19" s="3"/>
      <c r="BV19" s="3"/>
      <c r="BW19" s="3"/>
    </row>
    <row r="20" spans="1:75" x14ac:dyDescent="0.35">
      <c r="A20" s="70" t="s">
        <v>902</v>
      </c>
      <c r="B20" s="83"/>
      <c r="C20" s="83"/>
      <c r="D20" s="84"/>
      <c r="E20" s="107"/>
      <c r="F20" s="80" t="s">
        <v>1004</v>
      </c>
      <c r="G20" s="108"/>
      <c r="H20" s="81"/>
      <c r="I20" s="87"/>
      <c r="J20" s="109"/>
      <c r="K20" s="81" t="s">
        <v>1265</v>
      </c>
      <c r="L20" s="110"/>
      <c r="M20" s="92"/>
      <c r="N20" s="92"/>
      <c r="O20" s="93"/>
      <c r="P20" s="94"/>
      <c r="Q20" s="94"/>
      <c r="R20" s="79"/>
      <c r="S20" s="79"/>
      <c r="T20" s="79"/>
      <c r="U20" s="79"/>
      <c r="V20" s="52"/>
      <c r="W20" s="52"/>
      <c r="X20" s="52"/>
      <c r="Y20" s="52"/>
      <c r="Z20" s="51"/>
      <c r="AA20" s="88">
        <v>20</v>
      </c>
      <c r="AB20" s="88"/>
      <c r="AC20" s="89"/>
      <c r="AD20" s="72" t="s">
        <v>1112</v>
      </c>
      <c r="AE20" s="72">
        <v>29</v>
      </c>
      <c r="AF20" s="72">
        <v>84096</v>
      </c>
      <c r="AG20" s="72">
        <v>352533</v>
      </c>
      <c r="AH20" s="72">
        <v>178</v>
      </c>
      <c r="AI20" s="72">
        <v>32400</v>
      </c>
      <c r="AJ20" s="72" t="s">
        <v>1140</v>
      </c>
      <c r="AK20" s="72"/>
      <c r="AL20" s="76" t="s">
        <v>1180</v>
      </c>
      <c r="AM20" s="72" t="s">
        <v>323</v>
      </c>
      <c r="AN20" s="74">
        <v>40827.548495370371</v>
      </c>
      <c r="AO20" s="76" t="s">
        <v>1195</v>
      </c>
      <c r="AP20" s="72" t="b">
        <v>1</v>
      </c>
      <c r="AQ20" s="72" t="b">
        <v>0</v>
      </c>
      <c r="AR20" s="72" t="b">
        <v>0</v>
      </c>
      <c r="AS20" s="72" t="s">
        <v>315</v>
      </c>
      <c r="AT20" s="72">
        <v>1083</v>
      </c>
      <c r="AU20" s="76" t="s">
        <v>296</v>
      </c>
      <c r="AV20" s="72" t="b">
        <v>1</v>
      </c>
      <c r="AW20" s="72" t="s">
        <v>305</v>
      </c>
      <c r="AX20" s="76" t="s">
        <v>1232</v>
      </c>
      <c r="AY20" s="72" t="s">
        <v>66</v>
      </c>
      <c r="AZ20" s="50" t="s">
        <v>965</v>
      </c>
      <c r="BA20" s="50" t="s">
        <v>965</v>
      </c>
      <c r="BB20" s="50" t="s">
        <v>986</v>
      </c>
      <c r="BC20" s="50" t="s">
        <v>986</v>
      </c>
      <c r="BD20" s="50"/>
      <c r="BE20" s="50"/>
      <c r="BF20" s="114" t="s">
        <v>1375</v>
      </c>
      <c r="BG20" s="114" t="s">
        <v>1375</v>
      </c>
      <c r="BH20" s="114" t="s">
        <v>1427</v>
      </c>
      <c r="BI20" s="114" t="s">
        <v>1427</v>
      </c>
      <c r="BJ20" s="114">
        <v>0</v>
      </c>
      <c r="BK20" s="118">
        <v>0</v>
      </c>
      <c r="BL20" s="114">
        <v>0</v>
      </c>
      <c r="BM20" s="118">
        <v>0</v>
      </c>
      <c r="BN20" s="114">
        <v>0</v>
      </c>
      <c r="BO20" s="118">
        <v>0</v>
      </c>
      <c r="BP20" s="114">
        <v>14</v>
      </c>
      <c r="BQ20" s="118">
        <v>100</v>
      </c>
      <c r="BR20" s="114">
        <v>14</v>
      </c>
      <c r="BS20" s="2"/>
      <c r="BT20" s="3"/>
      <c r="BU20" s="3"/>
      <c r="BV20" s="3"/>
      <c r="BW20" s="3"/>
    </row>
    <row r="21" spans="1:75" x14ac:dyDescent="0.35">
      <c r="A21" s="70" t="s">
        <v>920</v>
      </c>
      <c r="B21" s="83"/>
      <c r="C21" s="83"/>
      <c r="D21" s="84"/>
      <c r="E21" s="107"/>
      <c r="F21" s="80" t="s">
        <v>1216</v>
      </c>
      <c r="G21" s="108"/>
      <c r="H21" s="81"/>
      <c r="I21" s="87"/>
      <c r="J21" s="109"/>
      <c r="K21" s="81" t="s">
        <v>1266</v>
      </c>
      <c r="L21" s="110"/>
      <c r="M21" s="92"/>
      <c r="N21" s="92"/>
      <c r="O21" s="93"/>
      <c r="P21" s="94"/>
      <c r="Q21" s="94"/>
      <c r="R21" s="79"/>
      <c r="S21" s="79"/>
      <c r="T21" s="79"/>
      <c r="U21" s="79"/>
      <c r="V21" s="52"/>
      <c r="W21" s="52"/>
      <c r="X21" s="52"/>
      <c r="Y21" s="52"/>
      <c r="Z21" s="51"/>
      <c r="AA21" s="88">
        <v>21</v>
      </c>
      <c r="AB21" s="88"/>
      <c r="AC21" s="89"/>
      <c r="AD21" s="72" t="s">
        <v>1113</v>
      </c>
      <c r="AE21" s="72">
        <v>230</v>
      </c>
      <c r="AF21" s="72">
        <v>245</v>
      </c>
      <c r="AG21" s="72">
        <v>85380</v>
      </c>
      <c r="AH21" s="72">
        <v>130</v>
      </c>
      <c r="AI21" s="72">
        <v>-36000</v>
      </c>
      <c r="AJ21" s="72" t="s">
        <v>1141</v>
      </c>
      <c r="AK21" s="72" t="s">
        <v>1160</v>
      </c>
      <c r="AL21" s="72"/>
      <c r="AM21" s="72" t="s">
        <v>355</v>
      </c>
      <c r="AN21" s="74">
        <v>40305.742337962962</v>
      </c>
      <c r="AO21" s="76" t="s">
        <v>1196</v>
      </c>
      <c r="AP21" s="72" t="b">
        <v>0</v>
      </c>
      <c r="AQ21" s="72" t="b">
        <v>0</v>
      </c>
      <c r="AR21" s="72" t="b">
        <v>1</v>
      </c>
      <c r="AS21" s="72" t="s">
        <v>315</v>
      </c>
      <c r="AT21" s="72">
        <v>17</v>
      </c>
      <c r="AU21" s="76" t="s">
        <v>1210</v>
      </c>
      <c r="AV21" s="72" t="b">
        <v>0</v>
      </c>
      <c r="AW21" s="72" t="s">
        <v>305</v>
      </c>
      <c r="AX21" s="76" t="s">
        <v>1233</v>
      </c>
      <c r="AY21" s="72" t="s">
        <v>65</v>
      </c>
      <c r="AZ21" s="50"/>
      <c r="BA21" s="50"/>
      <c r="BB21" s="50"/>
      <c r="BC21" s="50"/>
      <c r="BD21" s="50"/>
      <c r="BE21" s="50"/>
      <c r="BF21" s="50"/>
      <c r="BG21" s="50"/>
      <c r="BH21" s="50"/>
      <c r="BI21" s="50"/>
      <c r="BJ21" s="50"/>
      <c r="BK21" s="51"/>
      <c r="BL21" s="50"/>
      <c r="BM21" s="51"/>
      <c r="BN21" s="50"/>
      <c r="BO21" s="51"/>
      <c r="BP21" s="50"/>
      <c r="BQ21" s="51"/>
      <c r="BR21" s="50"/>
      <c r="BS21" s="2"/>
      <c r="BT21" s="3"/>
      <c r="BU21" s="3"/>
      <c r="BV21" s="3"/>
      <c r="BW21" s="3"/>
    </row>
    <row r="22" spans="1:75" x14ac:dyDescent="0.35">
      <c r="A22" s="70" t="s">
        <v>903</v>
      </c>
      <c r="B22" s="83"/>
      <c r="C22" s="83"/>
      <c r="D22" s="84"/>
      <c r="E22" s="107"/>
      <c r="F22" s="80" t="s">
        <v>1005</v>
      </c>
      <c r="G22" s="108"/>
      <c r="H22" s="81"/>
      <c r="I22" s="87"/>
      <c r="J22" s="109"/>
      <c r="K22" s="81" t="s">
        <v>1267</v>
      </c>
      <c r="L22" s="110"/>
      <c r="M22" s="92"/>
      <c r="N22" s="92"/>
      <c r="O22" s="93"/>
      <c r="P22" s="94"/>
      <c r="Q22" s="94"/>
      <c r="R22" s="79"/>
      <c r="S22" s="79"/>
      <c r="T22" s="79"/>
      <c r="U22" s="79"/>
      <c r="V22" s="52"/>
      <c r="W22" s="52"/>
      <c r="X22" s="52"/>
      <c r="Y22" s="52"/>
      <c r="Z22" s="51"/>
      <c r="AA22" s="88">
        <v>22</v>
      </c>
      <c r="AB22" s="88"/>
      <c r="AC22" s="89"/>
      <c r="AD22" s="72" t="s">
        <v>1114</v>
      </c>
      <c r="AE22" s="72">
        <v>19</v>
      </c>
      <c r="AF22" s="72">
        <v>4</v>
      </c>
      <c r="AG22" s="72">
        <v>7</v>
      </c>
      <c r="AH22" s="72">
        <v>2</v>
      </c>
      <c r="AI22" s="72"/>
      <c r="AJ22" s="72"/>
      <c r="AK22" s="72" t="s">
        <v>1161</v>
      </c>
      <c r="AL22" s="72"/>
      <c r="AM22" s="72"/>
      <c r="AN22" s="74">
        <v>42820.41609953704</v>
      </c>
      <c r="AO22" s="72"/>
      <c r="AP22" s="72" t="b">
        <v>1</v>
      </c>
      <c r="AQ22" s="72" t="b">
        <v>0</v>
      </c>
      <c r="AR22" s="72" t="b">
        <v>0</v>
      </c>
      <c r="AS22" s="72" t="s">
        <v>229</v>
      </c>
      <c r="AT22" s="72">
        <v>0</v>
      </c>
      <c r="AU22" s="72"/>
      <c r="AV22" s="72" t="b">
        <v>0</v>
      </c>
      <c r="AW22" s="72" t="s">
        <v>305</v>
      </c>
      <c r="AX22" s="76" t="s">
        <v>1234</v>
      </c>
      <c r="AY22" s="72" t="s">
        <v>66</v>
      </c>
      <c r="AZ22" s="50" t="s">
        <v>448</v>
      </c>
      <c r="BA22" s="50" t="s">
        <v>448</v>
      </c>
      <c r="BB22" s="50" t="s">
        <v>474</v>
      </c>
      <c r="BC22" s="50" t="s">
        <v>474</v>
      </c>
      <c r="BD22" s="50" t="s">
        <v>481</v>
      </c>
      <c r="BE22" s="50" t="s">
        <v>481</v>
      </c>
      <c r="BF22" s="114" t="s">
        <v>1376</v>
      </c>
      <c r="BG22" s="114" t="s">
        <v>1376</v>
      </c>
      <c r="BH22" s="114" t="s">
        <v>1428</v>
      </c>
      <c r="BI22" s="114" t="s">
        <v>1428</v>
      </c>
      <c r="BJ22" s="114">
        <v>3</v>
      </c>
      <c r="BK22" s="118">
        <v>16.666666666666668</v>
      </c>
      <c r="BL22" s="114">
        <v>0</v>
      </c>
      <c r="BM22" s="118">
        <v>0</v>
      </c>
      <c r="BN22" s="114">
        <v>0</v>
      </c>
      <c r="BO22" s="118">
        <v>0</v>
      </c>
      <c r="BP22" s="114">
        <v>15</v>
      </c>
      <c r="BQ22" s="118">
        <v>83.333333333333329</v>
      </c>
      <c r="BR22" s="114">
        <v>18</v>
      </c>
      <c r="BS22" s="2"/>
      <c r="BT22" s="3"/>
      <c r="BU22" s="3"/>
      <c r="BV22" s="3"/>
      <c r="BW22" s="3"/>
    </row>
    <row r="23" spans="1:75" x14ac:dyDescent="0.35">
      <c r="A23" s="70" t="s">
        <v>370</v>
      </c>
      <c r="B23" s="83"/>
      <c r="C23" s="83"/>
      <c r="D23" s="84"/>
      <c r="E23" s="107"/>
      <c r="F23" s="80" t="s">
        <v>804</v>
      </c>
      <c r="G23" s="108"/>
      <c r="H23" s="81"/>
      <c r="I23" s="87"/>
      <c r="J23" s="109"/>
      <c r="K23" s="81" t="s">
        <v>862</v>
      </c>
      <c r="L23" s="110"/>
      <c r="M23" s="92"/>
      <c r="N23" s="92"/>
      <c r="O23" s="93"/>
      <c r="P23" s="94"/>
      <c r="Q23" s="94"/>
      <c r="R23" s="79"/>
      <c r="S23" s="79"/>
      <c r="T23" s="79"/>
      <c r="U23" s="79"/>
      <c r="V23" s="52"/>
      <c r="W23" s="52"/>
      <c r="X23" s="52"/>
      <c r="Y23" s="52"/>
      <c r="Z23" s="51"/>
      <c r="AA23" s="88">
        <v>23</v>
      </c>
      <c r="AB23" s="88"/>
      <c r="AC23" s="89"/>
      <c r="AD23" s="72" t="s">
        <v>635</v>
      </c>
      <c r="AE23" s="72">
        <v>10</v>
      </c>
      <c r="AF23" s="72">
        <v>21474</v>
      </c>
      <c r="AG23" s="72">
        <v>13</v>
      </c>
      <c r="AH23" s="72">
        <v>73</v>
      </c>
      <c r="AI23" s="72">
        <v>-25200</v>
      </c>
      <c r="AJ23" s="72" t="s">
        <v>675</v>
      </c>
      <c r="AK23" s="72" t="s">
        <v>710</v>
      </c>
      <c r="AL23" s="76" t="s">
        <v>733</v>
      </c>
      <c r="AM23" s="72" t="s">
        <v>279</v>
      </c>
      <c r="AN23" s="74">
        <v>41987.79451388889</v>
      </c>
      <c r="AO23" s="76" t="s">
        <v>764</v>
      </c>
      <c r="AP23" s="72" t="b">
        <v>0</v>
      </c>
      <c r="AQ23" s="72" t="b">
        <v>0</v>
      </c>
      <c r="AR23" s="72" t="b">
        <v>0</v>
      </c>
      <c r="AS23" s="72" t="s">
        <v>229</v>
      </c>
      <c r="AT23" s="72">
        <v>33</v>
      </c>
      <c r="AU23" s="76" t="s">
        <v>793</v>
      </c>
      <c r="AV23" s="72" t="b">
        <v>0</v>
      </c>
      <c r="AW23" s="72" t="s">
        <v>305</v>
      </c>
      <c r="AX23" s="76" t="s">
        <v>821</v>
      </c>
      <c r="AY23" s="72" t="s">
        <v>66</v>
      </c>
      <c r="AZ23" s="50" t="s">
        <v>448</v>
      </c>
      <c r="BA23" s="50" t="s">
        <v>448</v>
      </c>
      <c r="BB23" s="50" t="s">
        <v>474</v>
      </c>
      <c r="BC23" s="50" t="s">
        <v>474</v>
      </c>
      <c r="BD23" s="50" t="s">
        <v>481</v>
      </c>
      <c r="BE23" s="50" t="s">
        <v>481</v>
      </c>
      <c r="BF23" s="114" t="s">
        <v>1377</v>
      </c>
      <c r="BG23" s="114" t="s">
        <v>1377</v>
      </c>
      <c r="BH23" s="114" t="s">
        <v>1429</v>
      </c>
      <c r="BI23" s="114" t="s">
        <v>1429</v>
      </c>
      <c r="BJ23" s="114">
        <v>3</v>
      </c>
      <c r="BK23" s="118">
        <v>18.75</v>
      </c>
      <c r="BL23" s="114">
        <v>0</v>
      </c>
      <c r="BM23" s="118">
        <v>0</v>
      </c>
      <c r="BN23" s="114">
        <v>0</v>
      </c>
      <c r="BO23" s="118">
        <v>0</v>
      </c>
      <c r="BP23" s="114">
        <v>13</v>
      </c>
      <c r="BQ23" s="118">
        <v>81.25</v>
      </c>
      <c r="BR23" s="114">
        <v>16</v>
      </c>
      <c r="BS23" s="2"/>
      <c r="BT23" s="3"/>
      <c r="BU23" s="3"/>
      <c r="BV23" s="3"/>
      <c r="BW23" s="3"/>
    </row>
    <row r="24" spans="1:75" x14ac:dyDescent="0.35">
      <c r="A24" s="70" t="s">
        <v>904</v>
      </c>
      <c r="B24" s="83"/>
      <c r="C24" s="83"/>
      <c r="D24" s="84"/>
      <c r="E24" s="107"/>
      <c r="F24" s="80" t="s">
        <v>1006</v>
      </c>
      <c r="G24" s="108"/>
      <c r="H24" s="81"/>
      <c r="I24" s="87"/>
      <c r="J24" s="109"/>
      <c r="K24" s="81" t="s">
        <v>1268</v>
      </c>
      <c r="L24" s="110"/>
      <c r="M24" s="92"/>
      <c r="N24" s="92"/>
      <c r="O24" s="93"/>
      <c r="P24" s="94"/>
      <c r="Q24" s="94"/>
      <c r="R24" s="79"/>
      <c r="S24" s="79"/>
      <c r="T24" s="79"/>
      <c r="U24" s="79"/>
      <c r="V24" s="52"/>
      <c r="W24" s="52"/>
      <c r="X24" s="52"/>
      <c r="Y24" s="52"/>
      <c r="Z24" s="51"/>
      <c r="AA24" s="88">
        <v>24</v>
      </c>
      <c r="AB24" s="88"/>
      <c r="AC24" s="89"/>
      <c r="AD24" s="72" t="s">
        <v>1115</v>
      </c>
      <c r="AE24" s="72">
        <v>96</v>
      </c>
      <c r="AF24" s="72">
        <v>93</v>
      </c>
      <c r="AG24" s="72">
        <v>11995</v>
      </c>
      <c r="AH24" s="72">
        <v>691</v>
      </c>
      <c r="AI24" s="72"/>
      <c r="AJ24" s="72" t="s">
        <v>1142</v>
      </c>
      <c r="AK24" s="72" t="s">
        <v>1162</v>
      </c>
      <c r="AL24" s="72"/>
      <c r="AM24" s="72"/>
      <c r="AN24" s="74">
        <v>41307.856979166667</v>
      </c>
      <c r="AO24" s="76" t="s">
        <v>1197</v>
      </c>
      <c r="AP24" s="72" t="b">
        <v>1</v>
      </c>
      <c r="AQ24" s="72" t="b">
        <v>0</v>
      </c>
      <c r="AR24" s="72" t="b">
        <v>1</v>
      </c>
      <c r="AS24" s="72" t="s">
        <v>232</v>
      </c>
      <c r="AT24" s="72">
        <v>21</v>
      </c>
      <c r="AU24" s="76" t="s">
        <v>296</v>
      </c>
      <c r="AV24" s="72" t="b">
        <v>0</v>
      </c>
      <c r="AW24" s="72" t="s">
        <v>305</v>
      </c>
      <c r="AX24" s="76" t="s">
        <v>1235</v>
      </c>
      <c r="AY24" s="72" t="s">
        <v>66</v>
      </c>
      <c r="AZ24" s="50" t="s">
        <v>446</v>
      </c>
      <c r="BA24" s="50" t="s">
        <v>446</v>
      </c>
      <c r="BB24" s="50" t="s">
        <v>472</v>
      </c>
      <c r="BC24" s="50" t="s">
        <v>472</v>
      </c>
      <c r="BD24" s="50" t="s">
        <v>225</v>
      </c>
      <c r="BE24" s="50" t="s">
        <v>225</v>
      </c>
      <c r="BF24" s="114" t="s">
        <v>1362</v>
      </c>
      <c r="BG24" s="114" t="s">
        <v>1362</v>
      </c>
      <c r="BH24" s="114" t="s">
        <v>1414</v>
      </c>
      <c r="BI24" s="114" t="s">
        <v>1414</v>
      </c>
      <c r="BJ24" s="114">
        <v>0</v>
      </c>
      <c r="BK24" s="118">
        <v>0</v>
      </c>
      <c r="BL24" s="114">
        <v>0</v>
      </c>
      <c r="BM24" s="118">
        <v>0</v>
      </c>
      <c r="BN24" s="114">
        <v>0</v>
      </c>
      <c r="BO24" s="118">
        <v>0</v>
      </c>
      <c r="BP24" s="114">
        <v>23</v>
      </c>
      <c r="BQ24" s="118">
        <v>100</v>
      </c>
      <c r="BR24" s="114">
        <v>23</v>
      </c>
      <c r="BS24" s="2"/>
      <c r="BT24" s="3"/>
      <c r="BU24" s="3"/>
      <c r="BV24" s="3"/>
      <c r="BW24" s="3"/>
    </row>
    <row r="25" spans="1:75" x14ac:dyDescent="0.35">
      <c r="A25" s="70" t="s">
        <v>905</v>
      </c>
      <c r="B25" s="83"/>
      <c r="C25" s="83"/>
      <c r="D25" s="84"/>
      <c r="E25" s="107"/>
      <c r="F25" s="80" t="s">
        <v>1007</v>
      </c>
      <c r="G25" s="108"/>
      <c r="H25" s="81"/>
      <c r="I25" s="87"/>
      <c r="J25" s="109"/>
      <c r="K25" s="81" t="s">
        <v>1269</v>
      </c>
      <c r="L25" s="110"/>
      <c r="M25" s="92"/>
      <c r="N25" s="92"/>
      <c r="O25" s="93"/>
      <c r="P25" s="94"/>
      <c r="Q25" s="94"/>
      <c r="R25" s="79"/>
      <c r="S25" s="79"/>
      <c r="T25" s="79"/>
      <c r="U25" s="79"/>
      <c r="V25" s="52"/>
      <c r="W25" s="52"/>
      <c r="X25" s="52"/>
      <c r="Y25" s="52"/>
      <c r="Z25" s="51"/>
      <c r="AA25" s="88">
        <v>25</v>
      </c>
      <c r="AB25" s="88"/>
      <c r="AC25" s="89"/>
      <c r="AD25" s="72" t="s">
        <v>1116</v>
      </c>
      <c r="AE25" s="72">
        <v>136</v>
      </c>
      <c r="AF25" s="72">
        <v>49</v>
      </c>
      <c r="AG25" s="72">
        <v>2721</v>
      </c>
      <c r="AH25" s="72">
        <v>225</v>
      </c>
      <c r="AI25" s="72">
        <v>-25200</v>
      </c>
      <c r="AJ25" s="72" t="s">
        <v>1143</v>
      </c>
      <c r="AK25" s="72" t="s">
        <v>1163</v>
      </c>
      <c r="AL25" s="72"/>
      <c r="AM25" s="72" t="s">
        <v>279</v>
      </c>
      <c r="AN25" s="74">
        <v>42002.559062499997</v>
      </c>
      <c r="AO25" s="72"/>
      <c r="AP25" s="72" t="b">
        <v>1</v>
      </c>
      <c r="AQ25" s="72" t="b">
        <v>0</v>
      </c>
      <c r="AR25" s="72" t="b">
        <v>0</v>
      </c>
      <c r="AS25" s="72" t="s">
        <v>294</v>
      </c>
      <c r="AT25" s="72">
        <v>3</v>
      </c>
      <c r="AU25" s="76" t="s">
        <v>296</v>
      </c>
      <c r="AV25" s="72" t="b">
        <v>0</v>
      </c>
      <c r="AW25" s="72" t="s">
        <v>305</v>
      </c>
      <c r="AX25" s="76" t="s">
        <v>1236</v>
      </c>
      <c r="AY25" s="72" t="s">
        <v>66</v>
      </c>
      <c r="AZ25" s="50" t="s">
        <v>447</v>
      </c>
      <c r="BA25" s="50" t="s">
        <v>447</v>
      </c>
      <c r="BB25" s="50" t="s">
        <v>473</v>
      </c>
      <c r="BC25" s="50" t="s">
        <v>473</v>
      </c>
      <c r="BD25" s="50" t="s">
        <v>480</v>
      </c>
      <c r="BE25" s="50" t="s">
        <v>480</v>
      </c>
      <c r="BF25" s="114" t="s">
        <v>1371</v>
      </c>
      <c r="BG25" s="114" t="s">
        <v>1371</v>
      </c>
      <c r="BH25" s="114" t="s">
        <v>1423</v>
      </c>
      <c r="BI25" s="114" t="s">
        <v>1423</v>
      </c>
      <c r="BJ25" s="114">
        <v>1</v>
      </c>
      <c r="BK25" s="118">
        <v>7.1428571428571432</v>
      </c>
      <c r="BL25" s="114">
        <v>1</v>
      </c>
      <c r="BM25" s="118">
        <v>7.1428571428571432</v>
      </c>
      <c r="BN25" s="114">
        <v>0</v>
      </c>
      <c r="BO25" s="118">
        <v>0</v>
      </c>
      <c r="BP25" s="114">
        <v>12</v>
      </c>
      <c r="BQ25" s="118">
        <v>85.714285714285708</v>
      </c>
      <c r="BR25" s="114">
        <v>14</v>
      </c>
      <c r="BS25" s="2"/>
      <c r="BT25" s="3"/>
      <c r="BU25" s="3"/>
      <c r="BV25" s="3"/>
      <c r="BW25" s="3"/>
    </row>
    <row r="26" spans="1:75" x14ac:dyDescent="0.35">
      <c r="A26" s="70" t="s">
        <v>906</v>
      </c>
      <c r="B26" s="83"/>
      <c r="C26" s="83"/>
      <c r="D26" s="84"/>
      <c r="E26" s="107"/>
      <c r="F26" s="80" t="s">
        <v>1008</v>
      </c>
      <c r="G26" s="108"/>
      <c r="H26" s="81"/>
      <c r="I26" s="87"/>
      <c r="J26" s="109"/>
      <c r="K26" s="81" t="s">
        <v>1270</v>
      </c>
      <c r="L26" s="110"/>
      <c r="M26" s="92"/>
      <c r="N26" s="92"/>
      <c r="O26" s="93"/>
      <c r="P26" s="94"/>
      <c r="Q26" s="94"/>
      <c r="R26" s="79"/>
      <c r="S26" s="79"/>
      <c r="T26" s="79"/>
      <c r="U26" s="79"/>
      <c r="V26" s="52"/>
      <c r="W26" s="52"/>
      <c r="X26" s="52"/>
      <c r="Y26" s="52"/>
      <c r="Z26" s="51"/>
      <c r="AA26" s="88">
        <v>26</v>
      </c>
      <c r="AB26" s="88"/>
      <c r="AC26" s="89"/>
      <c r="AD26" s="72" t="s">
        <v>1117</v>
      </c>
      <c r="AE26" s="72">
        <v>855</v>
      </c>
      <c r="AF26" s="72">
        <v>55</v>
      </c>
      <c r="AG26" s="72">
        <v>2570</v>
      </c>
      <c r="AH26" s="72">
        <v>3</v>
      </c>
      <c r="AI26" s="72">
        <v>-14400</v>
      </c>
      <c r="AJ26" s="72"/>
      <c r="AK26" s="72"/>
      <c r="AL26" s="72"/>
      <c r="AM26" s="72" t="s">
        <v>326</v>
      </c>
      <c r="AN26" s="74">
        <v>41190.75335648148</v>
      </c>
      <c r="AO26" s="76" t="s">
        <v>1198</v>
      </c>
      <c r="AP26" s="72" t="b">
        <v>0</v>
      </c>
      <c r="AQ26" s="72" t="b">
        <v>0</v>
      </c>
      <c r="AR26" s="72" t="b">
        <v>0</v>
      </c>
      <c r="AS26" s="72" t="s">
        <v>294</v>
      </c>
      <c r="AT26" s="72">
        <v>8</v>
      </c>
      <c r="AU26" s="76" t="s">
        <v>1211</v>
      </c>
      <c r="AV26" s="72" t="b">
        <v>0</v>
      </c>
      <c r="AW26" s="72" t="s">
        <v>305</v>
      </c>
      <c r="AX26" s="76" t="s">
        <v>1237</v>
      </c>
      <c r="AY26" s="72" t="s">
        <v>66</v>
      </c>
      <c r="AZ26" s="50" t="s">
        <v>447</v>
      </c>
      <c r="BA26" s="50" t="s">
        <v>447</v>
      </c>
      <c r="BB26" s="50" t="s">
        <v>473</v>
      </c>
      <c r="BC26" s="50" t="s">
        <v>473</v>
      </c>
      <c r="BD26" s="50" t="s">
        <v>480</v>
      </c>
      <c r="BE26" s="50" t="s">
        <v>480</v>
      </c>
      <c r="BF26" s="114" t="s">
        <v>1371</v>
      </c>
      <c r="BG26" s="114" t="s">
        <v>1371</v>
      </c>
      <c r="BH26" s="114" t="s">
        <v>1423</v>
      </c>
      <c r="BI26" s="114" t="s">
        <v>1423</v>
      </c>
      <c r="BJ26" s="114">
        <v>1</v>
      </c>
      <c r="BK26" s="118">
        <v>7.1428571428571432</v>
      </c>
      <c r="BL26" s="114">
        <v>1</v>
      </c>
      <c r="BM26" s="118">
        <v>7.1428571428571432</v>
      </c>
      <c r="BN26" s="114">
        <v>0</v>
      </c>
      <c r="BO26" s="118">
        <v>0</v>
      </c>
      <c r="BP26" s="114">
        <v>12</v>
      </c>
      <c r="BQ26" s="118">
        <v>85.714285714285708</v>
      </c>
      <c r="BR26" s="114">
        <v>14</v>
      </c>
      <c r="BS26" s="2"/>
      <c r="BT26" s="3"/>
      <c r="BU26" s="3"/>
      <c r="BV26" s="3"/>
      <c r="BW26" s="3"/>
    </row>
    <row r="27" spans="1:75" x14ac:dyDescent="0.35">
      <c r="A27" s="70" t="s">
        <v>907</v>
      </c>
      <c r="B27" s="83"/>
      <c r="C27" s="83"/>
      <c r="D27" s="84"/>
      <c r="E27" s="107"/>
      <c r="F27" s="80" t="s">
        <v>1217</v>
      </c>
      <c r="G27" s="108"/>
      <c r="H27" s="81"/>
      <c r="I27" s="87"/>
      <c r="J27" s="109"/>
      <c r="K27" s="81" t="s">
        <v>1271</v>
      </c>
      <c r="L27" s="110"/>
      <c r="M27" s="92"/>
      <c r="N27" s="92"/>
      <c r="O27" s="93"/>
      <c r="P27" s="94"/>
      <c r="Q27" s="94"/>
      <c r="R27" s="79"/>
      <c r="S27" s="79"/>
      <c r="T27" s="79"/>
      <c r="U27" s="79"/>
      <c r="V27" s="52"/>
      <c r="W27" s="52"/>
      <c r="X27" s="52"/>
      <c r="Y27" s="52"/>
      <c r="Z27" s="51"/>
      <c r="AA27" s="88">
        <v>27</v>
      </c>
      <c r="AB27" s="88"/>
      <c r="AC27" s="89"/>
      <c r="AD27" s="72" t="s">
        <v>1118</v>
      </c>
      <c r="AE27" s="72">
        <v>290</v>
      </c>
      <c r="AF27" s="72">
        <v>132</v>
      </c>
      <c r="AG27" s="72">
        <v>2594</v>
      </c>
      <c r="AH27" s="72">
        <v>6238</v>
      </c>
      <c r="AI27" s="72"/>
      <c r="AJ27" s="72" t="s">
        <v>1144</v>
      </c>
      <c r="AK27" s="72" t="s">
        <v>1164</v>
      </c>
      <c r="AL27" s="72"/>
      <c r="AM27" s="72"/>
      <c r="AN27" s="74">
        <v>42331.547199074077</v>
      </c>
      <c r="AO27" s="76" t="s">
        <v>1199</v>
      </c>
      <c r="AP27" s="72" t="b">
        <v>1</v>
      </c>
      <c r="AQ27" s="72" t="b">
        <v>0</v>
      </c>
      <c r="AR27" s="72" t="b">
        <v>0</v>
      </c>
      <c r="AS27" s="72" t="s">
        <v>315</v>
      </c>
      <c r="AT27" s="72">
        <v>0</v>
      </c>
      <c r="AU27" s="76" t="s">
        <v>296</v>
      </c>
      <c r="AV27" s="72" t="b">
        <v>0</v>
      </c>
      <c r="AW27" s="72" t="s">
        <v>305</v>
      </c>
      <c r="AX27" s="76" t="s">
        <v>1238</v>
      </c>
      <c r="AY27" s="72" t="s">
        <v>66</v>
      </c>
      <c r="AZ27" s="50"/>
      <c r="BA27" s="50"/>
      <c r="BB27" s="50"/>
      <c r="BC27" s="50"/>
      <c r="BD27" s="50"/>
      <c r="BE27" s="50"/>
      <c r="BF27" s="114" t="s">
        <v>1378</v>
      </c>
      <c r="BG27" s="114" t="s">
        <v>1378</v>
      </c>
      <c r="BH27" s="114" t="s">
        <v>1430</v>
      </c>
      <c r="BI27" s="114" t="s">
        <v>1430</v>
      </c>
      <c r="BJ27" s="114">
        <v>0</v>
      </c>
      <c r="BK27" s="118">
        <v>0</v>
      </c>
      <c r="BL27" s="114">
        <v>0</v>
      </c>
      <c r="BM27" s="118">
        <v>0</v>
      </c>
      <c r="BN27" s="114">
        <v>0</v>
      </c>
      <c r="BO27" s="118">
        <v>0</v>
      </c>
      <c r="BP27" s="114">
        <v>9</v>
      </c>
      <c r="BQ27" s="118">
        <v>100</v>
      </c>
      <c r="BR27" s="114">
        <v>9</v>
      </c>
      <c r="BS27" s="2"/>
      <c r="BT27" s="3"/>
      <c r="BU27" s="3"/>
      <c r="BV27" s="3"/>
      <c r="BW27" s="3"/>
    </row>
    <row r="28" spans="1:75" x14ac:dyDescent="0.35">
      <c r="A28" s="70" t="s">
        <v>908</v>
      </c>
      <c r="B28" s="83"/>
      <c r="C28" s="83"/>
      <c r="D28" s="84"/>
      <c r="E28" s="107"/>
      <c r="F28" s="80" t="s">
        <v>1009</v>
      </c>
      <c r="G28" s="108"/>
      <c r="H28" s="81"/>
      <c r="I28" s="87"/>
      <c r="J28" s="109"/>
      <c r="K28" s="81" t="s">
        <v>1272</v>
      </c>
      <c r="L28" s="110"/>
      <c r="M28" s="92"/>
      <c r="N28" s="92"/>
      <c r="O28" s="93"/>
      <c r="P28" s="94"/>
      <c r="Q28" s="94"/>
      <c r="R28" s="79"/>
      <c r="S28" s="79"/>
      <c r="T28" s="79"/>
      <c r="U28" s="79"/>
      <c r="V28" s="52"/>
      <c r="W28" s="52"/>
      <c r="X28" s="52"/>
      <c r="Y28" s="52"/>
      <c r="Z28" s="51"/>
      <c r="AA28" s="88">
        <v>28</v>
      </c>
      <c r="AB28" s="88"/>
      <c r="AC28" s="89"/>
      <c r="AD28" s="72" t="s">
        <v>1119</v>
      </c>
      <c r="AE28" s="72">
        <v>3356</v>
      </c>
      <c r="AF28" s="72">
        <v>1997</v>
      </c>
      <c r="AG28" s="72">
        <v>23836</v>
      </c>
      <c r="AH28" s="72">
        <v>11860</v>
      </c>
      <c r="AI28" s="72"/>
      <c r="AJ28" s="72" t="s">
        <v>1145</v>
      </c>
      <c r="AK28" s="72" t="s">
        <v>1165</v>
      </c>
      <c r="AL28" s="72"/>
      <c r="AM28" s="72"/>
      <c r="AN28" s="74">
        <v>41856.503449074073</v>
      </c>
      <c r="AO28" s="76" t="s">
        <v>1200</v>
      </c>
      <c r="AP28" s="72" t="b">
        <v>0</v>
      </c>
      <c r="AQ28" s="72" t="b">
        <v>0</v>
      </c>
      <c r="AR28" s="72" t="b">
        <v>1</v>
      </c>
      <c r="AS28" s="72" t="s">
        <v>315</v>
      </c>
      <c r="AT28" s="72">
        <v>10</v>
      </c>
      <c r="AU28" s="76" t="s">
        <v>296</v>
      </c>
      <c r="AV28" s="72" t="b">
        <v>0</v>
      </c>
      <c r="AW28" s="72" t="s">
        <v>305</v>
      </c>
      <c r="AX28" s="76" t="s">
        <v>1239</v>
      </c>
      <c r="AY28" s="72" t="s">
        <v>66</v>
      </c>
      <c r="AZ28" s="50"/>
      <c r="BA28" s="50"/>
      <c r="BB28" s="50"/>
      <c r="BC28" s="50"/>
      <c r="BD28" s="50"/>
      <c r="BE28" s="50"/>
      <c r="BF28" s="114" t="s">
        <v>1379</v>
      </c>
      <c r="BG28" s="114" t="s">
        <v>1379</v>
      </c>
      <c r="BH28" s="114" t="s">
        <v>1431</v>
      </c>
      <c r="BI28" s="114" t="s">
        <v>1431</v>
      </c>
      <c r="BJ28" s="114">
        <v>0</v>
      </c>
      <c r="BK28" s="118">
        <v>0</v>
      </c>
      <c r="BL28" s="114">
        <v>0</v>
      </c>
      <c r="BM28" s="118">
        <v>0</v>
      </c>
      <c r="BN28" s="114">
        <v>0</v>
      </c>
      <c r="BO28" s="118">
        <v>0</v>
      </c>
      <c r="BP28" s="114">
        <v>6</v>
      </c>
      <c r="BQ28" s="118">
        <v>100</v>
      </c>
      <c r="BR28" s="114">
        <v>6</v>
      </c>
      <c r="BS28" s="2"/>
      <c r="BT28" s="3"/>
      <c r="BU28" s="3"/>
      <c r="BV28" s="3"/>
      <c r="BW28" s="3"/>
    </row>
    <row r="29" spans="1:75" x14ac:dyDescent="0.35">
      <c r="A29" s="70" t="s">
        <v>921</v>
      </c>
      <c r="B29" s="83"/>
      <c r="C29" s="83"/>
      <c r="D29" s="84"/>
      <c r="E29" s="107"/>
      <c r="F29" s="80" t="s">
        <v>1218</v>
      </c>
      <c r="G29" s="108"/>
      <c r="H29" s="81"/>
      <c r="I29" s="87"/>
      <c r="J29" s="109"/>
      <c r="K29" s="81" t="s">
        <v>1273</v>
      </c>
      <c r="L29" s="110"/>
      <c r="M29" s="92"/>
      <c r="N29" s="92"/>
      <c r="O29" s="93"/>
      <c r="P29" s="94"/>
      <c r="Q29" s="94"/>
      <c r="R29" s="79"/>
      <c r="S29" s="79"/>
      <c r="T29" s="79"/>
      <c r="U29" s="79"/>
      <c r="V29" s="52"/>
      <c r="W29" s="52"/>
      <c r="X29" s="52"/>
      <c r="Y29" s="52"/>
      <c r="Z29" s="51"/>
      <c r="AA29" s="88">
        <v>29</v>
      </c>
      <c r="AB29" s="88"/>
      <c r="AC29" s="89"/>
      <c r="AD29" s="72" t="s">
        <v>1120</v>
      </c>
      <c r="AE29" s="72">
        <v>169</v>
      </c>
      <c r="AF29" s="72">
        <v>298</v>
      </c>
      <c r="AG29" s="72">
        <v>69685</v>
      </c>
      <c r="AH29" s="72">
        <v>9373</v>
      </c>
      <c r="AI29" s="72">
        <v>28800</v>
      </c>
      <c r="AJ29" s="72" t="s">
        <v>1146</v>
      </c>
      <c r="AK29" s="72"/>
      <c r="AL29" s="76" t="s">
        <v>1181</v>
      </c>
      <c r="AM29" s="72" t="s">
        <v>1186</v>
      </c>
      <c r="AN29" s="74">
        <v>41445.524537037039</v>
      </c>
      <c r="AO29" s="76" t="s">
        <v>1201</v>
      </c>
      <c r="AP29" s="72" t="b">
        <v>0</v>
      </c>
      <c r="AQ29" s="72" t="b">
        <v>0</v>
      </c>
      <c r="AR29" s="72" t="b">
        <v>1</v>
      </c>
      <c r="AS29" s="72" t="s">
        <v>315</v>
      </c>
      <c r="AT29" s="72">
        <v>17</v>
      </c>
      <c r="AU29" s="76" t="s">
        <v>358</v>
      </c>
      <c r="AV29" s="72" t="b">
        <v>0</v>
      </c>
      <c r="AW29" s="72" t="s">
        <v>305</v>
      </c>
      <c r="AX29" s="76" t="s">
        <v>1240</v>
      </c>
      <c r="AY29" s="72" t="s">
        <v>65</v>
      </c>
      <c r="AZ29" s="50"/>
      <c r="BA29" s="50"/>
      <c r="BB29" s="50"/>
      <c r="BC29" s="50"/>
      <c r="BD29" s="50"/>
      <c r="BE29" s="50"/>
      <c r="BF29" s="50"/>
      <c r="BG29" s="50"/>
      <c r="BH29" s="50"/>
      <c r="BI29" s="50"/>
      <c r="BJ29" s="50"/>
      <c r="BK29" s="51"/>
      <c r="BL29" s="50"/>
      <c r="BM29" s="51"/>
      <c r="BN29" s="50"/>
      <c r="BO29" s="51"/>
      <c r="BP29" s="50"/>
      <c r="BQ29" s="51"/>
      <c r="BR29" s="50"/>
      <c r="BS29" s="2"/>
      <c r="BT29" s="3"/>
      <c r="BU29" s="3"/>
      <c r="BV29" s="3"/>
      <c r="BW29" s="3"/>
    </row>
    <row r="30" spans="1:75" x14ac:dyDescent="0.35">
      <c r="A30" s="70" t="s">
        <v>909</v>
      </c>
      <c r="B30" s="83"/>
      <c r="C30" s="83"/>
      <c r="D30" s="84"/>
      <c r="E30" s="107"/>
      <c r="F30" s="80" t="s">
        <v>1010</v>
      </c>
      <c r="G30" s="108"/>
      <c r="H30" s="81"/>
      <c r="I30" s="87"/>
      <c r="J30" s="109"/>
      <c r="K30" s="81" t="s">
        <v>1274</v>
      </c>
      <c r="L30" s="110"/>
      <c r="M30" s="92"/>
      <c r="N30" s="92"/>
      <c r="O30" s="93"/>
      <c r="P30" s="94"/>
      <c r="Q30" s="94"/>
      <c r="R30" s="79"/>
      <c r="S30" s="79"/>
      <c r="T30" s="79"/>
      <c r="U30" s="79"/>
      <c r="V30" s="52"/>
      <c r="W30" s="52"/>
      <c r="X30" s="52"/>
      <c r="Y30" s="52"/>
      <c r="Z30" s="51"/>
      <c r="AA30" s="88">
        <v>30</v>
      </c>
      <c r="AB30" s="88"/>
      <c r="AC30" s="89"/>
      <c r="AD30" s="72" t="s">
        <v>909</v>
      </c>
      <c r="AE30" s="72">
        <v>551</v>
      </c>
      <c r="AF30" s="72">
        <v>256</v>
      </c>
      <c r="AG30" s="72">
        <v>6900</v>
      </c>
      <c r="AH30" s="72">
        <v>24</v>
      </c>
      <c r="AI30" s="72"/>
      <c r="AJ30" s="72"/>
      <c r="AK30" s="72" t="s">
        <v>1166</v>
      </c>
      <c r="AL30" s="72"/>
      <c r="AM30" s="72"/>
      <c r="AN30" s="74">
        <v>40480.242303240739</v>
      </c>
      <c r="AO30" s="72"/>
      <c r="AP30" s="72" t="b">
        <v>1</v>
      </c>
      <c r="AQ30" s="72" t="b">
        <v>0</v>
      </c>
      <c r="AR30" s="72" t="b">
        <v>0</v>
      </c>
      <c r="AS30" s="72" t="s">
        <v>229</v>
      </c>
      <c r="AT30" s="72">
        <v>21</v>
      </c>
      <c r="AU30" s="76" t="s">
        <v>296</v>
      </c>
      <c r="AV30" s="72" t="b">
        <v>0</v>
      </c>
      <c r="AW30" s="72" t="s">
        <v>305</v>
      </c>
      <c r="AX30" s="76" t="s">
        <v>1241</v>
      </c>
      <c r="AY30" s="72" t="s">
        <v>66</v>
      </c>
      <c r="AZ30" s="50" t="s">
        <v>966</v>
      </c>
      <c r="BA30" s="50" t="s">
        <v>966</v>
      </c>
      <c r="BB30" s="50" t="s">
        <v>471</v>
      </c>
      <c r="BC30" s="50" t="s">
        <v>471</v>
      </c>
      <c r="BD30" s="50" t="s">
        <v>479</v>
      </c>
      <c r="BE30" s="50" t="s">
        <v>479</v>
      </c>
      <c r="BF30" s="114" t="s">
        <v>1380</v>
      </c>
      <c r="BG30" s="114" t="s">
        <v>1380</v>
      </c>
      <c r="BH30" s="114" t="s">
        <v>1432</v>
      </c>
      <c r="BI30" s="114" t="s">
        <v>1432</v>
      </c>
      <c r="BJ30" s="114">
        <v>1</v>
      </c>
      <c r="BK30" s="118">
        <v>7.1428571428571432</v>
      </c>
      <c r="BL30" s="114">
        <v>0</v>
      </c>
      <c r="BM30" s="118">
        <v>0</v>
      </c>
      <c r="BN30" s="114">
        <v>0</v>
      </c>
      <c r="BO30" s="118">
        <v>0</v>
      </c>
      <c r="BP30" s="114">
        <v>13</v>
      </c>
      <c r="BQ30" s="118">
        <v>92.857142857142861</v>
      </c>
      <c r="BR30" s="114">
        <v>14</v>
      </c>
      <c r="BS30" s="2"/>
      <c r="BT30" s="3"/>
      <c r="BU30" s="3"/>
      <c r="BV30" s="3"/>
      <c r="BW30" s="3"/>
    </row>
    <row r="31" spans="1:75" x14ac:dyDescent="0.35">
      <c r="A31" s="70" t="s">
        <v>910</v>
      </c>
      <c r="B31" s="83"/>
      <c r="C31" s="83"/>
      <c r="D31" s="84"/>
      <c r="E31" s="107"/>
      <c r="F31" s="80" t="s">
        <v>1011</v>
      </c>
      <c r="G31" s="108"/>
      <c r="H31" s="81"/>
      <c r="I31" s="87"/>
      <c r="J31" s="109"/>
      <c r="K31" s="81" t="s">
        <v>1275</v>
      </c>
      <c r="L31" s="110"/>
      <c r="M31" s="92"/>
      <c r="N31" s="92"/>
      <c r="O31" s="93"/>
      <c r="P31" s="94"/>
      <c r="Q31" s="94"/>
      <c r="R31" s="79"/>
      <c r="S31" s="79"/>
      <c r="T31" s="79"/>
      <c r="U31" s="79"/>
      <c r="V31" s="52"/>
      <c r="W31" s="52"/>
      <c r="X31" s="52"/>
      <c r="Y31" s="52"/>
      <c r="Z31" s="51"/>
      <c r="AA31" s="88">
        <v>31</v>
      </c>
      <c r="AB31" s="88"/>
      <c r="AC31" s="89"/>
      <c r="AD31" s="72" t="s">
        <v>1121</v>
      </c>
      <c r="AE31" s="72">
        <v>726</v>
      </c>
      <c r="AF31" s="72">
        <v>1208</v>
      </c>
      <c r="AG31" s="72">
        <v>10818</v>
      </c>
      <c r="AH31" s="72">
        <v>66</v>
      </c>
      <c r="AI31" s="72">
        <v>7200</v>
      </c>
      <c r="AJ31" s="72" t="s">
        <v>1147</v>
      </c>
      <c r="AK31" s="72" t="s">
        <v>1167</v>
      </c>
      <c r="AL31" s="76" t="s">
        <v>1182</v>
      </c>
      <c r="AM31" s="72" t="s">
        <v>287</v>
      </c>
      <c r="AN31" s="74">
        <v>41074.833726851852</v>
      </c>
      <c r="AO31" s="76" t="s">
        <v>1202</v>
      </c>
      <c r="AP31" s="72" t="b">
        <v>1</v>
      </c>
      <c r="AQ31" s="72" t="b">
        <v>0</v>
      </c>
      <c r="AR31" s="72" t="b">
        <v>1</v>
      </c>
      <c r="AS31" s="72" t="s">
        <v>229</v>
      </c>
      <c r="AT31" s="72">
        <v>28</v>
      </c>
      <c r="AU31" s="76" t="s">
        <v>296</v>
      </c>
      <c r="AV31" s="72" t="b">
        <v>0</v>
      </c>
      <c r="AW31" s="72" t="s">
        <v>305</v>
      </c>
      <c r="AX31" s="76" t="s">
        <v>1242</v>
      </c>
      <c r="AY31" s="72" t="s">
        <v>66</v>
      </c>
      <c r="AZ31" s="50" t="s">
        <v>967</v>
      </c>
      <c r="BA31" s="50" t="s">
        <v>967</v>
      </c>
      <c r="BB31" s="50" t="s">
        <v>471</v>
      </c>
      <c r="BC31" s="50" t="s">
        <v>471</v>
      </c>
      <c r="BD31" s="50" t="s">
        <v>479</v>
      </c>
      <c r="BE31" s="50" t="s">
        <v>479</v>
      </c>
      <c r="BF31" s="114" t="s">
        <v>1380</v>
      </c>
      <c r="BG31" s="114" t="s">
        <v>1380</v>
      </c>
      <c r="BH31" s="114" t="s">
        <v>1432</v>
      </c>
      <c r="BI31" s="114" t="s">
        <v>1432</v>
      </c>
      <c r="BJ31" s="114">
        <v>1</v>
      </c>
      <c r="BK31" s="118">
        <v>7.1428571428571432</v>
      </c>
      <c r="BL31" s="114">
        <v>0</v>
      </c>
      <c r="BM31" s="118">
        <v>0</v>
      </c>
      <c r="BN31" s="114">
        <v>0</v>
      </c>
      <c r="BO31" s="118">
        <v>0</v>
      </c>
      <c r="BP31" s="114">
        <v>13</v>
      </c>
      <c r="BQ31" s="118">
        <v>92.857142857142861</v>
      </c>
      <c r="BR31" s="114">
        <v>14</v>
      </c>
      <c r="BS31" s="2"/>
      <c r="BT31" s="3"/>
      <c r="BU31" s="3"/>
      <c r="BV31" s="3"/>
      <c r="BW31" s="3"/>
    </row>
    <row r="32" spans="1:75" x14ac:dyDescent="0.35">
      <c r="A32" s="70" t="s">
        <v>911</v>
      </c>
      <c r="B32" s="83"/>
      <c r="C32" s="83"/>
      <c r="D32" s="84"/>
      <c r="E32" s="107"/>
      <c r="F32" s="80" t="s">
        <v>1012</v>
      </c>
      <c r="G32" s="108"/>
      <c r="H32" s="81"/>
      <c r="I32" s="87"/>
      <c r="J32" s="109"/>
      <c r="K32" s="81" t="s">
        <v>1276</v>
      </c>
      <c r="L32" s="110"/>
      <c r="M32" s="92"/>
      <c r="N32" s="92"/>
      <c r="O32" s="93"/>
      <c r="P32" s="94"/>
      <c r="Q32" s="94"/>
      <c r="R32" s="79"/>
      <c r="S32" s="79"/>
      <c r="T32" s="79"/>
      <c r="U32" s="79"/>
      <c r="V32" s="52"/>
      <c r="W32" s="52"/>
      <c r="X32" s="52"/>
      <c r="Y32" s="52"/>
      <c r="Z32" s="51"/>
      <c r="AA32" s="88">
        <v>32</v>
      </c>
      <c r="AB32" s="88"/>
      <c r="AC32" s="89"/>
      <c r="AD32" s="72" t="s">
        <v>1122</v>
      </c>
      <c r="AE32" s="72">
        <v>98</v>
      </c>
      <c r="AF32" s="72">
        <v>92</v>
      </c>
      <c r="AG32" s="72">
        <v>9762</v>
      </c>
      <c r="AH32" s="72">
        <v>1</v>
      </c>
      <c r="AI32" s="72"/>
      <c r="AJ32" s="72" t="s">
        <v>1148</v>
      </c>
      <c r="AK32" s="72" t="s">
        <v>1167</v>
      </c>
      <c r="AL32" s="72"/>
      <c r="AM32" s="72"/>
      <c r="AN32" s="74">
        <v>42106.654490740744</v>
      </c>
      <c r="AO32" s="76" t="s">
        <v>1203</v>
      </c>
      <c r="AP32" s="72" t="b">
        <v>0</v>
      </c>
      <c r="AQ32" s="72" t="b">
        <v>0</v>
      </c>
      <c r="AR32" s="72" t="b">
        <v>0</v>
      </c>
      <c r="AS32" s="72" t="s">
        <v>295</v>
      </c>
      <c r="AT32" s="72">
        <v>27</v>
      </c>
      <c r="AU32" s="76" t="s">
        <v>296</v>
      </c>
      <c r="AV32" s="72" t="b">
        <v>0</v>
      </c>
      <c r="AW32" s="72" t="s">
        <v>305</v>
      </c>
      <c r="AX32" s="76" t="s">
        <v>1243</v>
      </c>
      <c r="AY32" s="72" t="s">
        <v>66</v>
      </c>
      <c r="AZ32" s="50" t="s">
        <v>968</v>
      </c>
      <c r="BA32" s="50" t="s">
        <v>968</v>
      </c>
      <c r="BB32" s="50" t="s">
        <v>471</v>
      </c>
      <c r="BC32" s="50" t="s">
        <v>471</v>
      </c>
      <c r="BD32" s="50" t="s">
        <v>479</v>
      </c>
      <c r="BE32" s="50" t="s">
        <v>479</v>
      </c>
      <c r="BF32" s="114" t="s">
        <v>1380</v>
      </c>
      <c r="BG32" s="114" t="s">
        <v>1380</v>
      </c>
      <c r="BH32" s="114" t="s">
        <v>1432</v>
      </c>
      <c r="BI32" s="114" t="s">
        <v>1432</v>
      </c>
      <c r="BJ32" s="114">
        <v>1</v>
      </c>
      <c r="BK32" s="118">
        <v>7.1428571428571432</v>
      </c>
      <c r="BL32" s="114">
        <v>0</v>
      </c>
      <c r="BM32" s="118">
        <v>0</v>
      </c>
      <c r="BN32" s="114">
        <v>0</v>
      </c>
      <c r="BO32" s="118">
        <v>0</v>
      </c>
      <c r="BP32" s="114">
        <v>13</v>
      </c>
      <c r="BQ32" s="118">
        <v>92.857142857142861</v>
      </c>
      <c r="BR32" s="114">
        <v>14</v>
      </c>
      <c r="BS32" s="2"/>
      <c r="BT32" s="3"/>
      <c r="BU32" s="3"/>
      <c r="BV32" s="3"/>
      <c r="BW32" s="3"/>
    </row>
    <row r="33" spans="1:75" x14ac:dyDescent="0.35">
      <c r="A33" s="70" t="s">
        <v>912</v>
      </c>
      <c r="B33" s="83"/>
      <c r="C33" s="83"/>
      <c r="D33" s="84"/>
      <c r="E33" s="107"/>
      <c r="F33" s="80" t="s">
        <v>1013</v>
      </c>
      <c r="G33" s="108"/>
      <c r="H33" s="81"/>
      <c r="I33" s="87"/>
      <c r="J33" s="109"/>
      <c r="K33" s="81" t="s">
        <v>1277</v>
      </c>
      <c r="L33" s="110"/>
      <c r="M33" s="92"/>
      <c r="N33" s="92"/>
      <c r="O33" s="93"/>
      <c r="P33" s="94"/>
      <c r="Q33" s="94"/>
      <c r="R33" s="79"/>
      <c r="S33" s="79"/>
      <c r="T33" s="79"/>
      <c r="U33" s="79"/>
      <c r="V33" s="52"/>
      <c r="W33" s="52"/>
      <c r="X33" s="52"/>
      <c r="Y33" s="52"/>
      <c r="Z33" s="51"/>
      <c r="AA33" s="88">
        <v>33</v>
      </c>
      <c r="AB33" s="88"/>
      <c r="AC33" s="89"/>
      <c r="AD33" s="72" t="s">
        <v>1123</v>
      </c>
      <c r="AE33" s="72">
        <v>93</v>
      </c>
      <c r="AF33" s="72">
        <v>27</v>
      </c>
      <c r="AG33" s="72">
        <v>405</v>
      </c>
      <c r="AH33" s="72">
        <v>2</v>
      </c>
      <c r="AI33" s="72"/>
      <c r="AJ33" s="72"/>
      <c r="AK33" s="72"/>
      <c r="AL33" s="72"/>
      <c r="AM33" s="72"/>
      <c r="AN33" s="74">
        <v>41969.386689814812</v>
      </c>
      <c r="AO33" s="72"/>
      <c r="AP33" s="72" t="b">
        <v>1</v>
      </c>
      <c r="AQ33" s="72" t="b">
        <v>0</v>
      </c>
      <c r="AR33" s="72" t="b">
        <v>0</v>
      </c>
      <c r="AS33" s="72" t="s">
        <v>229</v>
      </c>
      <c r="AT33" s="72">
        <v>0</v>
      </c>
      <c r="AU33" s="76" t="s">
        <v>296</v>
      </c>
      <c r="AV33" s="72" t="b">
        <v>0</v>
      </c>
      <c r="AW33" s="72" t="s">
        <v>305</v>
      </c>
      <c r="AX33" s="76" t="s">
        <v>1244</v>
      </c>
      <c r="AY33" s="72" t="s">
        <v>66</v>
      </c>
      <c r="AZ33" s="50" t="s">
        <v>969</v>
      </c>
      <c r="BA33" s="50" t="s">
        <v>969</v>
      </c>
      <c r="BB33" s="50" t="s">
        <v>471</v>
      </c>
      <c r="BC33" s="50" t="s">
        <v>471</v>
      </c>
      <c r="BD33" s="50" t="s">
        <v>479</v>
      </c>
      <c r="BE33" s="50" t="s">
        <v>479</v>
      </c>
      <c r="BF33" s="114" t="s">
        <v>1380</v>
      </c>
      <c r="BG33" s="114" t="s">
        <v>1380</v>
      </c>
      <c r="BH33" s="114" t="s">
        <v>1432</v>
      </c>
      <c r="BI33" s="114" t="s">
        <v>1432</v>
      </c>
      <c r="BJ33" s="114">
        <v>1</v>
      </c>
      <c r="BK33" s="118">
        <v>7.1428571428571432</v>
      </c>
      <c r="BL33" s="114">
        <v>0</v>
      </c>
      <c r="BM33" s="118">
        <v>0</v>
      </c>
      <c r="BN33" s="114">
        <v>0</v>
      </c>
      <c r="BO33" s="118">
        <v>0</v>
      </c>
      <c r="BP33" s="114">
        <v>13</v>
      </c>
      <c r="BQ33" s="118">
        <v>92.857142857142861</v>
      </c>
      <c r="BR33" s="114">
        <v>14</v>
      </c>
      <c r="BS33" s="2"/>
      <c r="BT33" s="3"/>
      <c r="BU33" s="3"/>
      <c r="BV33" s="3"/>
      <c r="BW33" s="3"/>
    </row>
    <row r="34" spans="1:75" x14ac:dyDescent="0.35">
      <c r="A34" s="70" t="s">
        <v>913</v>
      </c>
      <c r="B34" s="83"/>
      <c r="C34" s="83"/>
      <c r="D34" s="84"/>
      <c r="E34" s="107"/>
      <c r="F34" s="80" t="s">
        <v>1014</v>
      </c>
      <c r="G34" s="108"/>
      <c r="H34" s="81"/>
      <c r="I34" s="87"/>
      <c r="J34" s="109"/>
      <c r="K34" s="81" t="s">
        <v>1278</v>
      </c>
      <c r="L34" s="110"/>
      <c r="M34" s="92"/>
      <c r="N34" s="92"/>
      <c r="O34" s="93"/>
      <c r="P34" s="94"/>
      <c r="Q34" s="94"/>
      <c r="R34" s="79"/>
      <c r="S34" s="79"/>
      <c r="T34" s="79"/>
      <c r="U34" s="79"/>
      <c r="V34" s="52"/>
      <c r="W34" s="52"/>
      <c r="X34" s="52"/>
      <c r="Y34" s="52"/>
      <c r="Z34" s="51"/>
      <c r="AA34" s="88">
        <v>34</v>
      </c>
      <c r="AB34" s="88"/>
      <c r="AC34" s="89"/>
      <c r="AD34" s="72" t="s">
        <v>1124</v>
      </c>
      <c r="AE34" s="72">
        <v>203</v>
      </c>
      <c r="AF34" s="72">
        <v>143</v>
      </c>
      <c r="AG34" s="72">
        <v>7464</v>
      </c>
      <c r="AH34" s="72">
        <v>2</v>
      </c>
      <c r="AI34" s="72"/>
      <c r="AJ34" s="72" t="s">
        <v>1149</v>
      </c>
      <c r="AK34" s="72" t="s">
        <v>276</v>
      </c>
      <c r="AL34" s="76" t="s">
        <v>1182</v>
      </c>
      <c r="AM34" s="72"/>
      <c r="AN34" s="74">
        <v>42242.206423611111</v>
      </c>
      <c r="AO34" s="76" t="s">
        <v>1204</v>
      </c>
      <c r="AP34" s="72" t="b">
        <v>0</v>
      </c>
      <c r="AQ34" s="72" t="b">
        <v>0</v>
      </c>
      <c r="AR34" s="72" t="b">
        <v>0</v>
      </c>
      <c r="AS34" s="72" t="s">
        <v>229</v>
      </c>
      <c r="AT34" s="72">
        <v>22</v>
      </c>
      <c r="AU34" s="76" t="s">
        <v>296</v>
      </c>
      <c r="AV34" s="72" t="b">
        <v>0</v>
      </c>
      <c r="AW34" s="72" t="s">
        <v>305</v>
      </c>
      <c r="AX34" s="76" t="s">
        <v>1245</v>
      </c>
      <c r="AY34" s="72" t="s">
        <v>66</v>
      </c>
      <c r="AZ34" s="50" t="s">
        <v>970</v>
      </c>
      <c r="BA34" s="50" t="s">
        <v>970</v>
      </c>
      <c r="BB34" s="50" t="s">
        <v>471</v>
      </c>
      <c r="BC34" s="50" t="s">
        <v>471</v>
      </c>
      <c r="BD34" s="50" t="s">
        <v>479</v>
      </c>
      <c r="BE34" s="50" t="s">
        <v>479</v>
      </c>
      <c r="BF34" s="114" t="s">
        <v>1380</v>
      </c>
      <c r="BG34" s="114" t="s">
        <v>1380</v>
      </c>
      <c r="BH34" s="114" t="s">
        <v>1432</v>
      </c>
      <c r="BI34" s="114" t="s">
        <v>1432</v>
      </c>
      <c r="BJ34" s="114">
        <v>1</v>
      </c>
      <c r="BK34" s="118">
        <v>7.1428571428571432</v>
      </c>
      <c r="BL34" s="114">
        <v>0</v>
      </c>
      <c r="BM34" s="118">
        <v>0</v>
      </c>
      <c r="BN34" s="114">
        <v>0</v>
      </c>
      <c r="BO34" s="118">
        <v>0</v>
      </c>
      <c r="BP34" s="114">
        <v>13</v>
      </c>
      <c r="BQ34" s="118">
        <v>92.857142857142861</v>
      </c>
      <c r="BR34" s="114">
        <v>14</v>
      </c>
      <c r="BS34" s="2"/>
      <c r="BT34" s="3"/>
      <c r="BU34" s="3"/>
      <c r="BV34" s="3"/>
      <c r="BW34" s="3"/>
    </row>
    <row r="35" spans="1:75" x14ac:dyDescent="0.35">
      <c r="A35" s="70" t="s">
        <v>361</v>
      </c>
      <c r="B35" s="83"/>
      <c r="C35" s="83"/>
      <c r="D35" s="84"/>
      <c r="E35" s="107"/>
      <c r="F35" s="80" t="s">
        <v>490</v>
      </c>
      <c r="G35" s="108"/>
      <c r="H35" s="81"/>
      <c r="I35" s="87"/>
      <c r="J35" s="109"/>
      <c r="K35" s="81" t="s">
        <v>849</v>
      </c>
      <c r="L35" s="110"/>
      <c r="M35" s="92"/>
      <c r="N35" s="92"/>
      <c r="O35" s="93"/>
      <c r="P35" s="94"/>
      <c r="Q35" s="94"/>
      <c r="R35" s="79"/>
      <c r="S35" s="79"/>
      <c r="T35" s="79"/>
      <c r="U35" s="79"/>
      <c r="V35" s="52"/>
      <c r="W35" s="52"/>
      <c r="X35" s="52"/>
      <c r="Y35" s="52"/>
      <c r="Z35" s="51"/>
      <c r="AA35" s="88">
        <v>35</v>
      </c>
      <c r="AB35" s="88"/>
      <c r="AC35" s="89"/>
      <c r="AD35" s="72" t="s">
        <v>623</v>
      </c>
      <c r="AE35" s="72">
        <v>351</v>
      </c>
      <c r="AF35" s="72">
        <v>6860</v>
      </c>
      <c r="AG35" s="72">
        <v>17457</v>
      </c>
      <c r="AH35" s="72">
        <v>4</v>
      </c>
      <c r="AI35" s="72">
        <v>7200</v>
      </c>
      <c r="AJ35" s="72" t="s">
        <v>663</v>
      </c>
      <c r="AK35" s="72"/>
      <c r="AL35" s="76" t="s">
        <v>727</v>
      </c>
      <c r="AM35" s="72" t="s">
        <v>288</v>
      </c>
      <c r="AN35" s="74">
        <v>41644.607546296298</v>
      </c>
      <c r="AO35" s="76" t="s">
        <v>754</v>
      </c>
      <c r="AP35" s="72" t="b">
        <v>0</v>
      </c>
      <c r="AQ35" s="72" t="b">
        <v>0</v>
      </c>
      <c r="AR35" s="72" t="b">
        <v>0</v>
      </c>
      <c r="AS35" s="72" t="s">
        <v>295</v>
      </c>
      <c r="AT35" s="72">
        <v>38</v>
      </c>
      <c r="AU35" s="76" t="s">
        <v>789</v>
      </c>
      <c r="AV35" s="72" t="b">
        <v>0</v>
      </c>
      <c r="AW35" s="72" t="s">
        <v>305</v>
      </c>
      <c r="AX35" s="76" t="s">
        <v>809</v>
      </c>
      <c r="AY35" s="72" t="s">
        <v>66</v>
      </c>
      <c r="AZ35" s="50" t="s">
        <v>441</v>
      </c>
      <c r="BA35" s="50" t="s">
        <v>441</v>
      </c>
      <c r="BB35" s="50" t="s">
        <v>471</v>
      </c>
      <c r="BC35" s="50" t="s">
        <v>471</v>
      </c>
      <c r="BD35" s="50" t="s">
        <v>479</v>
      </c>
      <c r="BE35" s="50" t="s">
        <v>479</v>
      </c>
      <c r="BF35" s="114" t="s">
        <v>1380</v>
      </c>
      <c r="BG35" s="114" t="s">
        <v>1380</v>
      </c>
      <c r="BH35" s="114" t="s">
        <v>1432</v>
      </c>
      <c r="BI35" s="114" t="s">
        <v>1432</v>
      </c>
      <c r="BJ35" s="114">
        <v>1</v>
      </c>
      <c r="BK35" s="118">
        <v>7.1428571428571432</v>
      </c>
      <c r="BL35" s="114">
        <v>0</v>
      </c>
      <c r="BM35" s="118">
        <v>0</v>
      </c>
      <c r="BN35" s="114">
        <v>0</v>
      </c>
      <c r="BO35" s="118">
        <v>0</v>
      </c>
      <c r="BP35" s="114">
        <v>13</v>
      </c>
      <c r="BQ35" s="118">
        <v>92.857142857142861</v>
      </c>
      <c r="BR35" s="114">
        <v>14</v>
      </c>
      <c r="BS35" s="2"/>
      <c r="BT35" s="3"/>
      <c r="BU35" s="3"/>
      <c r="BV35" s="3"/>
      <c r="BW35" s="3"/>
    </row>
    <row r="36" spans="1:75" x14ac:dyDescent="0.35">
      <c r="A36" s="70" t="s">
        <v>362</v>
      </c>
      <c r="B36" s="83"/>
      <c r="C36" s="83"/>
      <c r="D36" s="84"/>
      <c r="E36" s="107"/>
      <c r="F36" s="80" t="s">
        <v>491</v>
      </c>
      <c r="G36" s="108"/>
      <c r="H36" s="81"/>
      <c r="I36" s="87"/>
      <c r="J36" s="109"/>
      <c r="K36" s="81" t="s">
        <v>850</v>
      </c>
      <c r="L36" s="110"/>
      <c r="M36" s="92"/>
      <c r="N36" s="92"/>
      <c r="O36" s="93"/>
      <c r="P36" s="94"/>
      <c r="Q36" s="94"/>
      <c r="R36" s="79"/>
      <c r="S36" s="79"/>
      <c r="T36" s="79"/>
      <c r="U36" s="79"/>
      <c r="V36" s="52"/>
      <c r="W36" s="52"/>
      <c r="X36" s="52"/>
      <c r="Y36" s="52"/>
      <c r="Z36" s="51"/>
      <c r="AA36" s="88">
        <v>36</v>
      </c>
      <c r="AB36" s="88"/>
      <c r="AC36" s="89"/>
      <c r="AD36" s="72" t="s">
        <v>624</v>
      </c>
      <c r="AE36" s="72">
        <v>32</v>
      </c>
      <c r="AF36" s="72">
        <v>22</v>
      </c>
      <c r="AG36" s="72">
        <v>4355</v>
      </c>
      <c r="AH36" s="72">
        <v>1</v>
      </c>
      <c r="AI36" s="72">
        <v>3600</v>
      </c>
      <c r="AJ36" s="72" t="s">
        <v>664</v>
      </c>
      <c r="AK36" s="72" t="s">
        <v>702</v>
      </c>
      <c r="AL36" s="72"/>
      <c r="AM36" s="72" t="s">
        <v>285</v>
      </c>
      <c r="AN36" s="74">
        <v>40715.805138888885</v>
      </c>
      <c r="AO36" s="76" t="s">
        <v>755</v>
      </c>
      <c r="AP36" s="72" t="b">
        <v>1</v>
      </c>
      <c r="AQ36" s="72" t="b">
        <v>0</v>
      </c>
      <c r="AR36" s="72" t="b">
        <v>1</v>
      </c>
      <c r="AS36" s="72" t="s">
        <v>229</v>
      </c>
      <c r="AT36" s="72">
        <v>16</v>
      </c>
      <c r="AU36" s="76" t="s">
        <v>296</v>
      </c>
      <c r="AV36" s="72" t="b">
        <v>0</v>
      </c>
      <c r="AW36" s="72" t="s">
        <v>305</v>
      </c>
      <c r="AX36" s="76" t="s">
        <v>810</v>
      </c>
      <c r="AY36" s="72" t="s">
        <v>66</v>
      </c>
      <c r="AZ36" s="50" t="s">
        <v>442</v>
      </c>
      <c r="BA36" s="50" t="s">
        <v>442</v>
      </c>
      <c r="BB36" s="50" t="s">
        <v>471</v>
      </c>
      <c r="BC36" s="50" t="s">
        <v>471</v>
      </c>
      <c r="BD36" s="50" t="s">
        <v>479</v>
      </c>
      <c r="BE36" s="50" t="s">
        <v>479</v>
      </c>
      <c r="BF36" s="114" t="s">
        <v>1380</v>
      </c>
      <c r="BG36" s="114" t="s">
        <v>1380</v>
      </c>
      <c r="BH36" s="114" t="s">
        <v>1432</v>
      </c>
      <c r="BI36" s="114" t="s">
        <v>1432</v>
      </c>
      <c r="BJ36" s="114">
        <v>1</v>
      </c>
      <c r="BK36" s="118">
        <v>7.1428571428571432</v>
      </c>
      <c r="BL36" s="114">
        <v>0</v>
      </c>
      <c r="BM36" s="118">
        <v>0</v>
      </c>
      <c r="BN36" s="114">
        <v>0</v>
      </c>
      <c r="BO36" s="118">
        <v>0</v>
      </c>
      <c r="BP36" s="114">
        <v>13</v>
      </c>
      <c r="BQ36" s="118">
        <v>92.857142857142861</v>
      </c>
      <c r="BR36" s="114">
        <v>14</v>
      </c>
      <c r="BS36" s="2"/>
      <c r="BT36" s="3"/>
      <c r="BU36" s="3"/>
      <c r="BV36" s="3"/>
      <c r="BW36" s="3"/>
    </row>
    <row r="37" spans="1:75" x14ac:dyDescent="0.35">
      <c r="A37" s="70" t="s">
        <v>363</v>
      </c>
      <c r="B37" s="83"/>
      <c r="C37" s="83"/>
      <c r="D37" s="84"/>
      <c r="E37" s="107"/>
      <c r="F37" s="80" t="s">
        <v>492</v>
      </c>
      <c r="G37" s="108"/>
      <c r="H37" s="81"/>
      <c r="I37" s="87"/>
      <c r="J37" s="109"/>
      <c r="K37" s="81" t="s">
        <v>851</v>
      </c>
      <c r="L37" s="110"/>
      <c r="M37" s="92"/>
      <c r="N37" s="92"/>
      <c r="O37" s="93"/>
      <c r="P37" s="94"/>
      <c r="Q37" s="94"/>
      <c r="R37" s="79"/>
      <c r="S37" s="79"/>
      <c r="T37" s="79"/>
      <c r="U37" s="79"/>
      <c r="V37" s="52"/>
      <c r="W37" s="52"/>
      <c r="X37" s="52"/>
      <c r="Y37" s="52"/>
      <c r="Z37" s="51"/>
      <c r="AA37" s="88">
        <v>37</v>
      </c>
      <c r="AB37" s="88"/>
      <c r="AC37" s="89"/>
      <c r="AD37" s="72" t="s">
        <v>625</v>
      </c>
      <c r="AE37" s="72">
        <v>96</v>
      </c>
      <c r="AF37" s="72">
        <v>41</v>
      </c>
      <c r="AG37" s="72">
        <v>4309</v>
      </c>
      <c r="AH37" s="72">
        <v>12</v>
      </c>
      <c r="AI37" s="72">
        <v>0</v>
      </c>
      <c r="AJ37" s="72" t="s">
        <v>665</v>
      </c>
      <c r="AK37" s="72"/>
      <c r="AL37" s="72"/>
      <c r="AM37" s="72" t="s">
        <v>749</v>
      </c>
      <c r="AN37" s="74">
        <v>40983.282673611109</v>
      </c>
      <c r="AO37" s="72"/>
      <c r="AP37" s="72" t="b">
        <v>1</v>
      </c>
      <c r="AQ37" s="72" t="b">
        <v>0</v>
      </c>
      <c r="AR37" s="72" t="b">
        <v>0</v>
      </c>
      <c r="AS37" s="72" t="s">
        <v>229</v>
      </c>
      <c r="AT37" s="72">
        <v>14</v>
      </c>
      <c r="AU37" s="76" t="s">
        <v>296</v>
      </c>
      <c r="AV37" s="72" t="b">
        <v>0</v>
      </c>
      <c r="AW37" s="72" t="s">
        <v>305</v>
      </c>
      <c r="AX37" s="76" t="s">
        <v>811</v>
      </c>
      <c r="AY37" s="72" t="s">
        <v>66</v>
      </c>
      <c r="AZ37" s="50" t="s">
        <v>443</v>
      </c>
      <c r="BA37" s="50" t="s">
        <v>443</v>
      </c>
      <c r="BB37" s="50" t="s">
        <v>471</v>
      </c>
      <c r="BC37" s="50" t="s">
        <v>471</v>
      </c>
      <c r="BD37" s="50" t="s">
        <v>479</v>
      </c>
      <c r="BE37" s="50" t="s">
        <v>479</v>
      </c>
      <c r="BF37" s="114" t="s">
        <v>1380</v>
      </c>
      <c r="BG37" s="114" t="s">
        <v>1380</v>
      </c>
      <c r="BH37" s="114" t="s">
        <v>1432</v>
      </c>
      <c r="BI37" s="114" t="s">
        <v>1432</v>
      </c>
      <c r="BJ37" s="114">
        <v>1</v>
      </c>
      <c r="BK37" s="118">
        <v>7.1428571428571432</v>
      </c>
      <c r="BL37" s="114">
        <v>0</v>
      </c>
      <c r="BM37" s="118">
        <v>0</v>
      </c>
      <c r="BN37" s="114">
        <v>0</v>
      </c>
      <c r="BO37" s="118">
        <v>0</v>
      </c>
      <c r="BP37" s="114">
        <v>13</v>
      </c>
      <c r="BQ37" s="118">
        <v>92.857142857142861</v>
      </c>
      <c r="BR37" s="114">
        <v>14</v>
      </c>
      <c r="BS37" s="2"/>
      <c r="BT37" s="3"/>
      <c r="BU37" s="3"/>
      <c r="BV37" s="3"/>
      <c r="BW37" s="3"/>
    </row>
    <row r="38" spans="1:75" x14ac:dyDescent="0.35">
      <c r="A38" s="70" t="s">
        <v>364</v>
      </c>
      <c r="B38" s="83"/>
      <c r="C38" s="83"/>
      <c r="D38" s="84"/>
      <c r="E38" s="107"/>
      <c r="F38" s="80" t="s">
        <v>493</v>
      </c>
      <c r="G38" s="108"/>
      <c r="H38" s="81"/>
      <c r="I38" s="87"/>
      <c r="J38" s="109"/>
      <c r="K38" s="81" t="s">
        <v>852</v>
      </c>
      <c r="L38" s="110"/>
      <c r="M38" s="92"/>
      <c r="N38" s="92"/>
      <c r="O38" s="93"/>
      <c r="P38" s="94"/>
      <c r="Q38" s="94"/>
      <c r="R38" s="79"/>
      <c r="S38" s="79"/>
      <c r="T38" s="79"/>
      <c r="U38" s="79"/>
      <c r="V38" s="52"/>
      <c r="W38" s="52"/>
      <c r="X38" s="52"/>
      <c r="Y38" s="52"/>
      <c r="Z38" s="51"/>
      <c r="AA38" s="88">
        <v>38</v>
      </c>
      <c r="AB38" s="88"/>
      <c r="AC38" s="89"/>
      <c r="AD38" s="72" t="s">
        <v>626</v>
      </c>
      <c r="AE38" s="72">
        <v>214</v>
      </c>
      <c r="AF38" s="72">
        <v>75</v>
      </c>
      <c r="AG38" s="72">
        <v>6712</v>
      </c>
      <c r="AH38" s="72">
        <v>4</v>
      </c>
      <c r="AI38" s="72"/>
      <c r="AJ38" s="72" t="s">
        <v>666</v>
      </c>
      <c r="AK38" s="72" t="s">
        <v>276</v>
      </c>
      <c r="AL38" s="76" t="s">
        <v>728</v>
      </c>
      <c r="AM38" s="72"/>
      <c r="AN38" s="74">
        <v>41766.696967592594</v>
      </c>
      <c r="AO38" s="72"/>
      <c r="AP38" s="72" t="b">
        <v>1</v>
      </c>
      <c r="AQ38" s="72" t="b">
        <v>0</v>
      </c>
      <c r="AR38" s="72" t="b">
        <v>1</v>
      </c>
      <c r="AS38" s="72" t="s">
        <v>229</v>
      </c>
      <c r="AT38" s="72">
        <v>21</v>
      </c>
      <c r="AU38" s="76" t="s">
        <v>296</v>
      </c>
      <c r="AV38" s="72" t="b">
        <v>0</v>
      </c>
      <c r="AW38" s="72" t="s">
        <v>305</v>
      </c>
      <c r="AX38" s="76" t="s">
        <v>812</v>
      </c>
      <c r="AY38" s="72" t="s">
        <v>66</v>
      </c>
      <c r="AZ38" s="50" t="s">
        <v>444</v>
      </c>
      <c r="BA38" s="50" t="s">
        <v>444</v>
      </c>
      <c r="BB38" s="50" t="s">
        <v>471</v>
      </c>
      <c r="BC38" s="50" t="s">
        <v>471</v>
      </c>
      <c r="BD38" s="50" t="s">
        <v>479</v>
      </c>
      <c r="BE38" s="50" t="s">
        <v>479</v>
      </c>
      <c r="BF38" s="114" t="s">
        <v>1380</v>
      </c>
      <c r="BG38" s="114" t="s">
        <v>1380</v>
      </c>
      <c r="BH38" s="114" t="s">
        <v>1432</v>
      </c>
      <c r="BI38" s="114" t="s">
        <v>1432</v>
      </c>
      <c r="BJ38" s="114">
        <v>1</v>
      </c>
      <c r="BK38" s="118">
        <v>7.1428571428571432</v>
      </c>
      <c r="BL38" s="114">
        <v>0</v>
      </c>
      <c r="BM38" s="118">
        <v>0</v>
      </c>
      <c r="BN38" s="114">
        <v>0</v>
      </c>
      <c r="BO38" s="118">
        <v>0</v>
      </c>
      <c r="BP38" s="114">
        <v>13</v>
      </c>
      <c r="BQ38" s="118">
        <v>92.857142857142861</v>
      </c>
      <c r="BR38" s="114">
        <v>14</v>
      </c>
      <c r="BS38" s="2"/>
      <c r="BT38" s="3"/>
      <c r="BU38" s="3"/>
      <c r="BV38" s="3"/>
      <c r="BW38" s="3"/>
    </row>
    <row r="39" spans="1:75" x14ac:dyDescent="0.35">
      <c r="A39" s="70" t="s">
        <v>365</v>
      </c>
      <c r="B39" s="83"/>
      <c r="C39" s="83"/>
      <c r="D39" s="84"/>
      <c r="E39" s="107"/>
      <c r="F39" s="80" t="s">
        <v>494</v>
      </c>
      <c r="G39" s="108"/>
      <c r="H39" s="81"/>
      <c r="I39" s="87"/>
      <c r="J39" s="109"/>
      <c r="K39" s="81" t="s">
        <v>853</v>
      </c>
      <c r="L39" s="110"/>
      <c r="M39" s="92"/>
      <c r="N39" s="92"/>
      <c r="O39" s="93"/>
      <c r="P39" s="94"/>
      <c r="Q39" s="94"/>
      <c r="R39" s="79"/>
      <c r="S39" s="79"/>
      <c r="T39" s="79"/>
      <c r="U39" s="79"/>
      <c r="V39" s="52"/>
      <c r="W39" s="52"/>
      <c r="X39" s="52"/>
      <c r="Y39" s="52"/>
      <c r="Z39" s="51"/>
      <c r="AA39" s="88">
        <v>39</v>
      </c>
      <c r="AB39" s="88"/>
      <c r="AC39" s="89"/>
      <c r="AD39" s="72" t="s">
        <v>627</v>
      </c>
      <c r="AE39" s="72">
        <v>355</v>
      </c>
      <c r="AF39" s="72">
        <v>7032</v>
      </c>
      <c r="AG39" s="72">
        <v>9211</v>
      </c>
      <c r="AH39" s="72">
        <v>4</v>
      </c>
      <c r="AI39" s="72">
        <v>3600</v>
      </c>
      <c r="AJ39" s="72" t="s">
        <v>667</v>
      </c>
      <c r="AK39" s="72" t="s">
        <v>703</v>
      </c>
      <c r="AL39" s="72"/>
      <c r="AM39" s="72" t="s">
        <v>286</v>
      </c>
      <c r="AN39" s="74">
        <v>41573.631388888891</v>
      </c>
      <c r="AO39" s="76" t="s">
        <v>756</v>
      </c>
      <c r="AP39" s="72" t="b">
        <v>0</v>
      </c>
      <c r="AQ39" s="72" t="b">
        <v>0</v>
      </c>
      <c r="AR39" s="72" t="b">
        <v>1</v>
      </c>
      <c r="AS39" s="72" t="s">
        <v>295</v>
      </c>
      <c r="AT39" s="72">
        <v>26</v>
      </c>
      <c r="AU39" s="76" t="s">
        <v>790</v>
      </c>
      <c r="AV39" s="72" t="b">
        <v>0</v>
      </c>
      <c r="AW39" s="72" t="s">
        <v>305</v>
      </c>
      <c r="AX39" s="76" t="s">
        <v>813</v>
      </c>
      <c r="AY39" s="72" t="s">
        <v>66</v>
      </c>
      <c r="AZ39" s="50" t="s">
        <v>445</v>
      </c>
      <c r="BA39" s="50" t="s">
        <v>445</v>
      </c>
      <c r="BB39" s="50" t="s">
        <v>471</v>
      </c>
      <c r="BC39" s="50" t="s">
        <v>471</v>
      </c>
      <c r="BD39" s="50" t="s">
        <v>479</v>
      </c>
      <c r="BE39" s="50" t="s">
        <v>479</v>
      </c>
      <c r="BF39" s="114" t="s">
        <v>1380</v>
      </c>
      <c r="BG39" s="114" t="s">
        <v>1380</v>
      </c>
      <c r="BH39" s="114" t="s">
        <v>1432</v>
      </c>
      <c r="BI39" s="114" t="s">
        <v>1432</v>
      </c>
      <c r="BJ39" s="114">
        <v>1</v>
      </c>
      <c r="BK39" s="118">
        <v>7.1428571428571432</v>
      </c>
      <c r="BL39" s="114">
        <v>0</v>
      </c>
      <c r="BM39" s="118">
        <v>0</v>
      </c>
      <c r="BN39" s="114">
        <v>0</v>
      </c>
      <c r="BO39" s="118">
        <v>0</v>
      </c>
      <c r="BP39" s="114">
        <v>13</v>
      </c>
      <c r="BQ39" s="118">
        <v>92.857142857142861</v>
      </c>
      <c r="BR39" s="114">
        <v>14</v>
      </c>
      <c r="BS39" s="2"/>
      <c r="BT39" s="3"/>
      <c r="BU39" s="3"/>
      <c r="BV39" s="3"/>
      <c r="BW39" s="3"/>
    </row>
    <row r="40" spans="1:75" x14ac:dyDescent="0.35">
      <c r="A40" s="70" t="s">
        <v>366</v>
      </c>
      <c r="B40" s="83"/>
      <c r="C40" s="83"/>
      <c r="D40" s="84"/>
      <c r="E40" s="107"/>
      <c r="F40" s="80" t="s">
        <v>495</v>
      </c>
      <c r="G40" s="108"/>
      <c r="H40" s="81"/>
      <c r="I40" s="87"/>
      <c r="J40" s="109"/>
      <c r="K40" s="81" t="s">
        <v>854</v>
      </c>
      <c r="L40" s="110"/>
      <c r="M40" s="92"/>
      <c r="N40" s="92"/>
      <c r="O40" s="93"/>
      <c r="P40" s="94"/>
      <c r="Q40" s="94"/>
      <c r="R40" s="79"/>
      <c r="S40" s="79"/>
      <c r="T40" s="79"/>
      <c r="U40" s="79"/>
      <c r="V40" s="52"/>
      <c r="W40" s="52"/>
      <c r="X40" s="52"/>
      <c r="Y40" s="52"/>
      <c r="Z40" s="51"/>
      <c r="AA40" s="88">
        <v>40</v>
      </c>
      <c r="AB40" s="88"/>
      <c r="AC40" s="89"/>
      <c r="AD40" s="72" t="s">
        <v>628</v>
      </c>
      <c r="AE40" s="72">
        <v>293</v>
      </c>
      <c r="AF40" s="72">
        <v>429</v>
      </c>
      <c r="AG40" s="72">
        <v>74898</v>
      </c>
      <c r="AH40" s="72">
        <v>442</v>
      </c>
      <c r="AI40" s="72">
        <v>7200</v>
      </c>
      <c r="AJ40" s="72" t="s">
        <v>668</v>
      </c>
      <c r="AK40" s="72" t="s">
        <v>704</v>
      </c>
      <c r="AL40" s="72"/>
      <c r="AM40" s="72" t="s">
        <v>281</v>
      </c>
      <c r="AN40" s="74">
        <v>40904.592453703706</v>
      </c>
      <c r="AO40" s="76" t="s">
        <v>757</v>
      </c>
      <c r="AP40" s="72" t="b">
        <v>0</v>
      </c>
      <c r="AQ40" s="72" t="b">
        <v>0</v>
      </c>
      <c r="AR40" s="72" t="b">
        <v>1</v>
      </c>
      <c r="AS40" s="72" t="s">
        <v>232</v>
      </c>
      <c r="AT40" s="72">
        <v>47</v>
      </c>
      <c r="AU40" s="76" t="s">
        <v>791</v>
      </c>
      <c r="AV40" s="72" t="b">
        <v>0</v>
      </c>
      <c r="AW40" s="72" t="s">
        <v>305</v>
      </c>
      <c r="AX40" s="76" t="s">
        <v>814</v>
      </c>
      <c r="AY40" s="72" t="s">
        <v>66</v>
      </c>
      <c r="AZ40" s="50" t="s">
        <v>446</v>
      </c>
      <c r="BA40" s="50" t="s">
        <v>446</v>
      </c>
      <c r="BB40" s="50" t="s">
        <v>472</v>
      </c>
      <c r="BC40" s="50" t="s">
        <v>472</v>
      </c>
      <c r="BD40" s="50" t="s">
        <v>225</v>
      </c>
      <c r="BE40" s="50" t="s">
        <v>225</v>
      </c>
      <c r="BF40" s="114" t="s">
        <v>1362</v>
      </c>
      <c r="BG40" s="114" t="s">
        <v>1362</v>
      </c>
      <c r="BH40" s="114" t="s">
        <v>1414</v>
      </c>
      <c r="BI40" s="114" t="s">
        <v>1414</v>
      </c>
      <c r="BJ40" s="114">
        <v>0</v>
      </c>
      <c r="BK40" s="118">
        <v>0</v>
      </c>
      <c r="BL40" s="114">
        <v>0</v>
      </c>
      <c r="BM40" s="118">
        <v>0</v>
      </c>
      <c r="BN40" s="114">
        <v>0</v>
      </c>
      <c r="BO40" s="118">
        <v>0</v>
      </c>
      <c r="BP40" s="114">
        <v>23</v>
      </c>
      <c r="BQ40" s="118">
        <v>100</v>
      </c>
      <c r="BR40" s="114">
        <v>23</v>
      </c>
      <c r="BS40" s="2"/>
      <c r="BT40" s="3"/>
      <c r="BU40" s="3"/>
      <c r="BV40" s="3"/>
      <c r="BW40" s="3"/>
    </row>
    <row r="41" spans="1:75" x14ac:dyDescent="0.35">
      <c r="A41" s="70" t="s">
        <v>332</v>
      </c>
      <c r="B41" s="83"/>
      <c r="C41" s="83"/>
      <c r="D41" s="84"/>
      <c r="E41" s="107"/>
      <c r="F41" s="80" t="s">
        <v>341</v>
      </c>
      <c r="G41" s="108"/>
      <c r="H41" s="81"/>
      <c r="I41" s="87"/>
      <c r="J41" s="109"/>
      <c r="K41" s="81" t="s">
        <v>856</v>
      </c>
      <c r="L41" s="110"/>
      <c r="M41" s="92"/>
      <c r="N41" s="92"/>
      <c r="O41" s="93"/>
      <c r="P41" s="94"/>
      <c r="Q41" s="94"/>
      <c r="R41" s="79"/>
      <c r="S41" s="79"/>
      <c r="T41" s="79"/>
      <c r="U41" s="79"/>
      <c r="V41" s="52"/>
      <c r="W41" s="52"/>
      <c r="X41" s="52"/>
      <c r="Y41" s="52"/>
      <c r="Z41" s="51"/>
      <c r="AA41" s="88">
        <v>41</v>
      </c>
      <c r="AB41" s="88"/>
      <c r="AC41" s="89"/>
      <c r="AD41" s="72" t="s">
        <v>336</v>
      </c>
      <c r="AE41" s="72">
        <v>619</v>
      </c>
      <c r="AF41" s="72">
        <v>2571</v>
      </c>
      <c r="AG41" s="72">
        <v>196860</v>
      </c>
      <c r="AH41" s="72">
        <v>445</v>
      </c>
      <c r="AI41" s="72"/>
      <c r="AJ41" s="72" t="s">
        <v>337</v>
      </c>
      <c r="AK41" s="72"/>
      <c r="AL41" s="72"/>
      <c r="AM41" s="72"/>
      <c r="AN41" s="74">
        <v>41694.970497685186</v>
      </c>
      <c r="AO41" s="76" t="s">
        <v>339</v>
      </c>
      <c r="AP41" s="72" t="b">
        <v>0</v>
      </c>
      <c r="AQ41" s="72" t="b">
        <v>0</v>
      </c>
      <c r="AR41" s="72" t="b">
        <v>0</v>
      </c>
      <c r="AS41" s="72" t="s">
        <v>229</v>
      </c>
      <c r="AT41" s="72">
        <v>2162</v>
      </c>
      <c r="AU41" s="76" t="s">
        <v>340</v>
      </c>
      <c r="AV41" s="72" t="b">
        <v>0</v>
      </c>
      <c r="AW41" s="72" t="s">
        <v>305</v>
      </c>
      <c r="AX41" s="76" t="s">
        <v>342</v>
      </c>
      <c r="AY41" s="72" t="s">
        <v>66</v>
      </c>
      <c r="AZ41" s="50" t="s">
        <v>446</v>
      </c>
      <c r="BA41" s="50" t="s">
        <v>446</v>
      </c>
      <c r="BB41" s="50" t="s">
        <v>472</v>
      </c>
      <c r="BC41" s="50" t="s">
        <v>472</v>
      </c>
      <c r="BD41" s="50" t="s">
        <v>225</v>
      </c>
      <c r="BE41" s="50" t="s">
        <v>225</v>
      </c>
      <c r="BF41" s="114" t="s">
        <v>1362</v>
      </c>
      <c r="BG41" s="114" t="s">
        <v>1362</v>
      </c>
      <c r="BH41" s="114" t="s">
        <v>1414</v>
      </c>
      <c r="BI41" s="114" t="s">
        <v>1414</v>
      </c>
      <c r="BJ41" s="114">
        <v>0</v>
      </c>
      <c r="BK41" s="118">
        <v>0</v>
      </c>
      <c r="BL41" s="114">
        <v>0</v>
      </c>
      <c r="BM41" s="118">
        <v>0</v>
      </c>
      <c r="BN41" s="114">
        <v>0</v>
      </c>
      <c r="BO41" s="118">
        <v>0</v>
      </c>
      <c r="BP41" s="114">
        <v>23</v>
      </c>
      <c r="BQ41" s="118">
        <v>100</v>
      </c>
      <c r="BR41" s="114">
        <v>23</v>
      </c>
      <c r="BS41" s="2"/>
      <c r="BT41" s="3"/>
      <c r="BU41" s="3"/>
      <c r="BV41" s="3"/>
      <c r="BW41" s="3"/>
    </row>
    <row r="42" spans="1:75" x14ac:dyDescent="0.35">
      <c r="A42" s="70" t="s">
        <v>367</v>
      </c>
      <c r="B42" s="83"/>
      <c r="C42" s="83"/>
      <c r="D42" s="84"/>
      <c r="E42" s="107"/>
      <c r="F42" s="80" t="s">
        <v>496</v>
      </c>
      <c r="G42" s="108"/>
      <c r="H42" s="81"/>
      <c r="I42" s="87"/>
      <c r="J42" s="109"/>
      <c r="K42" s="81" t="s">
        <v>857</v>
      </c>
      <c r="L42" s="110"/>
      <c r="M42" s="92"/>
      <c r="N42" s="92"/>
      <c r="O42" s="93"/>
      <c r="P42" s="94"/>
      <c r="Q42" s="94"/>
      <c r="R42" s="79"/>
      <c r="S42" s="79"/>
      <c r="T42" s="79"/>
      <c r="U42" s="79"/>
      <c r="V42" s="52"/>
      <c r="W42" s="52"/>
      <c r="X42" s="52"/>
      <c r="Y42" s="52"/>
      <c r="Z42" s="51"/>
      <c r="AA42" s="88">
        <v>42</v>
      </c>
      <c r="AB42" s="88"/>
      <c r="AC42" s="89"/>
      <c r="AD42" s="72" t="s">
        <v>630</v>
      </c>
      <c r="AE42" s="72">
        <v>394</v>
      </c>
      <c r="AF42" s="72">
        <v>251</v>
      </c>
      <c r="AG42" s="72">
        <v>10402</v>
      </c>
      <c r="AH42" s="72">
        <v>28</v>
      </c>
      <c r="AI42" s="72">
        <v>10800</v>
      </c>
      <c r="AJ42" s="72" t="s">
        <v>670</v>
      </c>
      <c r="AK42" s="72" t="s">
        <v>706</v>
      </c>
      <c r="AL42" s="72"/>
      <c r="AM42" s="72" t="s">
        <v>750</v>
      </c>
      <c r="AN42" s="74">
        <v>41618.262881944444</v>
      </c>
      <c r="AO42" s="76" t="s">
        <v>759</v>
      </c>
      <c r="AP42" s="72" t="b">
        <v>1</v>
      </c>
      <c r="AQ42" s="72" t="b">
        <v>0</v>
      </c>
      <c r="AR42" s="72" t="b">
        <v>0</v>
      </c>
      <c r="AS42" s="72" t="s">
        <v>328</v>
      </c>
      <c r="AT42" s="72">
        <v>2</v>
      </c>
      <c r="AU42" s="76" t="s">
        <v>296</v>
      </c>
      <c r="AV42" s="72" t="b">
        <v>0</v>
      </c>
      <c r="AW42" s="72" t="s">
        <v>305</v>
      </c>
      <c r="AX42" s="76" t="s">
        <v>816</v>
      </c>
      <c r="AY42" s="72" t="s">
        <v>66</v>
      </c>
      <c r="AZ42" s="50"/>
      <c r="BA42" s="50"/>
      <c r="BB42" s="50"/>
      <c r="BC42" s="50"/>
      <c r="BD42" s="50"/>
      <c r="BE42" s="50"/>
      <c r="BF42" s="114" t="s">
        <v>1381</v>
      </c>
      <c r="BG42" s="114" t="s">
        <v>1408</v>
      </c>
      <c r="BH42" s="114" t="s">
        <v>1433</v>
      </c>
      <c r="BI42" s="114" t="s">
        <v>1460</v>
      </c>
      <c r="BJ42" s="114">
        <v>0</v>
      </c>
      <c r="BK42" s="118">
        <v>0</v>
      </c>
      <c r="BL42" s="114">
        <v>0</v>
      </c>
      <c r="BM42" s="118">
        <v>0</v>
      </c>
      <c r="BN42" s="114">
        <v>0</v>
      </c>
      <c r="BO42" s="118">
        <v>0</v>
      </c>
      <c r="BP42" s="114">
        <v>40</v>
      </c>
      <c r="BQ42" s="118">
        <v>100</v>
      </c>
      <c r="BR42" s="114">
        <v>40</v>
      </c>
      <c r="BS42" s="2"/>
      <c r="BT42" s="3"/>
      <c r="BU42" s="3"/>
      <c r="BV42" s="3"/>
      <c r="BW42" s="3"/>
    </row>
    <row r="43" spans="1:75" x14ac:dyDescent="0.35">
      <c r="A43" s="70" t="s">
        <v>373</v>
      </c>
      <c r="B43" s="83"/>
      <c r="C43" s="83"/>
      <c r="D43" s="84"/>
      <c r="E43" s="107"/>
      <c r="F43" s="80" t="s">
        <v>501</v>
      </c>
      <c r="G43" s="108"/>
      <c r="H43" s="81"/>
      <c r="I43" s="87"/>
      <c r="J43" s="109"/>
      <c r="K43" s="81" t="s">
        <v>858</v>
      </c>
      <c r="L43" s="110"/>
      <c r="M43" s="92"/>
      <c r="N43" s="92"/>
      <c r="O43" s="93"/>
      <c r="P43" s="94"/>
      <c r="Q43" s="94"/>
      <c r="R43" s="79"/>
      <c r="S43" s="79"/>
      <c r="T43" s="79"/>
      <c r="U43" s="79"/>
      <c r="V43" s="52"/>
      <c r="W43" s="52"/>
      <c r="X43" s="52"/>
      <c r="Y43" s="52"/>
      <c r="Z43" s="51"/>
      <c r="AA43" s="88">
        <v>43</v>
      </c>
      <c r="AB43" s="88"/>
      <c r="AC43" s="89"/>
      <c r="AD43" s="72" t="s">
        <v>631</v>
      </c>
      <c r="AE43" s="72">
        <v>27</v>
      </c>
      <c r="AF43" s="72">
        <v>65590</v>
      </c>
      <c r="AG43" s="72">
        <v>9764</v>
      </c>
      <c r="AH43" s="72">
        <v>345</v>
      </c>
      <c r="AI43" s="72">
        <v>10800</v>
      </c>
      <c r="AJ43" s="72" t="s">
        <v>671</v>
      </c>
      <c r="AK43" s="72" t="s">
        <v>707</v>
      </c>
      <c r="AL43" s="76" t="s">
        <v>730</v>
      </c>
      <c r="AM43" s="72" t="s">
        <v>751</v>
      </c>
      <c r="AN43" s="74">
        <v>40731.302465277775</v>
      </c>
      <c r="AO43" s="76" t="s">
        <v>760</v>
      </c>
      <c r="AP43" s="72" t="b">
        <v>0</v>
      </c>
      <c r="AQ43" s="72" t="b">
        <v>0</v>
      </c>
      <c r="AR43" s="72" t="b">
        <v>0</v>
      </c>
      <c r="AS43" s="72" t="s">
        <v>328</v>
      </c>
      <c r="AT43" s="72">
        <v>121</v>
      </c>
      <c r="AU43" s="76" t="s">
        <v>792</v>
      </c>
      <c r="AV43" s="72" t="b">
        <v>1</v>
      </c>
      <c r="AW43" s="72" t="s">
        <v>305</v>
      </c>
      <c r="AX43" s="76" t="s">
        <v>817</v>
      </c>
      <c r="AY43" s="72" t="s">
        <v>66</v>
      </c>
      <c r="AZ43" s="50" t="s">
        <v>1349</v>
      </c>
      <c r="BA43" s="50" t="s">
        <v>1349</v>
      </c>
      <c r="BB43" s="50" t="s">
        <v>1355</v>
      </c>
      <c r="BC43" s="50" t="s">
        <v>1355</v>
      </c>
      <c r="BD43" s="50"/>
      <c r="BE43" s="50"/>
      <c r="BF43" s="114" t="s">
        <v>1382</v>
      </c>
      <c r="BG43" s="114" t="s">
        <v>1409</v>
      </c>
      <c r="BH43" s="114" t="s">
        <v>1434</v>
      </c>
      <c r="BI43" s="114" t="s">
        <v>1461</v>
      </c>
      <c r="BJ43" s="114">
        <v>0</v>
      </c>
      <c r="BK43" s="118">
        <v>0</v>
      </c>
      <c r="BL43" s="114">
        <v>0</v>
      </c>
      <c r="BM43" s="118">
        <v>0</v>
      </c>
      <c r="BN43" s="114">
        <v>0</v>
      </c>
      <c r="BO43" s="118">
        <v>0</v>
      </c>
      <c r="BP43" s="114">
        <v>35</v>
      </c>
      <c r="BQ43" s="118">
        <v>100</v>
      </c>
      <c r="BR43" s="114">
        <v>35</v>
      </c>
      <c r="BS43" s="2"/>
      <c r="BT43" s="3"/>
      <c r="BU43" s="3"/>
      <c r="BV43" s="3"/>
      <c r="BW43" s="3"/>
    </row>
    <row r="44" spans="1:75" x14ac:dyDescent="0.35">
      <c r="A44" s="70" t="s">
        <v>368</v>
      </c>
      <c r="B44" s="83"/>
      <c r="C44" s="83"/>
      <c r="D44" s="84"/>
      <c r="E44" s="107"/>
      <c r="F44" s="80" t="s">
        <v>497</v>
      </c>
      <c r="G44" s="108"/>
      <c r="H44" s="81"/>
      <c r="I44" s="87"/>
      <c r="J44" s="109"/>
      <c r="K44" s="81" t="s">
        <v>859</v>
      </c>
      <c r="L44" s="110"/>
      <c r="M44" s="92"/>
      <c r="N44" s="92"/>
      <c r="O44" s="93"/>
      <c r="P44" s="94"/>
      <c r="Q44" s="94"/>
      <c r="R44" s="79"/>
      <c r="S44" s="79"/>
      <c r="T44" s="79"/>
      <c r="U44" s="79"/>
      <c r="V44" s="52"/>
      <c r="W44" s="52"/>
      <c r="X44" s="52"/>
      <c r="Y44" s="52"/>
      <c r="Z44" s="51"/>
      <c r="AA44" s="88">
        <v>44</v>
      </c>
      <c r="AB44" s="88"/>
      <c r="AC44" s="89"/>
      <c r="AD44" s="72" t="s">
        <v>632</v>
      </c>
      <c r="AE44" s="72">
        <v>226</v>
      </c>
      <c r="AF44" s="72">
        <v>167</v>
      </c>
      <c r="AG44" s="72">
        <v>4443</v>
      </c>
      <c r="AH44" s="72">
        <v>9</v>
      </c>
      <c r="AI44" s="72">
        <v>-25200</v>
      </c>
      <c r="AJ44" s="72" t="s">
        <v>672</v>
      </c>
      <c r="AK44" s="72"/>
      <c r="AL44" s="72"/>
      <c r="AM44" s="72" t="s">
        <v>279</v>
      </c>
      <c r="AN44" s="74">
        <v>42526.892650462964</v>
      </c>
      <c r="AO44" s="76" t="s">
        <v>761</v>
      </c>
      <c r="AP44" s="72" t="b">
        <v>1</v>
      </c>
      <c r="AQ44" s="72" t="b">
        <v>0</v>
      </c>
      <c r="AR44" s="72" t="b">
        <v>0</v>
      </c>
      <c r="AS44" s="72" t="s">
        <v>328</v>
      </c>
      <c r="AT44" s="72">
        <v>0</v>
      </c>
      <c r="AU44" s="72"/>
      <c r="AV44" s="72" t="b">
        <v>0</v>
      </c>
      <c r="AW44" s="72" t="s">
        <v>305</v>
      </c>
      <c r="AX44" s="76" t="s">
        <v>818</v>
      </c>
      <c r="AY44" s="72" t="s">
        <v>66</v>
      </c>
      <c r="AZ44" s="50"/>
      <c r="BA44" s="50"/>
      <c r="BB44" s="50"/>
      <c r="BC44" s="50"/>
      <c r="BD44" s="50"/>
      <c r="BE44" s="50"/>
      <c r="BF44" s="114" t="s">
        <v>1381</v>
      </c>
      <c r="BG44" s="114" t="s">
        <v>1408</v>
      </c>
      <c r="BH44" s="114" t="s">
        <v>1433</v>
      </c>
      <c r="BI44" s="114" t="s">
        <v>1460</v>
      </c>
      <c r="BJ44" s="114">
        <v>0</v>
      </c>
      <c r="BK44" s="118">
        <v>0</v>
      </c>
      <c r="BL44" s="114">
        <v>0</v>
      </c>
      <c r="BM44" s="118">
        <v>0</v>
      </c>
      <c r="BN44" s="114">
        <v>0</v>
      </c>
      <c r="BO44" s="118">
        <v>0</v>
      </c>
      <c r="BP44" s="114">
        <v>40</v>
      </c>
      <c r="BQ44" s="118">
        <v>100</v>
      </c>
      <c r="BR44" s="114">
        <v>40</v>
      </c>
      <c r="BS44" s="2"/>
      <c r="BT44" s="3"/>
      <c r="BU44" s="3"/>
      <c r="BV44" s="3"/>
      <c r="BW44" s="3"/>
    </row>
    <row r="45" spans="1:75" x14ac:dyDescent="0.35">
      <c r="A45" s="70" t="s">
        <v>369</v>
      </c>
      <c r="B45" s="83"/>
      <c r="C45" s="83"/>
      <c r="D45" s="84"/>
      <c r="E45" s="107"/>
      <c r="F45" s="80" t="s">
        <v>498</v>
      </c>
      <c r="G45" s="108"/>
      <c r="H45" s="81"/>
      <c r="I45" s="87"/>
      <c r="J45" s="109"/>
      <c r="K45" s="81" t="s">
        <v>860</v>
      </c>
      <c r="L45" s="110"/>
      <c r="M45" s="92"/>
      <c r="N45" s="92"/>
      <c r="O45" s="93"/>
      <c r="P45" s="94"/>
      <c r="Q45" s="94"/>
      <c r="R45" s="79"/>
      <c r="S45" s="79"/>
      <c r="T45" s="79"/>
      <c r="U45" s="79"/>
      <c r="V45" s="52"/>
      <c r="W45" s="52"/>
      <c r="X45" s="52"/>
      <c r="Y45" s="52"/>
      <c r="Z45" s="51"/>
      <c r="AA45" s="88">
        <v>45</v>
      </c>
      <c r="AB45" s="88"/>
      <c r="AC45" s="89"/>
      <c r="AD45" s="72" t="s">
        <v>633</v>
      </c>
      <c r="AE45" s="72">
        <v>654</v>
      </c>
      <c r="AF45" s="72">
        <v>710</v>
      </c>
      <c r="AG45" s="72">
        <v>71292</v>
      </c>
      <c r="AH45" s="72">
        <v>19316</v>
      </c>
      <c r="AI45" s="72"/>
      <c r="AJ45" s="72" t="s">
        <v>673</v>
      </c>
      <c r="AK45" s="72" t="s">
        <v>708</v>
      </c>
      <c r="AL45" s="76" t="s">
        <v>731</v>
      </c>
      <c r="AM45" s="72"/>
      <c r="AN45" s="74">
        <v>40965.269525462965</v>
      </c>
      <c r="AO45" s="76" t="s">
        <v>762</v>
      </c>
      <c r="AP45" s="72" t="b">
        <v>1</v>
      </c>
      <c r="AQ45" s="72" t="b">
        <v>0</v>
      </c>
      <c r="AR45" s="72" t="b">
        <v>1</v>
      </c>
      <c r="AS45" s="72" t="s">
        <v>229</v>
      </c>
      <c r="AT45" s="72">
        <v>37</v>
      </c>
      <c r="AU45" s="76" t="s">
        <v>296</v>
      </c>
      <c r="AV45" s="72" t="b">
        <v>0</v>
      </c>
      <c r="AW45" s="72" t="s">
        <v>305</v>
      </c>
      <c r="AX45" s="76" t="s">
        <v>819</v>
      </c>
      <c r="AY45" s="72" t="s">
        <v>66</v>
      </c>
      <c r="AZ45" s="50" t="s">
        <v>447</v>
      </c>
      <c r="BA45" s="50" t="s">
        <v>447</v>
      </c>
      <c r="BB45" s="50" t="s">
        <v>473</v>
      </c>
      <c r="BC45" s="50" t="s">
        <v>473</v>
      </c>
      <c r="BD45" s="50" t="s">
        <v>480</v>
      </c>
      <c r="BE45" s="50" t="s">
        <v>480</v>
      </c>
      <c r="BF45" s="114" t="s">
        <v>1371</v>
      </c>
      <c r="BG45" s="114" t="s">
        <v>1371</v>
      </c>
      <c r="BH45" s="114" t="s">
        <v>1423</v>
      </c>
      <c r="BI45" s="114" t="s">
        <v>1423</v>
      </c>
      <c r="BJ45" s="114">
        <v>1</v>
      </c>
      <c r="BK45" s="118">
        <v>7.1428571428571432</v>
      </c>
      <c r="BL45" s="114">
        <v>1</v>
      </c>
      <c r="BM45" s="118">
        <v>7.1428571428571432</v>
      </c>
      <c r="BN45" s="114">
        <v>0</v>
      </c>
      <c r="BO45" s="118">
        <v>0</v>
      </c>
      <c r="BP45" s="114">
        <v>12</v>
      </c>
      <c r="BQ45" s="118">
        <v>85.714285714285708</v>
      </c>
      <c r="BR45" s="114">
        <v>14</v>
      </c>
      <c r="BS45" s="2"/>
      <c r="BT45" s="3"/>
      <c r="BU45" s="3"/>
      <c r="BV45" s="3"/>
      <c r="BW45" s="3"/>
    </row>
    <row r="46" spans="1:75" x14ac:dyDescent="0.35">
      <c r="A46" s="70" t="s">
        <v>371</v>
      </c>
      <c r="B46" s="83"/>
      <c r="C46" s="83"/>
      <c r="D46" s="84"/>
      <c r="E46" s="107"/>
      <c r="F46" s="80" t="s">
        <v>499</v>
      </c>
      <c r="G46" s="108"/>
      <c r="H46" s="81"/>
      <c r="I46" s="87"/>
      <c r="J46" s="109"/>
      <c r="K46" s="81" t="s">
        <v>863</v>
      </c>
      <c r="L46" s="110"/>
      <c r="M46" s="92"/>
      <c r="N46" s="92"/>
      <c r="O46" s="93"/>
      <c r="P46" s="94"/>
      <c r="Q46" s="94"/>
      <c r="R46" s="79"/>
      <c r="S46" s="79"/>
      <c r="T46" s="79"/>
      <c r="U46" s="79"/>
      <c r="V46" s="52"/>
      <c r="W46" s="52"/>
      <c r="X46" s="52"/>
      <c r="Y46" s="52"/>
      <c r="Z46" s="51"/>
      <c r="AA46" s="88">
        <v>46</v>
      </c>
      <c r="AB46" s="88"/>
      <c r="AC46" s="89"/>
      <c r="AD46" s="72" t="s">
        <v>636</v>
      </c>
      <c r="AE46" s="72">
        <v>4339</v>
      </c>
      <c r="AF46" s="72">
        <v>638</v>
      </c>
      <c r="AG46" s="72">
        <v>33828</v>
      </c>
      <c r="AH46" s="72">
        <v>21764</v>
      </c>
      <c r="AI46" s="72"/>
      <c r="AJ46" s="72"/>
      <c r="AK46" s="72" t="s">
        <v>711</v>
      </c>
      <c r="AL46" s="72"/>
      <c r="AM46" s="72"/>
      <c r="AN46" s="74">
        <v>40787.540300925924</v>
      </c>
      <c r="AO46" s="76" t="s">
        <v>765</v>
      </c>
      <c r="AP46" s="72" t="b">
        <v>0</v>
      </c>
      <c r="AQ46" s="72" t="b">
        <v>0</v>
      </c>
      <c r="AR46" s="72" t="b">
        <v>1</v>
      </c>
      <c r="AS46" s="72" t="s">
        <v>229</v>
      </c>
      <c r="AT46" s="72">
        <v>116</v>
      </c>
      <c r="AU46" s="76" t="s">
        <v>794</v>
      </c>
      <c r="AV46" s="72" t="b">
        <v>0</v>
      </c>
      <c r="AW46" s="72" t="s">
        <v>305</v>
      </c>
      <c r="AX46" s="76" t="s">
        <v>822</v>
      </c>
      <c r="AY46" s="72" t="s">
        <v>66</v>
      </c>
      <c r="AZ46" s="50" t="s">
        <v>448</v>
      </c>
      <c r="BA46" s="50" t="s">
        <v>448</v>
      </c>
      <c r="BB46" s="50" t="s">
        <v>474</v>
      </c>
      <c r="BC46" s="50" t="s">
        <v>474</v>
      </c>
      <c r="BD46" s="50" t="s">
        <v>481</v>
      </c>
      <c r="BE46" s="50" t="s">
        <v>481</v>
      </c>
      <c r="BF46" s="114" t="s">
        <v>1376</v>
      </c>
      <c r="BG46" s="114" t="s">
        <v>1376</v>
      </c>
      <c r="BH46" s="114" t="s">
        <v>1428</v>
      </c>
      <c r="BI46" s="114" t="s">
        <v>1428</v>
      </c>
      <c r="BJ46" s="114">
        <v>3</v>
      </c>
      <c r="BK46" s="118">
        <v>16.666666666666668</v>
      </c>
      <c r="BL46" s="114">
        <v>0</v>
      </c>
      <c r="BM46" s="118">
        <v>0</v>
      </c>
      <c r="BN46" s="114">
        <v>0</v>
      </c>
      <c r="BO46" s="118">
        <v>0</v>
      </c>
      <c r="BP46" s="114">
        <v>15</v>
      </c>
      <c r="BQ46" s="118">
        <v>83.333333333333329</v>
      </c>
      <c r="BR46" s="114">
        <v>18</v>
      </c>
      <c r="BS46" s="2"/>
      <c r="BT46" s="3"/>
      <c r="BU46" s="3"/>
      <c r="BV46" s="3"/>
      <c r="BW46" s="3"/>
    </row>
    <row r="47" spans="1:75" x14ac:dyDescent="0.35">
      <c r="A47" s="70" t="s">
        <v>372</v>
      </c>
      <c r="B47" s="83"/>
      <c r="C47" s="83"/>
      <c r="D47" s="84"/>
      <c r="E47" s="107"/>
      <c r="F47" s="80" t="s">
        <v>500</v>
      </c>
      <c r="G47" s="108"/>
      <c r="H47" s="81"/>
      <c r="I47" s="87"/>
      <c r="J47" s="109"/>
      <c r="K47" s="81" t="s">
        <v>864</v>
      </c>
      <c r="L47" s="110"/>
      <c r="M47" s="92"/>
      <c r="N47" s="92"/>
      <c r="O47" s="93"/>
      <c r="P47" s="94"/>
      <c r="Q47" s="94"/>
      <c r="R47" s="79"/>
      <c r="S47" s="79"/>
      <c r="T47" s="79"/>
      <c r="U47" s="79"/>
      <c r="V47" s="52"/>
      <c r="W47" s="52"/>
      <c r="X47" s="52"/>
      <c r="Y47" s="52"/>
      <c r="Z47" s="51"/>
      <c r="AA47" s="88">
        <v>47</v>
      </c>
      <c r="AB47" s="88"/>
      <c r="AC47" s="89"/>
      <c r="AD47" s="72" t="s">
        <v>637</v>
      </c>
      <c r="AE47" s="72">
        <v>1</v>
      </c>
      <c r="AF47" s="72">
        <v>102</v>
      </c>
      <c r="AG47" s="72">
        <v>44006</v>
      </c>
      <c r="AH47" s="72">
        <v>67</v>
      </c>
      <c r="AI47" s="72"/>
      <c r="AJ47" s="72" t="s">
        <v>676</v>
      </c>
      <c r="AK47" s="72"/>
      <c r="AL47" s="72"/>
      <c r="AM47" s="72"/>
      <c r="AN47" s="74">
        <v>42453.807083333333</v>
      </c>
      <c r="AO47" s="76" t="s">
        <v>766</v>
      </c>
      <c r="AP47" s="72" t="b">
        <v>1</v>
      </c>
      <c r="AQ47" s="72" t="b">
        <v>0</v>
      </c>
      <c r="AR47" s="72" t="b">
        <v>0</v>
      </c>
      <c r="AS47" s="72" t="s">
        <v>229</v>
      </c>
      <c r="AT47" s="72">
        <v>17</v>
      </c>
      <c r="AU47" s="72"/>
      <c r="AV47" s="72" t="b">
        <v>0</v>
      </c>
      <c r="AW47" s="72" t="s">
        <v>305</v>
      </c>
      <c r="AX47" s="76" t="s">
        <v>823</v>
      </c>
      <c r="AY47" s="72" t="s">
        <v>66</v>
      </c>
      <c r="AZ47" s="50" t="s">
        <v>449</v>
      </c>
      <c r="BA47" s="50" t="s">
        <v>449</v>
      </c>
      <c r="BB47" s="50" t="s">
        <v>220</v>
      </c>
      <c r="BC47" s="50" t="s">
        <v>220</v>
      </c>
      <c r="BD47" s="50"/>
      <c r="BE47" s="50"/>
      <c r="BF47" s="114" t="s">
        <v>1383</v>
      </c>
      <c r="BG47" s="114" t="s">
        <v>1383</v>
      </c>
      <c r="BH47" s="114" t="s">
        <v>1435</v>
      </c>
      <c r="BI47" s="114" t="s">
        <v>1435</v>
      </c>
      <c r="BJ47" s="114">
        <v>0</v>
      </c>
      <c r="BK47" s="118">
        <v>0</v>
      </c>
      <c r="BL47" s="114">
        <v>0</v>
      </c>
      <c r="BM47" s="118">
        <v>0</v>
      </c>
      <c r="BN47" s="114">
        <v>0</v>
      </c>
      <c r="BO47" s="118">
        <v>0</v>
      </c>
      <c r="BP47" s="114">
        <v>20</v>
      </c>
      <c r="BQ47" s="118">
        <v>100</v>
      </c>
      <c r="BR47" s="114">
        <v>20</v>
      </c>
      <c r="BS47" s="2"/>
      <c r="BT47" s="3"/>
      <c r="BU47" s="3"/>
      <c r="BV47" s="3"/>
      <c r="BW47" s="3"/>
    </row>
    <row r="48" spans="1:75" x14ac:dyDescent="0.35">
      <c r="A48" s="70" t="s">
        <v>374</v>
      </c>
      <c r="B48" s="83"/>
      <c r="C48" s="83"/>
      <c r="D48" s="84"/>
      <c r="E48" s="107"/>
      <c r="F48" s="80" t="s">
        <v>502</v>
      </c>
      <c r="G48" s="108"/>
      <c r="H48" s="81"/>
      <c r="I48" s="87"/>
      <c r="J48" s="109"/>
      <c r="K48" s="81" t="s">
        <v>865</v>
      </c>
      <c r="L48" s="110"/>
      <c r="M48" s="92"/>
      <c r="N48" s="92"/>
      <c r="O48" s="93"/>
      <c r="P48" s="94"/>
      <c r="Q48" s="94"/>
      <c r="R48" s="79"/>
      <c r="S48" s="79"/>
      <c r="T48" s="79"/>
      <c r="U48" s="79"/>
      <c r="V48" s="52"/>
      <c r="W48" s="52"/>
      <c r="X48" s="52"/>
      <c r="Y48" s="52"/>
      <c r="Z48" s="51"/>
      <c r="AA48" s="88">
        <v>48</v>
      </c>
      <c r="AB48" s="88"/>
      <c r="AC48" s="89"/>
      <c r="AD48" s="72" t="s">
        <v>638</v>
      </c>
      <c r="AE48" s="72">
        <v>473</v>
      </c>
      <c r="AF48" s="72">
        <v>467</v>
      </c>
      <c r="AG48" s="72">
        <v>51475</v>
      </c>
      <c r="AH48" s="72">
        <v>43000</v>
      </c>
      <c r="AI48" s="72"/>
      <c r="AJ48" s="72" t="s">
        <v>677</v>
      </c>
      <c r="AK48" s="72"/>
      <c r="AL48" s="72"/>
      <c r="AM48" s="72"/>
      <c r="AN48" s="74">
        <v>42112.395405092589</v>
      </c>
      <c r="AO48" s="76" t="s">
        <v>767</v>
      </c>
      <c r="AP48" s="72" t="b">
        <v>1</v>
      </c>
      <c r="AQ48" s="72" t="b">
        <v>0</v>
      </c>
      <c r="AR48" s="72" t="b">
        <v>1</v>
      </c>
      <c r="AS48" s="72" t="s">
        <v>328</v>
      </c>
      <c r="AT48" s="72">
        <v>45</v>
      </c>
      <c r="AU48" s="76" t="s">
        <v>296</v>
      </c>
      <c r="AV48" s="72" t="b">
        <v>0</v>
      </c>
      <c r="AW48" s="72" t="s">
        <v>305</v>
      </c>
      <c r="AX48" s="76" t="s">
        <v>824</v>
      </c>
      <c r="AY48" s="72" t="s">
        <v>66</v>
      </c>
      <c r="AZ48" s="50"/>
      <c r="BA48" s="50"/>
      <c r="BB48" s="50"/>
      <c r="BC48" s="50"/>
      <c r="BD48" s="50"/>
      <c r="BE48" s="50"/>
      <c r="BF48" s="114" t="s">
        <v>1381</v>
      </c>
      <c r="BG48" s="114" t="s">
        <v>1408</v>
      </c>
      <c r="BH48" s="114" t="s">
        <v>1433</v>
      </c>
      <c r="BI48" s="114" t="s">
        <v>1460</v>
      </c>
      <c r="BJ48" s="114">
        <v>0</v>
      </c>
      <c r="BK48" s="118">
        <v>0</v>
      </c>
      <c r="BL48" s="114">
        <v>0</v>
      </c>
      <c r="BM48" s="118">
        <v>0</v>
      </c>
      <c r="BN48" s="114">
        <v>0</v>
      </c>
      <c r="BO48" s="118">
        <v>0</v>
      </c>
      <c r="BP48" s="114">
        <v>40</v>
      </c>
      <c r="BQ48" s="118">
        <v>100</v>
      </c>
      <c r="BR48" s="114">
        <v>40</v>
      </c>
      <c r="BS48" s="2"/>
      <c r="BT48" s="3"/>
      <c r="BU48" s="3"/>
      <c r="BV48" s="3"/>
      <c r="BW48" s="3"/>
    </row>
    <row r="49" spans="1:75" x14ac:dyDescent="0.35">
      <c r="A49" s="70" t="s">
        <v>375</v>
      </c>
      <c r="B49" s="83"/>
      <c r="C49" s="83"/>
      <c r="D49" s="84"/>
      <c r="E49" s="107"/>
      <c r="F49" s="80" t="s">
        <v>503</v>
      </c>
      <c r="G49" s="108"/>
      <c r="H49" s="81"/>
      <c r="I49" s="87"/>
      <c r="J49" s="109"/>
      <c r="K49" s="81" t="s">
        <v>866</v>
      </c>
      <c r="L49" s="110"/>
      <c r="M49" s="92"/>
      <c r="N49" s="92"/>
      <c r="O49" s="93"/>
      <c r="P49" s="94"/>
      <c r="Q49" s="94"/>
      <c r="R49" s="79"/>
      <c r="S49" s="79"/>
      <c r="T49" s="79"/>
      <c r="U49" s="79"/>
      <c r="V49" s="52"/>
      <c r="W49" s="52"/>
      <c r="X49" s="52"/>
      <c r="Y49" s="52"/>
      <c r="Z49" s="51"/>
      <c r="AA49" s="88">
        <v>49</v>
      </c>
      <c r="AB49" s="88"/>
      <c r="AC49" s="89"/>
      <c r="AD49" s="72" t="s">
        <v>639</v>
      </c>
      <c r="AE49" s="72">
        <v>45</v>
      </c>
      <c r="AF49" s="72">
        <v>882</v>
      </c>
      <c r="AG49" s="72">
        <v>14380</v>
      </c>
      <c r="AH49" s="72">
        <v>115</v>
      </c>
      <c r="AI49" s="72"/>
      <c r="AJ49" s="72" t="s">
        <v>678</v>
      </c>
      <c r="AK49" s="72" t="s">
        <v>712</v>
      </c>
      <c r="AL49" s="76" t="s">
        <v>734</v>
      </c>
      <c r="AM49" s="72"/>
      <c r="AN49" s="74">
        <v>41081.138449074075</v>
      </c>
      <c r="AO49" s="76" t="s">
        <v>768</v>
      </c>
      <c r="AP49" s="72" t="b">
        <v>0</v>
      </c>
      <c r="AQ49" s="72" t="b">
        <v>0</v>
      </c>
      <c r="AR49" s="72" t="b">
        <v>0</v>
      </c>
      <c r="AS49" s="72" t="s">
        <v>294</v>
      </c>
      <c r="AT49" s="72">
        <v>6</v>
      </c>
      <c r="AU49" s="76" t="s">
        <v>300</v>
      </c>
      <c r="AV49" s="72" t="b">
        <v>0</v>
      </c>
      <c r="AW49" s="72" t="s">
        <v>305</v>
      </c>
      <c r="AX49" s="76" t="s">
        <v>825</v>
      </c>
      <c r="AY49" s="72" t="s">
        <v>66</v>
      </c>
      <c r="AZ49" s="50" t="s">
        <v>1350</v>
      </c>
      <c r="BA49" s="50" t="s">
        <v>1350</v>
      </c>
      <c r="BB49" s="50" t="s">
        <v>1356</v>
      </c>
      <c r="BC49" s="50" t="s">
        <v>1356</v>
      </c>
      <c r="BD49" s="50"/>
      <c r="BE49" s="50"/>
      <c r="BF49" s="114" t="s">
        <v>1384</v>
      </c>
      <c r="BG49" s="114" t="s">
        <v>1384</v>
      </c>
      <c r="BH49" s="114" t="s">
        <v>1436</v>
      </c>
      <c r="BI49" s="114" t="s">
        <v>1436</v>
      </c>
      <c r="BJ49" s="114">
        <v>0</v>
      </c>
      <c r="BK49" s="118">
        <v>0</v>
      </c>
      <c r="BL49" s="114">
        <v>0</v>
      </c>
      <c r="BM49" s="118">
        <v>0</v>
      </c>
      <c r="BN49" s="114">
        <v>0</v>
      </c>
      <c r="BO49" s="118">
        <v>0</v>
      </c>
      <c r="BP49" s="114">
        <v>6</v>
      </c>
      <c r="BQ49" s="118">
        <v>100</v>
      </c>
      <c r="BR49" s="114">
        <v>6</v>
      </c>
      <c r="BS49" s="2"/>
      <c r="BT49" s="3"/>
      <c r="BU49" s="3"/>
      <c r="BV49" s="3"/>
      <c r="BW49" s="3"/>
    </row>
    <row r="50" spans="1:75" x14ac:dyDescent="0.35">
      <c r="A50" s="70" t="s">
        <v>376</v>
      </c>
      <c r="B50" s="83"/>
      <c r="C50" s="83"/>
      <c r="D50" s="84"/>
      <c r="E50" s="107"/>
      <c r="F50" s="80" t="s">
        <v>504</v>
      </c>
      <c r="G50" s="108"/>
      <c r="H50" s="81"/>
      <c r="I50" s="87"/>
      <c r="J50" s="109"/>
      <c r="K50" s="81" t="s">
        <v>867</v>
      </c>
      <c r="L50" s="110"/>
      <c r="M50" s="92"/>
      <c r="N50" s="92"/>
      <c r="O50" s="93"/>
      <c r="P50" s="94"/>
      <c r="Q50" s="94"/>
      <c r="R50" s="79"/>
      <c r="S50" s="79"/>
      <c r="T50" s="79"/>
      <c r="U50" s="79"/>
      <c r="V50" s="52"/>
      <c r="W50" s="52"/>
      <c r="X50" s="52"/>
      <c r="Y50" s="52"/>
      <c r="Z50" s="51"/>
      <c r="AA50" s="88">
        <v>50</v>
      </c>
      <c r="AB50" s="88"/>
      <c r="AC50" s="89"/>
      <c r="AD50" s="72" t="s">
        <v>640</v>
      </c>
      <c r="AE50" s="72">
        <v>195</v>
      </c>
      <c r="AF50" s="72">
        <v>315</v>
      </c>
      <c r="AG50" s="72">
        <v>7847</v>
      </c>
      <c r="AH50" s="72">
        <v>772</v>
      </c>
      <c r="AI50" s="72">
        <v>-10800</v>
      </c>
      <c r="AJ50" s="72" t="s">
        <v>679</v>
      </c>
      <c r="AK50" s="72" t="s">
        <v>713</v>
      </c>
      <c r="AL50" s="76" t="s">
        <v>735</v>
      </c>
      <c r="AM50" s="72" t="s">
        <v>322</v>
      </c>
      <c r="AN50" s="74">
        <v>40416.810370370367</v>
      </c>
      <c r="AO50" s="76" t="s">
        <v>769</v>
      </c>
      <c r="AP50" s="72" t="b">
        <v>0</v>
      </c>
      <c r="AQ50" s="72" t="b">
        <v>0</v>
      </c>
      <c r="AR50" s="72" t="b">
        <v>0</v>
      </c>
      <c r="AS50" s="72" t="s">
        <v>294</v>
      </c>
      <c r="AT50" s="72">
        <v>2</v>
      </c>
      <c r="AU50" s="76" t="s">
        <v>329</v>
      </c>
      <c r="AV50" s="72" t="b">
        <v>0</v>
      </c>
      <c r="AW50" s="72" t="s">
        <v>305</v>
      </c>
      <c r="AX50" s="76" t="s">
        <v>826</v>
      </c>
      <c r="AY50" s="72" t="s">
        <v>66</v>
      </c>
      <c r="AZ50" s="50" t="s">
        <v>453</v>
      </c>
      <c r="BA50" s="50" t="s">
        <v>453</v>
      </c>
      <c r="BB50" s="50" t="s">
        <v>222</v>
      </c>
      <c r="BC50" s="50" t="s">
        <v>222</v>
      </c>
      <c r="BD50" s="50"/>
      <c r="BE50" s="50"/>
      <c r="BF50" s="114" t="s">
        <v>1385</v>
      </c>
      <c r="BG50" s="114" t="s">
        <v>1385</v>
      </c>
      <c r="BH50" s="114" t="s">
        <v>1437</v>
      </c>
      <c r="BI50" s="114" t="s">
        <v>1437</v>
      </c>
      <c r="BJ50" s="114">
        <v>1</v>
      </c>
      <c r="BK50" s="118">
        <v>4.5454545454545459</v>
      </c>
      <c r="BL50" s="114">
        <v>0</v>
      </c>
      <c r="BM50" s="118">
        <v>0</v>
      </c>
      <c r="BN50" s="114">
        <v>0</v>
      </c>
      <c r="BO50" s="118">
        <v>0</v>
      </c>
      <c r="BP50" s="114">
        <v>21</v>
      </c>
      <c r="BQ50" s="118">
        <v>95.454545454545453</v>
      </c>
      <c r="BR50" s="114">
        <v>22</v>
      </c>
      <c r="BS50" s="2"/>
      <c r="BT50" s="3"/>
      <c r="BU50" s="3"/>
      <c r="BV50" s="3"/>
      <c r="BW50" s="3"/>
    </row>
    <row r="51" spans="1:75" x14ac:dyDescent="0.35">
      <c r="A51" s="70" t="s">
        <v>378</v>
      </c>
      <c r="B51" s="83"/>
      <c r="C51" s="83"/>
      <c r="D51" s="84"/>
      <c r="E51" s="107"/>
      <c r="F51" s="80" t="s">
        <v>506</v>
      </c>
      <c r="G51" s="108"/>
      <c r="H51" s="81"/>
      <c r="I51" s="87"/>
      <c r="J51" s="109"/>
      <c r="K51" s="81" t="s">
        <v>868</v>
      </c>
      <c r="L51" s="110"/>
      <c r="M51" s="92"/>
      <c r="N51" s="92"/>
      <c r="O51" s="93"/>
      <c r="P51" s="94"/>
      <c r="Q51" s="94"/>
      <c r="R51" s="79"/>
      <c r="S51" s="79"/>
      <c r="T51" s="79"/>
      <c r="U51" s="79"/>
      <c r="V51" s="52"/>
      <c r="W51" s="52"/>
      <c r="X51" s="52"/>
      <c r="Y51" s="52"/>
      <c r="Z51" s="51"/>
      <c r="AA51" s="88">
        <v>51</v>
      </c>
      <c r="AB51" s="88"/>
      <c r="AC51" s="89"/>
      <c r="AD51" s="72" t="s">
        <v>641</v>
      </c>
      <c r="AE51" s="72">
        <v>940</v>
      </c>
      <c r="AF51" s="72">
        <v>178</v>
      </c>
      <c r="AG51" s="72">
        <v>9375</v>
      </c>
      <c r="AH51" s="72">
        <v>2655</v>
      </c>
      <c r="AI51" s="72">
        <v>-25200</v>
      </c>
      <c r="AJ51" s="72" t="s">
        <v>680</v>
      </c>
      <c r="AK51" s="72" t="s">
        <v>714</v>
      </c>
      <c r="AL51" s="72"/>
      <c r="AM51" s="72" t="s">
        <v>279</v>
      </c>
      <c r="AN51" s="74">
        <v>41001.773321759261</v>
      </c>
      <c r="AO51" s="76" t="s">
        <v>770</v>
      </c>
      <c r="AP51" s="72" t="b">
        <v>1</v>
      </c>
      <c r="AQ51" s="72" t="b">
        <v>0</v>
      </c>
      <c r="AR51" s="72" t="b">
        <v>1</v>
      </c>
      <c r="AS51" s="72" t="s">
        <v>232</v>
      </c>
      <c r="AT51" s="72">
        <v>93</v>
      </c>
      <c r="AU51" s="76" t="s">
        <v>296</v>
      </c>
      <c r="AV51" s="72" t="b">
        <v>0</v>
      </c>
      <c r="AW51" s="72" t="s">
        <v>305</v>
      </c>
      <c r="AX51" s="76" t="s">
        <v>827</v>
      </c>
      <c r="AY51" s="72" t="s">
        <v>66</v>
      </c>
      <c r="AZ51" s="50" t="s">
        <v>446</v>
      </c>
      <c r="BA51" s="50" t="s">
        <v>446</v>
      </c>
      <c r="BB51" s="50" t="s">
        <v>472</v>
      </c>
      <c r="BC51" s="50" t="s">
        <v>472</v>
      </c>
      <c r="BD51" s="50" t="s">
        <v>225</v>
      </c>
      <c r="BE51" s="50" t="s">
        <v>225</v>
      </c>
      <c r="BF51" s="114" t="s">
        <v>1362</v>
      </c>
      <c r="BG51" s="114" t="s">
        <v>1362</v>
      </c>
      <c r="BH51" s="114" t="s">
        <v>1414</v>
      </c>
      <c r="BI51" s="114" t="s">
        <v>1414</v>
      </c>
      <c r="BJ51" s="114">
        <v>0</v>
      </c>
      <c r="BK51" s="118">
        <v>0</v>
      </c>
      <c r="BL51" s="114">
        <v>0</v>
      </c>
      <c r="BM51" s="118">
        <v>0</v>
      </c>
      <c r="BN51" s="114">
        <v>0</v>
      </c>
      <c r="BO51" s="118">
        <v>0</v>
      </c>
      <c r="BP51" s="114">
        <v>23</v>
      </c>
      <c r="BQ51" s="118">
        <v>100</v>
      </c>
      <c r="BR51" s="114">
        <v>23</v>
      </c>
      <c r="BS51" s="2"/>
      <c r="BT51" s="3"/>
      <c r="BU51" s="3"/>
      <c r="BV51" s="3"/>
      <c r="BW51" s="3"/>
    </row>
    <row r="52" spans="1:75" x14ac:dyDescent="0.35">
      <c r="A52" s="70" t="s">
        <v>215</v>
      </c>
      <c r="B52" s="83"/>
      <c r="C52" s="83"/>
      <c r="D52" s="84"/>
      <c r="E52" s="107"/>
      <c r="F52" s="80" t="s">
        <v>303</v>
      </c>
      <c r="G52" s="108"/>
      <c r="H52" s="81"/>
      <c r="I52" s="87"/>
      <c r="J52" s="109"/>
      <c r="K52" s="81" t="s">
        <v>869</v>
      </c>
      <c r="L52" s="110"/>
      <c r="M52" s="92"/>
      <c r="N52" s="92"/>
      <c r="O52" s="93"/>
      <c r="P52" s="94"/>
      <c r="Q52" s="94"/>
      <c r="R52" s="79"/>
      <c r="S52" s="79"/>
      <c r="T52" s="79"/>
      <c r="U52" s="79"/>
      <c r="V52" s="52"/>
      <c r="W52" s="52"/>
      <c r="X52" s="52"/>
      <c r="Y52" s="52"/>
      <c r="Z52" s="51"/>
      <c r="AA52" s="88">
        <v>52</v>
      </c>
      <c r="AB52" s="88"/>
      <c r="AC52" s="89"/>
      <c r="AD52" s="72" t="s">
        <v>268</v>
      </c>
      <c r="AE52" s="72">
        <v>4288</v>
      </c>
      <c r="AF52" s="72">
        <v>2761</v>
      </c>
      <c r="AG52" s="72">
        <v>1709656</v>
      </c>
      <c r="AH52" s="72">
        <v>1730</v>
      </c>
      <c r="AI52" s="72">
        <v>7200</v>
      </c>
      <c r="AJ52" s="72" t="s">
        <v>271</v>
      </c>
      <c r="AK52" s="72" t="s">
        <v>274</v>
      </c>
      <c r="AL52" s="76" t="s">
        <v>278</v>
      </c>
      <c r="AM52" s="72" t="s">
        <v>280</v>
      </c>
      <c r="AN52" s="74">
        <v>39920.297638888886</v>
      </c>
      <c r="AO52" s="76" t="s">
        <v>292</v>
      </c>
      <c r="AP52" s="72" t="b">
        <v>0</v>
      </c>
      <c r="AQ52" s="72" t="b">
        <v>0</v>
      </c>
      <c r="AR52" s="72" t="b">
        <v>0</v>
      </c>
      <c r="AS52" s="72" t="s">
        <v>230</v>
      </c>
      <c r="AT52" s="72">
        <v>214</v>
      </c>
      <c r="AU52" s="76" t="s">
        <v>298</v>
      </c>
      <c r="AV52" s="72" t="b">
        <v>0</v>
      </c>
      <c r="AW52" s="72" t="s">
        <v>305</v>
      </c>
      <c r="AX52" s="76" t="s">
        <v>307</v>
      </c>
      <c r="AY52" s="72" t="s">
        <v>66</v>
      </c>
      <c r="AZ52" s="50" t="s">
        <v>455</v>
      </c>
      <c r="BA52" s="50" t="s">
        <v>455</v>
      </c>
      <c r="BB52" s="50" t="s">
        <v>221</v>
      </c>
      <c r="BC52" s="50" t="s">
        <v>221</v>
      </c>
      <c r="BD52" s="50" t="s">
        <v>226</v>
      </c>
      <c r="BE52" s="50" t="s">
        <v>226</v>
      </c>
      <c r="BF52" s="114" t="s">
        <v>1386</v>
      </c>
      <c r="BG52" s="114" t="s">
        <v>1386</v>
      </c>
      <c r="BH52" s="114" t="s">
        <v>1438</v>
      </c>
      <c r="BI52" s="114" t="s">
        <v>1438</v>
      </c>
      <c r="BJ52" s="114">
        <v>1</v>
      </c>
      <c r="BK52" s="118">
        <v>7.1428571428571432</v>
      </c>
      <c r="BL52" s="114">
        <v>0</v>
      </c>
      <c r="BM52" s="118">
        <v>0</v>
      </c>
      <c r="BN52" s="114">
        <v>0</v>
      </c>
      <c r="BO52" s="118">
        <v>0</v>
      </c>
      <c r="BP52" s="114">
        <v>13</v>
      </c>
      <c r="BQ52" s="118">
        <v>92.857142857142861</v>
      </c>
      <c r="BR52" s="114">
        <v>14</v>
      </c>
      <c r="BS52" s="2"/>
      <c r="BT52" s="3"/>
      <c r="BU52" s="3"/>
      <c r="BV52" s="3"/>
      <c r="BW52" s="3"/>
    </row>
    <row r="53" spans="1:75" x14ac:dyDescent="0.35">
      <c r="A53" s="70" t="s">
        <v>379</v>
      </c>
      <c r="B53" s="83"/>
      <c r="C53" s="83"/>
      <c r="D53" s="84"/>
      <c r="E53" s="107"/>
      <c r="F53" s="80" t="s">
        <v>507</v>
      </c>
      <c r="G53" s="108"/>
      <c r="H53" s="81"/>
      <c r="I53" s="87"/>
      <c r="J53" s="109"/>
      <c r="K53" s="81" t="s">
        <v>870</v>
      </c>
      <c r="L53" s="110"/>
      <c r="M53" s="92"/>
      <c r="N53" s="92"/>
      <c r="O53" s="93"/>
      <c r="P53" s="94"/>
      <c r="Q53" s="94"/>
      <c r="R53" s="79"/>
      <c r="S53" s="79"/>
      <c r="T53" s="79"/>
      <c r="U53" s="79"/>
      <c r="V53" s="52"/>
      <c r="W53" s="52"/>
      <c r="X53" s="52"/>
      <c r="Y53" s="52"/>
      <c r="Z53" s="51"/>
      <c r="AA53" s="88">
        <v>53</v>
      </c>
      <c r="AB53" s="88"/>
      <c r="AC53" s="89"/>
      <c r="AD53" s="72" t="s">
        <v>642</v>
      </c>
      <c r="AE53" s="72">
        <v>2172</v>
      </c>
      <c r="AF53" s="72">
        <v>41</v>
      </c>
      <c r="AG53" s="72">
        <v>711</v>
      </c>
      <c r="AH53" s="72">
        <v>564</v>
      </c>
      <c r="AI53" s="72">
        <v>-25200</v>
      </c>
      <c r="AJ53" s="72" t="s">
        <v>681</v>
      </c>
      <c r="AK53" s="72" t="s">
        <v>715</v>
      </c>
      <c r="AL53" s="72"/>
      <c r="AM53" s="72" t="s">
        <v>279</v>
      </c>
      <c r="AN53" s="74">
        <v>41082.040578703702</v>
      </c>
      <c r="AO53" s="76" t="s">
        <v>771</v>
      </c>
      <c r="AP53" s="72" t="b">
        <v>0</v>
      </c>
      <c r="AQ53" s="72" t="b">
        <v>0</v>
      </c>
      <c r="AR53" s="72" t="b">
        <v>0</v>
      </c>
      <c r="AS53" s="72" t="s">
        <v>229</v>
      </c>
      <c r="AT53" s="72">
        <v>10</v>
      </c>
      <c r="AU53" s="76" t="s">
        <v>357</v>
      </c>
      <c r="AV53" s="72" t="b">
        <v>0</v>
      </c>
      <c r="AW53" s="72" t="s">
        <v>305</v>
      </c>
      <c r="AX53" s="76" t="s">
        <v>828</v>
      </c>
      <c r="AY53" s="72" t="s">
        <v>66</v>
      </c>
      <c r="AZ53" s="50" t="s">
        <v>456</v>
      </c>
      <c r="BA53" s="50" t="s">
        <v>456</v>
      </c>
      <c r="BB53" s="50" t="s">
        <v>475</v>
      </c>
      <c r="BC53" s="50" t="s">
        <v>475</v>
      </c>
      <c r="BD53" s="50" t="s">
        <v>479</v>
      </c>
      <c r="BE53" s="50" t="s">
        <v>479</v>
      </c>
      <c r="BF53" s="114" t="s">
        <v>1387</v>
      </c>
      <c r="BG53" s="114" t="s">
        <v>1387</v>
      </c>
      <c r="BH53" s="114" t="s">
        <v>1439</v>
      </c>
      <c r="BI53" s="114" t="s">
        <v>1439</v>
      </c>
      <c r="BJ53" s="114">
        <v>1</v>
      </c>
      <c r="BK53" s="118">
        <v>5.882352941176471</v>
      </c>
      <c r="BL53" s="114">
        <v>0</v>
      </c>
      <c r="BM53" s="118">
        <v>0</v>
      </c>
      <c r="BN53" s="114">
        <v>0</v>
      </c>
      <c r="BO53" s="118">
        <v>0</v>
      </c>
      <c r="BP53" s="114">
        <v>16</v>
      </c>
      <c r="BQ53" s="118">
        <v>94.117647058823536</v>
      </c>
      <c r="BR53" s="114">
        <v>17</v>
      </c>
      <c r="BS53" s="2"/>
      <c r="BT53" s="3"/>
      <c r="BU53" s="3"/>
      <c r="BV53" s="3"/>
      <c r="BW53" s="3"/>
    </row>
    <row r="54" spans="1:75" x14ac:dyDescent="0.35">
      <c r="A54" s="70" t="s">
        <v>389</v>
      </c>
      <c r="B54" s="83"/>
      <c r="C54" s="83"/>
      <c r="D54" s="84"/>
      <c r="E54" s="107"/>
      <c r="F54" s="80" t="s">
        <v>516</v>
      </c>
      <c r="G54" s="108"/>
      <c r="H54" s="81"/>
      <c r="I54" s="87"/>
      <c r="J54" s="109"/>
      <c r="K54" s="81" t="s">
        <v>871</v>
      </c>
      <c r="L54" s="110"/>
      <c r="M54" s="92"/>
      <c r="N54" s="92"/>
      <c r="O54" s="93"/>
      <c r="P54" s="94"/>
      <c r="Q54" s="94"/>
      <c r="R54" s="79"/>
      <c r="S54" s="79"/>
      <c r="T54" s="79"/>
      <c r="U54" s="79"/>
      <c r="V54" s="52"/>
      <c r="W54" s="52"/>
      <c r="X54" s="52"/>
      <c r="Y54" s="52"/>
      <c r="Z54" s="51"/>
      <c r="AA54" s="88">
        <v>54</v>
      </c>
      <c r="AB54" s="88"/>
      <c r="AC54" s="89"/>
      <c r="AD54" s="72" t="s">
        <v>643</v>
      </c>
      <c r="AE54" s="72">
        <v>1017</v>
      </c>
      <c r="AF54" s="72">
        <v>179718</v>
      </c>
      <c r="AG54" s="72">
        <v>16670</v>
      </c>
      <c r="AH54" s="72">
        <v>113</v>
      </c>
      <c r="AI54" s="72">
        <v>3600</v>
      </c>
      <c r="AJ54" s="72" t="s">
        <v>682</v>
      </c>
      <c r="AK54" s="72" t="s">
        <v>716</v>
      </c>
      <c r="AL54" s="76" t="s">
        <v>728</v>
      </c>
      <c r="AM54" s="72" t="s">
        <v>289</v>
      </c>
      <c r="AN54" s="74">
        <v>41558.79010416667</v>
      </c>
      <c r="AO54" s="76" t="s">
        <v>772</v>
      </c>
      <c r="AP54" s="72" t="b">
        <v>0</v>
      </c>
      <c r="AQ54" s="72" t="b">
        <v>0</v>
      </c>
      <c r="AR54" s="72" t="b">
        <v>1</v>
      </c>
      <c r="AS54" s="72" t="s">
        <v>295</v>
      </c>
      <c r="AT54" s="72">
        <v>59</v>
      </c>
      <c r="AU54" s="76" t="s">
        <v>301</v>
      </c>
      <c r="AV54" s="72" t="b">
        <v>0</v>
      </c>
      <c r="AW54" s="72" t="s">
        <v>305</v>
      </c>
      <c r="AX54" s="76" t="s">
        <v>829</v>
      </c>
      <c r="AY54" s="72" t="s">
        <v>66</v>
      </c>
      <c r="AZ54" s="50" t="s">
        <v>463</v>
      </c>
      <c r="BA54" s="50" t="s">
        <v>463</v>
      </c>
      <c r="BB54" s="50" t="s">
        <v>471</v>
      </c>
      <c r="BC54" s="50" t="s">
        <v>471</v>
      </c>
      <c r="BD54" s="50" t="s">
        <v>479</v>
      </c>
      <c r="BE54" s="50" t="s">
        <v>479</v>
      </c>
      <c r="BF54" s="114" t="s">
        <v>1380</v>
      </c>
      <c r="BG54" s="114" t="s">
        <v>1380</v>
      </c>
      <c r="BH54" s="114" t="s">
        <v>1432</v>
      </c>
      <c r="BI54" s="114" t="s">
        <v>1432</v>
      </c>
      <c r="BJ54" s="114">
        <v>1</v>
      </c>
      <c r="BK54" s="118">
        <v>7.1428571428571432</v>
      </c>
      <c r="BL54" s="114">
        <v>0</v>
      </c>
      <c r="BM54" s="118">
        <v>0</v>
      </c>
      <c r="BN54" s="114">
        <v>0</v>
      </c>
      <c r="BO54" s="118">
        <v>0</v>
      </c>
      <c r="BP54" s="114">
        <v>13</v>
      </c>
      <c r="BQ54" s="118">
        <v>92.857142857142861</v>
      </c>
      <c r="BR54" s="114">
        <v>14</v>
      </c>
      <c r="BS54" s="2"/>
      <c r="BT54" s="3"/>
      <c r="BU54" s="3"/>
      <c r="BV54" s="3"/>
      <c r="BW54" s="3"/>
    </row>
    <row r="55" spans="1:75" x14ac:dyDescent="0.35">
      <c r="A55" s="70" t="s">
        <v>380</v>
      </c>
      <c r="B55" s="83"/>
      <c r="C55" s="83"/>
      <c r="D55" s="84"/>
      <c r="E55" s="107"/>
      <c r="F55" s="80" t="s">
        <v>508</v>
      </c>
      <c r="G55" s="108"/>
      <c r="H55" s="81"/>
      <c r="I55" s="87"/>
      <c r="J55" s="109"/>
      <c r="K55" s="81" t="s">
        <v>872</v>
      </c>
      <c r="L55" s="110"/>
      <c r="M55" s="92"/>
      <c r="N55" s="92"/>
      <c r="O55" s="93"/>
      <c r="P55" s="94"/>
      <c r="Q55" s="94"/>
      <c r="R55" s="79"/>
      <c r="S55" s="79"/>
      <c r="T55" s="79"/>
      <c r="U55" s="79"/>
      <c r="V55" s="52"/>
      <c r="W55" s="52"/>
      <c r="X55" s="52"/>
      <c r="Y55" s="52"/>
      <c r="Z55" s="51"/>
      <c r="AA55" s="88">
        <v>55</v>
      </c>
      <c r="AB55" s="88"/>
      <c r="AC55" s="89"/>
      <c r="AD55" s="72" t="s">
        <v>644</v>
      </c>
      <c r="AE55" s="72">
        <v>12</v>
      </c>
      <c r="AF55" s="72">
        <v>510</v>
      </c>
      <c r="AG55" s="72">
        <v>3212</v>
      </c>
      <c r="AH55" s="72">
        <v>0</v>
      </c>
      <c r="AI55" s="72"/>
      <c r="AJ55" s="72" t="s">
        <v>683</v>
      </c>
      <c r="AK55" s="72" t="s">
        <v>717</v>
      </c>
      <c r="AL55" s="76" t="s">
        <v>736</v>
      </c>
      <c r="AM55" s="72"/>
      <c r="AN55" s="74">
        <v>41467.493796296294</v>
      </c>
      <c r="AO55" s="76" t="s">
        <v>773</v>
      </c>
      <c r="AP55" s="72" t="b">
        <v>0</v>
      </c>
      <c r="AQ55" s="72" t="b">
        <v>0</v>
      </c>
      <c r="AR55" s="72" t="b">
        <v>0</v>
      </c>
      <c r="AS55" s="72" t="s">
        <v>231</v>
      </c>
      <c r="AT55" s="72">
        <v>8</v>
      </c>
      <c r="AU55" s="76" t="s">
        <v>296</v>
      </c>
      <c r="AV55" s="72" t="b">
        <v>0</v>
      </c>
      <c r="AW55" s="72" t="s">
        <v>305</v>
      </c>
      <c r="AX55" s="76" t="s">
        <v>830</v>
      </c>
      <c r="AY55" s="72" t="s">
        <v>66</v>
      </c>
      <c r="AZ55" s="50" t="s">
        <v>457</v>
      </c>
      <c r="BA55" s="50" t="s">
        <v>457</v>
      </c>
      <c r="BB55" s="50" t="s">
        <v>476</v>
      </c>
      <c r="BC55" s="50" t="s">
        <v>476</v>
      </c>
      <c r="BD55" s="50"/>
      <c r="BE55" s="50"/>
      <c r="BF55" s="114" t="s">
        <v>1388</v>
      </c>
      <c r="BG55" s="114" t="s">
        <v>1388</v>
      </c>
      <c r="BH55" s="114" t="s">
        <v>1440</v>
      </c>
      <c r="BI55" s="114" t="s">
        <v>1440</v>
      </c>
      <c r="BJ55" s="114">
        <v>0</v>
      </c>
      <c r="BK55" s="118">
        <v>0</v>
      </c>
      <c r="BL55" s="114">
        <v>0</v>
      </c>
      <c r="BM55" s="118">
        <v>0</v>
      </c>
      <c r="BN55" s="114">
        <v>0</v>
      </c>
      <c r="BO55" s="118">
        <v>0</v>
      </c>
      <c r="BP55" s="114">
        <v>9</v>
      </c>
      <c r="BQ55" s="118">
        <v>100</v>
      </c>
      <c r="BR55" s="114">
        <v>9</v>
      </c>
      <c r="BS55" s="2"/>
      <c r="BT55" s="3"/>
      <c r="BU55" s="3"/>
      <c r="BV55" s="3"/>
      <c r="BW55" s="3"/>
    </row>
    <row r="56" spans="1:75" x14ac:dyDescent="0.35">
      <c r="A56" s="70" t="s">
        <v>382</v>
      </c>
      <c r="B56" s="83"/>
      <c r="C56" s="83"/>
      <c r="D56" s="84"/>
      <c r="E56" s="107"/>
      <c r="F56" s="80" t="s">
        <v>510</v>
      </c>
      <c r="G56" s="108"/>
      <c r="H56" s="81"/>
      <c r="I56" s="87"/>
      <c r="J56" s="109"/>
      <c r="K56" s="81" t="s">
        <v>873</v>
      </c>
      <c r="L56" s="110"/>
      <c r="M56" s="92"/>
      <c r="N56" s="92"/>
      <c r="O56" s="93"/>
      <c r="P56" s="94"/>
      <c r="Q56" s="94"/>
      <c r="R56" s="79"/>
      <c r="S56" s="79"/>
      <c r="T56" s="79"/>
      <c r="U56" s="79"/>
      <c r="V56" s="52"/>
      <c r="W56" s="52"/>
      <c r="X56" s="52"/>
      <c r="Y56" s="52"/>
      <c r="Z56" s="51"/>
      <c r="AA56" s="88">
        <v>56</v>
      </c>
      <c r="AB56" s="88"/>
      <c r="AC56" s="89"/>
      <c r="AD56" s="72" t="s">
        <v>646</v>
      </c>
      <c r="AE56" s="72">
        <v>775</v>
      </c>
      <c r="AF56" s="72">
        <v>753</v>
      </c>
      <c r="AG56" s="72">
        <v>108586</v>
      </c>
      <c r="AH56" s="72">
        <v>38677</v>
      </c>
      <c r="AI56" s="72">
        <v>32400</v>
      </c>
      <c r="AJ56" s="72" t="s">
        <v>685</v>
      </c>
      <c r="AK56" s="72"/>
      <c r="AL56" s="72"/>
      <c r="AM56" s="72" t="s">
        <v>752</v>
      </c>
      <c r="AN56" s="74">
        <v>40251.248657407406</v>
      </c>
      <c r="AO56" s="76" t="s">
        <v>774</v>
      </c>
      <c r="AP56" s="72" t="b">
        <v>0</v>
      </c>
      <c r="AQ56" s="72" t="b">
        <v>0</v>
      </c>
      <c r="AR56" s="72" t="b">
        <v>1</v>
      </c>
      <c r="AS56" s="72" t="s">
        <v>315</v>
      </c>
      <c r="AT56" s="72">
        <v>28</v>
      </c>
      <c r="AU56" s="76" t="s">
        <v>795</v>
      </c>
      <c r="AV56" s="72" t="b">
        <v>0</v>
      </c>
      <c r="AW56" s="72" t="s">
        <v>305</v>
      </c>
      <c r="AX56" s="76" t="s">
        <v>832</v>
      </c>
      <c r="AY56" s="72" t="s">
        <v>66</v>
      </c>
      <c r="AZ56" s="50"/>
      <c r="BA56" s="50"/>
      <c r="BB56" s="50"/>
      <c r="BC56" s="50"/>
      <c r="BD56" s="50"/>
      <c r="BE56" s="50"/>
      <c r="BF56" s="114" t="s">
        <v>1389</v>
      </c>
      <c r="BG56" s="114" t="s">
        <v>1389</v>
      </c>
      <c r="BH56" s="114" t="s">
        <v>1441</v>
      </c>
      <c r="BI56" s="114" t="s">
        <v>1441</v>
      </c>
      <c r="BJ56" s="114">
        <v>0</v>
      </c>
      <c r="BK56" s="118">
        <v>0</v>
      </c>
      <c r="BL56" s="114">
        <v>0</v>
      </c>
      <c r="BM56" s="118">
        <v>0</v>
      </c>
      <c r="BN56" s="114">
        <v>0</v>
      </c>
      <c r="BO56" s="118">
        <v>0</v>
      </c>
      <c r="BP56" s="114">
        <v>7</v>
      </c>
      <c r="BQ56" s="118">
        <v>100</v>
      </c>
      <c r="BR56" s="114">
        <v>7</v>
      </c>
      <c r="BS56" s="2"/>
      <c r="BT56" s="3"/>
      <c r="BU56" s="3"/>
      <c r="BV56" s="3"/>
      <c r="BW56" s="3"/>
    </row>
    <row r="57" spans="1:75" x14ac:dyDescent="0.35">
      <c r="A57" s="70" t="s">
        <v>383</v>
      </c>
      <c r="B57" s="83"/>
      <c r="C57" s="83"/>
      <c r="D57" s="84"/>
      <c r="E57" s="107"/>
      <c r="F57" s="80" t="s">
        <v>511</v>
      </c>
      <c r="G57" s="108"/>
      <c r="H57" s="81"/>
      <c r="I57" s="87"/>
      <c r="J57" s="109"/>
      <c r="K57" s="81" t="s">
        <v>874</v>
      </c>
      <c r="L57" s="110"/>
      <c r="M57" s="92"/>
      <c r="N57" s="92"/>
      <c r="O57" s="93"/>
      <c r="P57" s="94"/>
      <c r="Q57" s="94"/>
      <c r="R57" s="79"/>
      <c r="S57" s="79"/>
      <c r="T57" s="79"/>
      <c r="U57" s="79"/>
      <c r="V57" s="52"/>
      <c r="W57" s="52"/>
      <c r="X57" s="52"/>
      <c r="Y57" s="52"/>
      <c r="Z57" s="51"/>
      <c r="AA57" s="88">
        <v>57</v>
      </c>
      <c r="AB57" s="88"/>
      <c r="AC57" s="89"/>
      <c r="AD57" s="72" t="s">
        <v>647</v>
      </c>
      <c r="AE57" s="72">
        <v>2051</v>
      </c>
      <c r="AF57" s="72">
        <v>1208</v>
      </c>
      <c r="AG57" s="72">
        <v>17367</v>
      </c>
      <c r="AH57" s="72">
        <v>4380</v>
      </c>
      <c r="AI57" s="72">
        <v>-14400</v>
      </c>
      <c r="AJ57" s="72" t="s">
        <v>686</v>
      </c>
      <c r="AK57" s="72" t="s">
        <v>719</v>
      </c>
      <c r="AL57" s="76" t="s">
        <v>738</v>
      </c>
      <c r="AM57" s="72" t="s">
        <v>284</v>
      </c>
      <c r="AN57" s="74">
        <v>39815.299722222226</v>
      </c>
      <c r="AO57" s="76" t="s">
        <v>775</v>
      </c>
      <c r="AP57" s="72" t="b">
        <v>0</v>
      </c>
      <c r="AQ57" s="72" t="b">
        <v>0</v>
      </c>
      <c r="AR57" s="72" t="b">
        <v>1</v>
      </c>
      <c r="AS57" s="72" t="s">
        <v>229</v>
      </c>
      <c r="AT57" s="72">
        <v>193</v>
      </c>
      <c r="AU57" s="76" t="s">
        <v>796</v>
      </c>
      <c r="AV57" s="72" t="b">
        <v>0</v>
      </c>
      <c r="AW57" s="72" t="s">
        <v>305</v>
      </c>
      <c r="AX57" s="76" t="s">
        <v>833</v>
      </c>
      <c r="AY57" s="72" t="s">
        <v>66</v>
      </c>
      <c r="AZ57" s="50" t="s">
        <v>459</v>
      </c>
      <c r="BA57" s="50" t="s">
        <v>459</v>
      </c>
      <c r="BB57" s="50" t="s">
        <v>477</v>
      </c>
      <c r="BC57" s="50" t="s">
        <v>477</v>
      </c>
      <c r="BD57" s="50"/>
      <c r="BE57" s="50"/>
      <c r="BF57" s="114" t="s">
        <v>1390</v>
      </c>
      <c r="BG57" s="114" t="s">
        <v>1390</v>
      </c>
      <c r="BH57" s="114" t="s">
        <v>1442</v>
      </c>
      <c r="BI57" s="114" t="s">
        <v>1442</v>
      </c>
      <c r="BJ57" s="114">
        <v>0</v>
      </c>
      <c r="BK57" s="118">
        <v>0</v>
      </c>
      <c r="BL57" s="114">
        <v>0</v>
      </c>
      <c r="BM57" s="118">
        <v>0</v>
      </c>
      <c r="BN57" s="114">
        <v>0</v>
      </c>
      <c r="BO57" s="118">
        <v>0</v>
      </c>
      <c r="BP57" s="114">
        <v>15</v>
      </c>
      <c r="BQ57" s="118">
        <v>100</v>
      </c>
      <c r="BR57" s="114">
        <v>15</v>
      </c>
      <c r="BS57" s="2"/>
      <c r="BT57" s="3"/>
      <c r="BU57" s="3"/>
      <c r="BV57" s="3"/>
      <c r="BW57" s="3"/>
    </row>
    <row r="58" spans="1:75" x14ac:dyDescent="0.35">
      <c r="A58" s="70" t="s">
        <v>400</v>
      </c>
      <c r="B58" s="83"/>
      <c r="C58" s="83"/>
      <c r="D58" s="84"/>
      <c r="E58" s="107"/>
      <c r="F58" s="80" t="s">
        <v>805</v>
      </c>
      <c r="G58" s="108"/>
      <c r="H58" s="81"/>
      <c r="I58" s="87"/>
      <c r="J58" s="109"/>
      <c r="K58" s="81" t="s">
        <v>875</v>
      </c>
      <c r="L58" s="110"/>
      <c r="M58" s="92"/>
      <c r="N58" s="92"/>
      <c r="O58" s="93"/>
      <c r="P58" s="94"/>
      <c r="Q58" s="94"/>
      <c r="R58" s="79"/>
      <c r="S58" s="79"/>
      <c r="T58" s="79"/>
      <c r="U58" s="79"/>
      <c r="V58" s="52"/>
      <c r="W58" s="52"/>
      <c r="X58" s="52"/>
      <c r="Y58" s="52"/>
      <c r="Z58" s="51"/>
      <c r="AA58" s="88">
        <v>58</v>
      </c>
      <c r="AB58" s="88"/>
      <c r="AC58" s="89"/>
      <c r="AD58" s="72" t="s">
        <v>648</v>
      </c>
      <c r="AE58" s="72">
        <v>1781</v>
      </c>
      <c r="AF58" s="72">
        <v>755131</v>
      </c>
      <c r="AG58" s="72">
        <v>117563</v>
      </c>
      <c r="AH58" s="72">
        <v>2207</v>
      </c>
      <c r="AI58" s="72">
        <v>-14400</v>
      </c>
      <c r="AJ58" s="72" t="s">
        <v>687</v>
      </c>
      <c r="AK58" s="72" t="s">
        <v>719</v>
      </c>
      <c r="AL58" s="76" t="s">
        <v>739</v>
      </c>
      <c r="AM58" s="72" t="s">
        <v>284</v>
      </c>
      <c r="AN58" s="74">
        <v>39839.739398148151</v>
      </c>
      <c r="AO58" s="76" t="s">
        <v>776</v>
      </c>
      <c r="AP58" s="72" t="b">
        <v>0</v>
      </c>
      <c r="AQ58" s="72" t="b">
        <v>0</v>
      </c>
      <c r="AR58" s="72" t="b">
        <v>1</v>
      </c>
      <c r="AS58" s="72" t="s">
        <v>229</v>
      </c>
      <c r="AT58" s="72">
        <v>9751</v>
      </c>
      <c r="AU58" s="76" t="s">
        <v>797</v>
      </c>
      <c r="AV58" s="72" t="b">
        <v>1</v>
      </c>
      <c r="AW58" s="72" t="s">
        <v>305</v>
      </c>
      <c r="AX58" s="76" t="s">
        <v>834</v>
      </c>
      <c r="AY58" s="72" t="s">
        <v>65</v>
      </c>
      <c r="AZ58" s="50"/>
      <c r="BA58" s="50"/>
      <c r="BB58" s="50"/>
      <c r="BC58" s="50"/>
      <c r="BD58" s="50"/>
      <c r="BE58" s="50"/>
      <c r="BF58" s="50"/>
      <c r="BG58" s="50"/>
      <c r="BH58" s="50"/>
      <c r="BI58" s="50"/>
      <c r="BJ58" s="50"/>
      <c r="BK58" s="51"/>
      <c r="BL58" s="50"/>
      <c r="BM58" s="51"/>
      <c r="BN58" s="50"/>
      <c r="BO58" s="51"/>
      <c r="BP58" s="50"/>
      <c r="BQ58" s="51"/>
      <c r="BR58" s="50"/>
      <c r="BS58" s="2"/>
      <c r="BT58" s="3"/>
      <c r="BU58" s="3"/>
      <c r="BV58" s="3"/>
      <c r="BW58" s="3"/>
    </row>
    <row r="59" spans="1:75" x14ac:dyDescent="0.35">
      <c r="A59" s="70" t="s">
        <v>384</v>
      </c>
      <c r="B59" s="83"/>
      <c r="C59" s="83"/>
      <c r="D59" s="84"/>
      <c r="E59" s="107"/>
      <c r="F59" s="80" t="s">
        <v>512</v>
      </c>
      <c r="G59" s="108"/>
      <c r="H59" s="81"/>
      <c r="I59" s="87"/>
      <c r="J59" s="109"/>
      <c r="K59" s="81" t="s">
        <v>876</v>
      </c>
      <c r="L59" s="110"/>
      <c r="M59" s="92"/>
      <c r="N59" s="92"/>
      <c r="O59" s="93"/>
      <c r="P59" s="94"/>
      <c r="Q59" s="94"/>
      <c r="R59" s="79"/>
      <c r="S59" s="79"/>
      <c r="T59" s="79"/>
      <c r="U59" s="79"/>
      <c r="V59" s="52"/>
      <c r="W59" s="52"/>
      <c r="X59" s="52"/>
      <c r="Y59" s="52"/>
      <c r="Z59" s="51"/>
      <c r="AA59" s="88">
        <v>59</v>
      </c>
      <c r="AB59" s="88"/>
      <c r="AC59" s="89"/>
      <c r="AD59" s="72" t="s">
        <v>649</v>
      </c>
      <c r="AE59" s="72">
        <v>142</v>
      </c>
      <c r="AF59" s="72">
        <v>649</v>
      </c>
      <c r="AG59" s="72">
        <v>4952</v>
      </c>
      <c r="AH59" s="72">
        <v>3</v>
      </c>
      <c r="AI59" s="72"/>
      <c r="AJ59" s="72" t="s">
        <v>688</v>
      </c>
      <c r="AK59" s="72" t="s">
        <v>720</v>
      </c>
      <c r="AL59" s="76" t="s">
        <v>740</v>
      </c>
      <c r="AM59" s="72"/>
      <c r="AN59" s="74">
        <v>40586.941932870373</v>
      </c>
      <c r="AO59" s="76" t="s">
        <v>777</v>
      </c>
      <c r="AP59" s="72" t="b">
        <v>0</v>
      </c>
      <c r="AQ59" s="72" t="b">
        <v>0</v>
      </c>
      <c r="AR59" s="72" t="b">
        <v>0</v>
      </c>
      <c r="AS59" s="72" t="s">
        <v>231</v>
      </c>
      <c r="AT59" s="72">
        <v>17</v>
      </c>
      <c r="AU59" s="76" t="s">
        <v>798</v>
      </c>
      <c r="AV59" s="72" t="b">
        <v>0</v>
      </c>
      <c r="AW59" s="72" t="s">
        <v>305</v>
      </c>
      <c r="AX59" s="76" t="s">
        <v>835</v>
      </c>
      <c r="AY59" s="72" t="s">
        <v>66</v>
      </c>
      <c r="AZ59" s="50" t="s">
        <v>457</v>
      </c>
      <c r="BA59" s="50" t="s">
        <v>457</v>
      </c>
      <c r="BB59" s="50" t="s">
        <v>476</v>
      </c>
      <c r="BC59" s="50" t="s">
        <v>476</v>
      </c>
      <c r="BD59" s="50"/>
      <c r="BE59" s="50"/>
      <c r="BF59" s="114" t="s">
        <v>228</v>
      </c>
      <c r="BG59" s="114" t="s">
        <v>228</v>
      </c>
      <c r="BH59" s="114" t="s">
        <v>228</v>
      </c>
      <c r="BI59" s="114" t="s">
        <v>228</v>
      </c>
      <c r="BJ59" s="114">
        <v>0</v>
      </c>
      <c r="BK59" s="118">
        <v>0</v>
      </c>
      <c r="BL59" s="114">
        <v>0</v>
      </c>
      <c r="BM59" s="118">
        <v>0</v>
      </c>
      <c r="BN59" s="114">
        <v>0</v>
      </c>
      <c r="BO59" s="118">
        <v>0</v>
      </c>
      <c r="BP59" s="114">
        <v>0</v>
      </c>
      <c r="BQ59" s="118">
        <v>0</v>
      </c>
      <c r="BR59" s="114">
        <v>0</v>
      </c>
      <c r="BS59" s="2"/>
      <c r="BT59" s="3"/>
      <c r="BU59" s="3"/>
      <c r="BV59" s="3"/>
      <c r="BW59" s="3"/>
    </row>
    <row r="60" spans="1:75" x14ac:dyDescent="0.35">
      <c r="A60" s="70" t="s">
        <v>385</v>
      </c>
      <c r="B60" s="83"/>
      <c r="C60" s="83"/>
      <c r="D60" s="84"/>
      <c r="E60" s="107"/>
      <c r="F60" s="80" t="s">
        <v>513</v>
      </c>
      <c r="G60" s="108"/>
      <c r="H60" s="81"/>
      <c r="I60" s="87"/>
      <c r="J60" s="109"/>
      <c r="K60" s="81" t="s">
        <v>877</v>
      </c>
      <c r="L60" s="110"/>
      <c r="M60" s="92"/>
      <c r="N60" s="92"/>
      <c r="O60" s="93"/>
      <c r="P60" s="94"/>
      <c r="Q60" s="94"/>
      <c r="R60" s="79"/>
      <c r="S60" s="79"/>
      <c r="T60" s="79"/>
      <c r="U60" s="79"/>
      <c r="V60" s="52"/>
      <c r="W60" s="52"/>
      <c r="X60" s="52"/>
      <c r="Y60" s="52"/>
      <c r="Z60" s="51"/>
      <c r="AA60" s="88">
        <v>60</v>
      </c>
      <c r="AB60" s="88"/>
      <c r="AC60" s="89"/>
      <c r="AD60" s="72" t="s">
        <v>650</v>
      </c>
      <c r="AE60" s="72">
        <v>1587</v>
      </c>
      <c r="AF60" s="72">
        <v>41</v>
      </c>
      <c r="AG60" s="72">
        <v>661</v>
      </c>
      <c r="AH60" s="72">
        <v>528</v>
      </c>
      <c r="AI60" s="72"/>
      <c r="AJ60" s="72" t="s">
        <v>689</v>
      </c>
      <c r="AK60" s="72"/>
      <c r="AL60" s="72"/>
      <c r="AM60" s="72"/>
      <c r="AN60" s="74">
        <v>41080.621655092589</v>
      </c>
      <c r="AO60" s="76" t="s">
        <v>778</v>
      </c>
      <c r="AP60" s="72" t="b">
        <v>0</v>
      </c>
      <c r="AQ60" s="72" t="b">
        <v>0</v>
      </c>
      <c r="AR60" s="72" t="b">
        <v>0</v>
      </c>
      <c r="AS60" s="72" t="s">
        <v>229</v>
      </c>
      <c r="AT60" s="72">
        <v>8</v>
      </c>
      <c r="AU60" s="76" t="s">
        <v>301</v>
      </c>
      <c r="AV60" s="72" t="b">
        <v>0</v>
      </c>
      <c r="AW60" s="72" t="s">
        <v>305</v>
      </c>
      <c r="AX60" s="76" t="s">
        <v>836</v>
      </c>
      <c r="AY60" s="72" t="s">
        <v>66</v>
      </c>
      <c r="AZ60" s="50" t="s">
        <v>456</v>
      </c>
      <c r="BA60" s="50" t="s">
        <v>456</v>
      </c>
      <c r="BB60" s="50" t="s">
        <v>475</v>
      </c>
      <c r="BC60" s="50" t="s">
        <v>475</v>
      </c>
      <c r="BD60" s="50" t="s">
        <v>479</v>
      </c>
      <c r="BE60" s="50" t="s">
        <v>479</v>
      </c>
      <c r="BF60" s="114" t="s">
        <v>1387</v>
      </c>
      <c r="BG60" s="114" t="s">
        <v>1387</v>
      </c>
      <c r="BH60" s="114" t="s">
        <v>1439</v>
      </c>
      <c r="BI60" s="114" t="s">
        <v>1439</v>
      </c>
      <c r="BJ60" s="114">
        <v>1</v>
      </c>
      <c r="BK60" s="118">
        <v>5.882352941176471</v>
      </c>
      <c r="BL60" s="114">
        <v>0</v>
      </c>
      <c r="BM60" s="118">
        <v>0</v>
      </c>
      <c r="BN60" s="114">
        <v>0</v>
      </c>
      <c r="BO60" s="118">
        <v>0</v>
      </c>
      <c r="BP60" s="114">
        <v>16</v>
      </c>
      <c r="BQ60" s="118">
        <v>94.117647058823536</v>
      </c>
      <c r="BR60" s="114">
        <v>17</v>
      </c>
      <c r="BS60" s="2"/>
      <c r="BT60" s="3"/>
      <c r="BU60" s="3"/>
      <c r="BV60" s="3"/>
      <c r="BW60" s="3"/>
    </row>
    <row r="61" spans="1:75" x14ac:dyDescent="0.35">
      <c r="A61" s="70" t="s">
        <v>386</v>
      </c>
      <c r="B61" s="83"/>
      <c r="C61" s="83"/>
      <c r="D61" s="84"/>
      <c r="E61" s="107"/>
      <c r="F61" s="80" t="s">
        <v>806</v>
      </c>
      <c r="G61" s="108"/>
      <c r="H61" s="81"/>
      <c r="I61" s="87"/>
      <c r="J61" s="109"/>
      <c r="K61" s="81" t="s">
        <v>878</v>
      </c>
      <c r="L61" s="110"/>
      <c r="M61" s="92"/>
      <c r="N61" s="92"/>
      <c r="O61" s="93"/>
      <c r="P61" s="94"/>
      <c r="Q61" s="94"/>
      <c r="R61" s="79"/>
      <c r="S61" s="79"/>
      <c r="T61" s="79"/>
      <c r="U61" s="79"/>
      <c r="V61" s="52"/>
      <c r="W61" s="52"/>
      <c r="X61" s="52"/>
      <c r="Y61" s="52"/>
      <c r="Z61" s="51"/>
      <c r="AA61" s="88">
        <v>61</v>
      </c>
      <c r="AB61" s="88"/>
      <c r="AC61" s="89"/>
      <c r="AD61" s="72" t="s">
        <v>651</v>
      </c>
      <c r="AE61" s="72">
        <v>4</v>
      </c>
      <c r="AF61" s="72">
        <v>44</v>
      </c>
      <c r="AG61" s="72">
        <v>18356</v>
      </c>
      <c r="AH61" s="72">
        <v>363</v>
      </c>
      <c r="AI61" s="72">
        <v>-25200</v>
      </c>
      <c r="AJ61" s="72" t="s">
        <v>690</v>
      </c>
      <c r="AK61" s="72" t="s">
        <v>721</v>
      </c>
      <c r="AL61" s="76" t="s">
        <v>741</v>
      </c>
      <c r="AM61" s="72" t="s">
        <v>279</v>
      </c>
      <c r="AN61" s="74">
        <v>42339.792245370372</v>
      </c>
      <c r="AO61" s="72"/>
      <c r="AP61" s="72" t="b">
        <v>0</v>
      </c>
      <c r="AQ61" s="72" t="b">
        <v>0</v>
      </c>
      <c r="AR61" s="72" t="b">
        <v>0</v>
      </c>
      <c r="AS61" s="72" t="s">
        <v>229</v>
      </c>
      <c r="AT61" s="72">
        <v>10</v>
      </c>
      <c r="AU61" s="76" t="s">
        <v>296</v>
      </c>
      <c r="AV61" s="72" t="b">
        <v>0</v>
      </c>
      <c r="AW61" s="72" t="s">
        <v>305</v>
      </c>
      <c r="AX61" s="76" t="s">
        <v>837</v>
      </c>
      <c r="AY61" s="72" t="s">
        <v>66</v>
      </c>
      <c r="AZ61" s="50" t="s">
        <v>460</v>
      </c>
      <c r="BA61" s="50" t="s">
        <v>460</v>
      </c>
      <c r="BB61" s="50" t="s">
        <v>478</v>
      </c>
      <c r="BC61" s="50" t="s">
        <v>478</v>
      </c>
      <c r="BD61" s="50"/>
      <c r="BE61" s="50"/>
      <c r="BF61" s="114" t="s">
        <v>1391</v>
      </c>
      <c r="BG61" s="114" t="s">
        <v>1391</v>
      </c>
      <c r="BH61" s="114" t="s">
        <v>1443</v>
      </c>
      <c r="BI61" s="114" t="s">
        <v>1443</v>
      </c>
      <c r="BJ61" s="114">
        <v>0</v>
      </c>
      <c r="BK61" s="118">
        <v>0</v>
      </c>
      <c r="BL61" s="114">
        <v>0</v>
      </c>
      <c r="BM61" s="118">
        <v>0</v>
      </c>
      <c r="BN61" s="114">
        <v>0</v>
      </c>
      <c r="BO61" s="118">
        <v>0</v>
      </c>
      <c r="BP61" s="114">
        <v>12</v>
      </c>
      <c r="BQ61" s="118">
        <v>100</v>
      </c>
      <c r="BR61" s="114">
        <v>12</v>
      </c>
      <c r="BS61" s="2"/>
      <c r="BT61" s="3"/>
      <c r="BU61" s="3"/>
      <c r="BV61" s="3"/>
      <c r="BW61" s="3"/>
    </row>
    <row r="62" spans="1:75" x14ac:dyDescent="0.35">
      <c r="A62" s="70" t="s">
        <v>387</v>
      </c>
      <c r="B62" s="83"/>
      <c r="C62" s="83"/>
      <c r="D62" s="84"/>
      <c r="E62" s="107"/>
      <c r="F62" s="80" t="s">
        <v>514</v>
      </c>
      <c r="G62" s="108"/>
      <c r="H62" s="81"/>
      <c r="I62" s="87"/>
      <c r="J62" s="109"/>
      <c r="K62" s="81" t="s">
        <v>879</v>
      </c>
      <c r="L62" s="110"/>
      <c r="M62" s="92"/>
      <c r="N62" s="92"/>
      <c r="O62" s="93"/>
      <c r="P62" s="94"/>
      <c r="Q62" s="94"/>
      <c r="R62" s="79"/>
      <c r="S62" s="79"/>
      <c r="T62" s="79"/>
      <c r="U62" s="79"/>
      <c r="V62" s="52"/>
      <c r="W62" s="52"/>
      <c r="X62" s="52"/>
      <c r="Y62" s="52"/>
      <c r="Z62" s="51"/>
      <c r="AA62" s="88">
        <v>62</v>
      </c>
      <c r="AB62" s="88"/>
      <c r="AC62" s="89"/>
      <c r="AD62" s="72" t="s">
        <v>652</v>
      </c>
      <c r="AE62" s="72">
        <v>264</v>
      </c>
      <c r="AF62" s="72">
        <v>34</v>
      </c>
      <c r="AG62" s="72">
        <v>803</v>
      </c>
      <c r="AH62" s="72">
        <v>6</v>
      </c>
      <c r="AI62" s="72"/>
      <c r="AJ62" s="72" t="s">
        <v>691</v>
      </c>
      <c r="AK62" s="72" t="s">
        <v>722</v>
      </c>
      <c r="AL62" s="72"/>
      <c r="AM62" s="72"/>
      <c r="AN62" s="74">
        <v>42812.852650462963</v>
      </c>
      <c r="AO62" s="72"/>
      <c r="AP62" s="72" t="b">
        <v>1</v>
      </c>
      <c r="AQ62" s="72" t="b">
        <v>0</v>
      </c>
      <c r="AR62" s="72" t="b">
        <v>0</v>
      </c>
      <c r="AS62" s="72" t="s">
        <v>229</v>
      </c>
      <c r="AT62" s="72">
        <v>0</v>
      </c>
      <c r="AU62" s="72"/>
      <c r="AV62" s="72" t="b">
        <v>0</v>
      </c>
      <c r="AW62" s="72" t="s">
        <v>305</v>
      </c>
      <c r="AX62" s="76" t="s">
        <v>838</v>
      </c>
      <c r="AY62" s="72" t="s">
        <v>66</v>
      </c>
      <c r="AZ62" s="50" t="s">
        <v>461</v>
      </c>
      <c r="BA62" s="50" t="s">
        <v>461</v>
      </c>
      <c r="BB62" s="50" t="s">
        <v>473</v>
      </c>
      <c r="BC62" s="50" t="s">
        <v>473</v>
      </c>
      <c r="BD62" s="50" t="s">
        <v>480</v>
      </c>
      <c r="BE62" s="50" t="s">
        <v>480</v>
      </c>
      <c r="BF62" s="114" t="s">
        <v>1371</v>
      </c>
      <c r="BG62" s="114" t="s">
        <v>1371</v>
      </c>
      <c r="BH62" s="114" t="s">
        <v>1423</v>
      </c>
      <c r="BI62" s="114" t="s">
        <v>1423</v>
      </c>
      <c r="BJ62" s="114">
        <v>1</v>
      </c>
      <c r="BK62" s="118">
        <v>7.1428571428571432</v>
      </c>
      <c r="BL62" s="114">
        <v>1</v>
      </c>
      <c r="BM62" s="118">
        <v>7.1428571428571432</v>
      </c>
      <c r="BN62" s="114">
        <v>0</v>
      </c>
      <c r="BO62" s="118">
        <v>0</v>
      </c>
      <c r="BP62" s="114">
        <v>12</v>
      </c>
      <c r="BQ62" s="118">
        <v>85.714285714285708</v>
      </c>
      <c r="BR62" s="114">
        <v>14</v>
      </c>
      <c r="BS62" s="2"/>
      <c r="BT62" s="3"/>
      <c r="BU62" s="3"/>
      <c r="BV62" s="3"/>
      <c r="BW62" s="3"/>
    </row>
    <row r="63" spans="1:75" x14ac:dyDescent="0.35">
      <c r="A63" s="70" t="s">
        <v>388</v>
      </c>
      <c r="B63" s="83"/>
      <c r="C63" s="83"/>
      <c r="D63" s="84"/>
      <c r="E63" s="107"/>
      <c r="F63" s="80" t="s">
        <v>515</v>
      </c>
      <c r="G63" s="108"/>
      <c r="H63" s="81"/>
      <c r="I63" s="87"/>
      <c r="J63" s="109"/>
      <c r="K63" s="81" t="s">
        <v>880</v>
      </c>
      <c r="L63" s="110"/>
      <c r="M63" s="92"/>
      <c r="N63" s="92"/>
      <c r="O63" s="93"/>
      <c r="P63" s="94"/>
      <c r="Q63" s="94"/>
      <c r="R63" s="79"/>
      <c r="S63" s="79"/>
      <c r="T63" s="79"/>
      <c r="U63" s="79"/>
      <c r="V63" s="52"/>
      <c r="W63" s="52"/>
      <c r="X63" s="52"/>
      <c r="Y63" s="52"/>
      <c r="Z63" s="51"/>
      <c r="AA63" s="88">
        <v>63</v>
      </c>
      <c r="AB63" s="88"/>
      <c r="AC63" s="89"/>
      <c r="AD63" s="72" t="s">
        <v>653</v>
      </c>
      <c r="AE63" s="72">
        <v>1961</v>
      </c>
      <c r="AF63" s="72">
        <v>2577</v>
      </c>
      <c r="AG63" s="72">
        <v>25943</v>
      </c>
      <c r="AH63" s="72">
        <v>1270</v>
      </c>
      <c r="AI63" s="72">
        <v>19800</v>
      </c>
      <c r="AJ63" s="72" t="s">
        <v>692</v>
      </c>
      <c r="AK63" s="72" t="s">
        <v>723</v>
      </c>
      <c r="AL63" s="76" t="s">
        <v>742</v>
      </c>
      <c r="AM63" s="72" t="s">
        <v>338</v>
      </c>
      <c r="AN63" s="74">
        <v>40798.98982638889</v>
      </c>
      <c r="AO63" s="76" t="s">
        <v>779</v>
      </c>
      <c r="AP63" s="72" t="b">
        <v>0</v>
      </c>
      <c r="AQ63" s="72" t="b">
        <v>0</v>
      </c>
      <c r="AR63" s="72" t="b">
        <v>0</v>
      </c>
      <c r="AS63" s="72" t="s">
        <v>229</v>
      </c>
      <c r="AT63" s="72">
        <v>18</v>
      </c>
      <c r="AU63" s="76" t="s">
        <v>799</v>
      </c>
      <c r="AV63" s="72" t="b">
        <v>0</v>
      </c>
      <c r="AW63" s="72" t="s">
        <v>305</v>
      </c>
      <c r="AX63" s="76" t="s">
        <v>839</v>
      </c>
      <c r="AY63" s="72" t="s">
        <v>66</v>
      </c>
      <c r="AZ63" s="50" t="s">
        <v>462</v>
      </c>
      <c r="BA63" s="50" t="s">
        <v>462</v>
      </c>
      <c r="BB63" s="50" t="s">
        <v>473</v>
      </c>
      <c r="BC63" s="50" t="s">
        <v>473</v>
      </c>
      <c r="BD63" s="50" t="s">
        <v>480</v>
      </c>
      <c r="BE63" s="50" t="s">
        <v>480</v>
      </c>
      <c r="BF63" s="114" t="s">
        <v>1371</v>
      </c>
      <c r="BG63" s="114" t="s">
        <v>1371</v>
      </c>
      <c r="BH63" s="114" t="s">
        <v>1423</v>
      </c>
      <c r="BI63" s="114" t="s">
        <v>1423</v>
      </c>
      <c r="BJ63" s="114">
        <v>1</v>
      </c>
      <c r="BK63" s="118">
        <v>7.1428571428571432</v>
      </c>
      <c r="BL63" s="114">
        <v>1</v>
      </c>
      <c r="BM63" s="118">
        <v>7.1428571428571432</v>
      </c>
      <c r="BN63" s="114">
        <v>0</v>
      </c>
      <c r="BO63" s="118">
        <v>0</v>
      </c>
      <c r="BP63" s="114">
        <v>12</v>
      </c>
      <c r="BQ63" s="118">
        <v>85.714285714285708</v>
      </c>
      <c r="BR63" s="114">
        <v>14</v>
      </c>
      <c r="BS63" s="2"/>
      <c r="BT63" s="3"/>
      <c r="BU63" s="3"/>
      <c r="BV63" s="3"/>
      <c r="BW63" s="3"/>
    </row>
    <row r="64" spans="1:75" x14ac:dyDescent="0.35">
      <c r="A64" s="70" t="s">
        <v>390</v>
      </c>
      <c r="B64" s="83"/>
      <c r="C64" s="83"/>
      <c r="D64" s="84"/>
      <c r="E64" s="107"/>
      <c r="F64" s="80" t="s">
        <v>517</v>
      </c>
      <c r="G64" s="108"/>
      <c r="H64" s="81"/>
      <c r="I64" s="87"/>
      <c r="J64" s="109"/>
      <c r="K64" s="81" t="s">
        <v>881</v>
      </c>
      <c r="L64" s="110"/>
      <c r="M64" s="92"/>
      <c r="N64" s="92"/>
      <c r="O64" s="93"/>
      <c r="P64" s="94"/>
      <c r="Q64" s="94"/>
      <c r="R64" s="79"/>
      <c r="S64" s="79"/>
      <c r="T64" s="79"/>
      <c r="U64" s="79"/>
      <c r="V64" s="52"/>
      <c r="W64" s="52"/>
      <c r="X64" s="52"/>
      <c r="Y64" s="52"/>
      <c r="Z64" s="51"/>
      <c r="AA64" s="88">
        <v>64</v>
      </c>
      <c r="AB64" s="88"/>
      <c r="AC64" s="89"/>
      <c r="AD64" s="72" t="s">
        <v>654</v>
      </c>
      <c r="AE64" s="72">
        <v>1180</v>
      </c>
      <c r="AF64" s="72">
        <v>877</v>
      </c>
      <c r="AG64" s="72">
        <v>12938</v>
      </c>
      <c r="AH64" s="72">
        <v>16751</v>
      </c>
      <c r="AI64" s="72"/>
      <c r="AJ64" s="72" t="s">
        <v>693</v>
      </c>
      <c r="AK64" s="72" t="s">
        <v>716</v>
      </c>
      <c r="AL64" s="76" t="s">
        <v>743</v>
      </c>
      <c r="AM64" s="72"/>
      <c r="AN64" s="74">
        <v>40759.015868055554</v>
      </c>
      <c r="AO64" s="76" t="s">
        <v>780</v>
      </c>
      <c r="AP64" s="72" t="b">
        <v>1</v>
      </c>
      <c r="AQ64" s="72" t="b">
        <v>0</v>
      </c>
      <c r="AR64" s="72" t="b">
        <v>0</v>
      </c>
      <c r="AS64" s="72" t="s">
        <v>229</v>
      </c>
      <c r="AT64" s="72">
        <v>38</v>
      </c>
      <c r="AU64" s="76" t="s">
        <v>296</v>
      </c>
      <c r="AV64" s="72" t="b">
        <v>0</v>
      </c>
      <c r="AW64" s="72" t="s">
        <v>305</v>
      </c>
      <c r="AX64" s="76" t="s">
        <v>840</v>
      </c>
      <c r="AY64" s="72" t="s">
        <v>66</v>
      </c>
      <c r="AZ64" s="50" t="s">
        <v>456</v>
      </c>
      <c r="BA64" s="50" t="s">
        <v>456</v>
      </c>
      <c r="BB64" s="50" t="s">
        <v>475</v>
      </c>
      <c r="BC64" s="50" t="s">
        <v>475</v>
      </c>
      <c r="BD64" s="50" t="s">
        <v>479</v>
      </c>
      <c r="BE64" s="50" t="s">
        <v>479</v>
      </c>
      <c r="BF64" s="114" t="s">
        <v>1387</v>
      </c>
      <c r="BG64" s="114" t="s">
        <v>1387</v>
      </c>
      <c r="BH64" s="114" t="s">
        <v>1439</v>
      </c>
      <c r="BI64" s="114" t="s">
        <v>1439</v>
      </c>
      <c r="BJ64" s="114">
        <v>1</v>
      </c>
      <c r="BK64" s="118">
        <v>5.882352941176471</v>
      </c>
      <c r="BL64" s="114">
        <v>0</v>
      </c>
      <c r="BM64" s="118">
        <v>0</v>
      </c>
      <c r="BN64" s="114">
        <v>0</v>
      </c>
      <c r="BO64" s="118">
        <v>0</v>
      </c>
      <c r="BP64" s="114">
        <v>16</v>
      </c>
      <c r="BQ64" s="118">
        <v>94.117647058823536</v>
      </c>
      <c r="BR64" s="114">
        <v>17</v>
      </c>
      <c r="BS64" s="2"/>
      <c r="BT64" s="3"/>
      <c r="BU64" s="3"/>
      <c r="BV64" s="3"/>
      <c r="BW64" s="3"/>
    </row>
    <row r="65" spans="1:75" x14ac:dyDescent="0.35">
      <c r="A65" s="70" t="s">
        <v>391</v>
      </c>
      <c r="B65" s="83"/>
      <c r="C65" s="83"/>
      <c r="D65" s="84"/>
      <c r="E65" s="107"/>
      <c r="F65" s="80" t="s">
        <v>518</v>
      </c>
      <c r="G65" s="108"/>
      <c r="H65" s="81"/>
      <c r="I65" s="87"/>
      <c r="J65" s="109"/>
      <c r="K65" s="81" t="s">
        <v>882</v>
      </c>
      <c r="L65" s="110"/>
      <c r="M65" s="92"/>
      <c r="N65" s="92"/>
      <c r="O65" s="93"/>
      <c r="P65" s="94"/>
      <c r="Q65" s="94"/>
      <c r="R65" s="79"/>
      <c r="S65" s="79"/>
      <c r="T65" s="79"/>
      <c r="U65" s="79"/>
      <c r="V65" s="52"/>
      <c r="W65" s="52"/>
      <c r="X65" s="52"/>
      <c r="Y65" s="52"/>
      <c r="Z65" s="51"/>
      <c r="AA65" s="88">
        <v>65</v>
      </c>
      <c r="AB65" s="88"/>
      <c r="AC65" s="89"/>
      <c r="AD65" s="72" t="s">
        <v>655</v>
      </c>
      <c r="AE65" s="72">
        <v>897</v>
      </c>
      <c r="AF65" s="72">
        <v>517</v>
      </c>
      <c r="AG65" s="72">
        <v>16556</v>
      </c>
      <c r="AH65" s="72">
        <v>307</v>
      </c>
      <c r="AI65" s="72">
        <v>32400</v>
      </c>
      <c r="AJ65" s="72" t="s">
        <v>694</v>
      </c>
      <c r="AK65" s="72"/>
      <c r="AL65" s="72"/>
      <c r="AM65" s="72" t="s">
        <v>323</v>
      </c>
      <c r="AN65" s="74">
        <v>40470.710011574076</v>
      </c>
      <c r="AO65" s="76" t="s">
        <v>781</v>
      </c>
      <c r="AP65" s="72" t="b">
        <v>0</v>
      </c>
      <c r="AQ65" s="72" t="b">
        <v>0</v>
      </c>
      <c r="AR65" s="72" t="b">
        <v>0</v>
      </c>
      <c r="AS65" s="72" t="s">
        <v>315</v>
      </c>
      <c r="AT65" s="72">
        <v>3</v>
      </c>
      <c r="AU65" s="76" t="s">
        <v>800</v>
      </c>
      <c r="AV65" s="72" t="b">
        <v>0</v>
      </c>
      <c r="AW65" s="72" t="s">
        <v>305</v>
      </c>
      <c r="AX65" s="76" t="s">
        <v>841</v>
      </c>
      <c r="AY65" s="72" t="s">
        <v>66</v>
      </c>
      <c r="AZ65" s="50" t="s">
        <v>464</v>
      </c>
      <c r="BA65" s="50" t="s">
        <v>464</v>
      </c>
      <c r="BB65" s="50" t="s">
        <v>224</v>
      </c>
      <c r="BC65" s="50" t="s">
        <v>224</v>
      </c>
      <c r="BD65" s="50"/>
      <c r="BE65" s="50"/>
      <c r="BF65" s="114" t="s">
        <v>1392</v>
      </c>
      <c r="BG65" s="114" t="s">
        <v>1392</v>
      </c>
      <c r="BH65" s="114" t="s">
        <v>1444</v>
      </c>
      <c r="BI65" s="114" t="s">
        <v>1444</v>
      </c>
      <c r="BJ65" s="114">
        <v>0</v>
      </c>
      <c r="BK65" s="118">
        <v>0</v>
      </c>
      <c r="BL65" s="114">
        <v>0</v>
      </c>
      <c r="BM65" s="118">
        <v>0</v>
      </c>
      <c r="BN65" s="114">
        <v>0</v>
      </c>
      <c r="BO65" s="118">
        <v>0</v>
      </c>
      <c r="BP65" s="114">
        <v>3</v>
      </c>
      <c r="BQ65" s="118">
        <v>100</v>
      </c>
      <c r="BR65" s="114">
        <v>3</v>
      </c>
      <c r="BS65" s="2"/>
      <c r="BT65" s="3"/>
      <c r="BU65" s="3"/>
      <c r="BV65" s="3"/>
      <c r="BW65" s="3"/>
    </row>
    <row r="66" spans="1:75" x14ac:dyDescent="0.35">
      <c r="A66" s="70" t="s">
        <v>393</v>
      </c>
      <c r="B66" s="83"/>
      <c r="C66" s="83"/>
      <c r="D66" s="84"/>
      <c r="E66" s="107"/>
      <c r="F66" s="80" t="s">
        <v>807</v>
      </c>
      <c r="G66" s="108"/>
      <c r="H66" s="81"/>
      <c r="I66" s="87"/>
      <c r="J66" s="109"/>
      <c r="K66" s="81" t="s">
        <v>883</v>
      </c>
      <c r="L66" s="110"/>
      <c r="M66" s="92"/>
      <c r="N66" s="92"/>
      <c r="O66" s="93"/>
      <c r="P66" s="94"/>
      <c r="Q66" s="94"/>
      <c r="R66" s="79"/>
      <c r="S66" s="79"/>
      <c r="T66" s="79"/>
      <c r="U66" s="79"/>
      <c r="V66" s="52"/>
      <c r="W66" s="52"/>
      <c r="X66" s="52"/>
      <c r="Y66" s="52"/>
      <c r="Z66" s="51"/>
      <c r="AA66" s="88">
        <v>66</v>
      </c>
      <c r="AB66" s="88"/>
      <c r="AC66" s="89"/>
      <c r="AD66" s="72" t="s">
        <v>657</v>
      </c>
      <c r="AE66" s="72">
        <v>82</v>
      </c>
      <c r="AF66" s="72">
        <v>51</v>
      </c>
      <c r="AG66" s="72">
        <v>12302</v>
      </c>
      <c r="AH66" s="72">
        <v>4</v>
      </c>
      <c r="AI66" s="72"/>
      <c r="AJ66" s="72" t="s">
        <v>696</v>
      </c>
      <c r="AK66" s="72" t="s">
        <v>724</v>
      </c>
      <c r="AL66" s="76" t="s">
        <v>745</v>
      </c>
      <c r="AM66" s="72"/>
      <c r="AN66" s="74">
        <v>42624.875335648147</v>
      </c>
      <c r="AO66" s="76" t="s">
        <v>783</v>
      </c>
      <c r="AP66" s="72" t="b">
        <v>1</v>
      </c>
      <c r="AQ66" s="72" t="b">
        <v>0</v>
      </c>
      <c r="AR66" s="72" t="b">
        <v>0</v>
      </c>
      <c r="AS66" s="72" t="s">
        <v>229</v>
      </c>
      <c r="AT66" s="72">
        <v>15</v>
      </c>
      <c r="AU66" s="72"/>
      <c r="AV66" s="72" t="b">
        <v>0</v>
      </c>
      <c r="AW66" s="72" t="s">
        <v>305</v>
      </c>
      <c r="AX66" s="76" t="s">
        <v>843</v>
      </c>
      <c r="AY66" s="72" t="s">
        <v>66</v>
      </c>
      <c r="AZ66" s="50"/>
      <c r="BA66" s="50"/>
      <c r="BB66" s="50"/>
      <c r="BC66" s="50"/>
      <c r="BD66" s="50"/>
      <c r="BE66" s="50"/>
      <c r="BF66" s="114" t="s">
        <v>1393</v>
      </c>
      <c r="BG66" s="114" t="s">
        <v>1393</v>
      </c>
      <c r="BH66" s="114" t="s">
        <v>1445</v>
      </c>
      <c r="BI66" s="114" t="s">
        <v>1445</v>
      </c>
      <c r="BJ66" s="114">
        <v>0</v>
      </c>
      <c r="BK66" s="118">
        <v>0</v>
      </c>
      <c r="BL66" s="114">
        <v>0</v>
      </c>
      <c r="BM66" s="118">
        <v>0</v>
      </c>
      <c r="BN66" s="114">
        <v>0</v>
      </c>
      <c r="BO66" s="118">
        <v>0</v>
      </c>
      <c r="BP66" s="114">
        <v>11</v>
      </c>
      <c r="BQ66" s="118">
        <v>100</v>
      </c>
      <c r="BR66" s="114">
        <v>11</v>
      </c>
      <c r="BS66" s="2"/>
      <c r="BT66" s="3"/>
      <c r="BU66" s="3"/>
      <c r="BV66" s="3"/>
      <c r="BW66" s="3"/>
    </row>
    <row r="67" spans="1:75" x14ac:dyDescent="0.35">
      <c r="A67" s="70" t="s">
        <v>394</v>
      </c>
      <c r="B67" s="83"/>
      <c r="C67" s="83"/>
      <c r="D67" s="84"/>
      <c r="E67" s="107"/>
      <c r="F67" s="80" t="s">
        <v>808</v>
      </c>
      <c r="G67" s="108"/>
      <c r="H67" s="81"/>
      <c r="I67" s="87"/>
      <c r="J67" s="109"/>
      <c r="K67" s="81" t="s">
        <v>884</v>
      </c>
      <c r="L67" s="110"/>
      <c r="M67" s="92"/>
      <c r="N67" s="92"/>
      <c r="O67" s="93"/>
      <c r="P67" s="94"/>
      <c r="Q67" s="94"/>
      <c r="R67" s="79"/>
      <c r="S67" s="79"/>
      <c r="T67" s="79"/>
      <c r="U67" s="79"/>
      <c r="V67" s="52"/>
      <c r="W67" s="52"/>
      <c r="X67" s="52"/>
      <c r="Y67" s="52"/>
      <c r="Z67" s="51"/>
      <c r="AA67" s="88">
        <v>67</v>
      </c>
      <c r="AB67" s="88"/>
      <c r="AC67" s="89"/>
      <c r="AD67" s="72" t="s">
        <v>658</v>
      </c>
      <c r="AE67" s="72">
        <v>1744</v>
      </c>
      <c r="AF67" s="72">
        <v>319</v>
      </c>
      <c r="AG67" s="72">
        <v>21701</v>
      </c>
      <c r="AH67" s="72">
        <v>1</v>
      </c>
      <c r="AI67" s="72"/>
      <c r="AJ67" s="72" t="s">
        <v>697</v>
      </c>
      <c r="AK67" s="72" t="s">
        <v>725</v>
      </c>
      <c r="AL67" s="72"/>
      <c r="AM67" s="72"/>
      <c r="AN67" s="74">
        <v>42673.152777777781</v>
      </c>
      <c r="AO67" s="76" t="s">
        <v>784</v>
      </c>
      <c r="AP67" s="72" t="b">
        <v>0</v>
      </c>
      <c r="AQ67" s="72" t="b">
        <v>0</v>
      </c>
      <c r="AR67" s="72" t="b">
        <v>0</v>
      </c>
      <c r="AS67" s="72" t="s">
        <v>315</v>
      </c>
      <c r="AT67" s="72">
        <v>11</v>
      </c>
      <c r="AU67" s="76" t="s">
        <v>296</v>
      </c>
      <c r="AV67" s="72" t="b">
        <v>0</v>
      </c>
      <c r="AW67" s="72" t="s">
        <v>305</v>
      </c>
      <c r="AX67" s="76" t="s">
        <v>844</v>
      </c>
      <c r="AY67" s="72" t="s">
        <v>66</v>
      </c>
      <c r="AZ67" s="50"/>
      <c r="BA67" s="50"/>
      <c r="BB67" s="50"/>
      <c r="BC67" s="50"/>
      <c r="BD67" s="50" t="s">
        <v>483</v>
      </c>
      <c r="BE67" s="50" t="s">
        <v>483</v>
      </c>
      <c r="BF67" s="114" t="s">
        <v>1394</v>
      </c>
      <c r="BG67" s="114" t="s">
        <v>1394</v>
      </c>
      <c r="BH67" s="114" t="s">
        <v>1446</v>
      </c>
      <c r="BI67" s="114" t="s">
        <v>1446</v>
      </c>
      <c r="BJ67" s="114">
        <v>0</v>
      </c>
      <c r="BK67" s="118">
        <v>0</v>
      </c>
      <c r="BL67" s="114">
        <v>0</v>
      </c>
      <c r="BM67" s="118">
        <v>0</v>
      </c>
      <c r="BN67" s="114">
        <v>0</v>
      </c>
      <c r="BO67" s="118">
        <v>0</v>
      </c>
      <c r="BP67" s="114">
        <v>16</v>
      </c>
      <c r="BQ67" s="118">
        <v>100</v>
      </c>
      <c r="BR67" s="114">
        <v>16</v>
      </c>
      <c r="BS67" s="2"/>
      <c r="BT67" s="3"/>
      <c r="BU67" s="3"/>
      <c r="BV67" s="3"/>
      <c r="BW67" s="3"/>
    </row>
    <row r="68" spans="1:75" x14ac:dyDescent="0.35">
      <c r="A68" s="70" t="s">
        <v>343</v>
      </c>
      <c r="B68" s="83"/>
      <c r="C68" s="83"/>
      <c r="D68" s="84"/>
      <c r="E68" s="107"/>
      <c r="F68" s="80" t="s">
        <v>346</v>
      </c>
      <c r="G68" s="108"/>
      <c r="H68" s="81"/>
      <c r="I68" s="87"/>
      <c r="J68" s="109"/>
      <c r="K68" s="81" t="s">
        <v>885</v>
      </c>
      <c r="L68" s="110"/>
      <c r="M68" s="92"/>
      <c r="N68" s="92"/>
      <c r="O68" s="93"/>
      <c r="P68" s="94"/>
      <c r="Q68" s="94"/>
      <c r="R68" s="79"/>
      <c r="S68" s="79"/>
      <c r="T68" s="79"/>
      <c r="U68" s="79"/>
      <c r="V68" s="52"/>
      <c r="W68" s="52"/>
      <c r="X68" s="52"/>
      <c r="Y68" s="52"/>
      <c r="Z68" s="51"/>
      <c r="AA68" s="88">
        <v>68</v>
      </c>
      <c r="AB68" s="88"/>
      <c r="AC68" s="89"/>
      <c r="AD68" s="72" t="s">
        <v>343</v>
      </c>
      <c r="AE68" s="72">
        <v>407</v>
      </c>
      <c r="AF68" s="72">
        <v>205</v>
      </c>
      <c r="AG68" s="72">
        <v>10579</v>
      </c>
      <c r="AH68" s="72">
        <v>257</v>
      </c>
      <c r="AI68" s="72">
        <v>-10800</v>
      </c>
      <c r="AJ68" s="72" t="s">
        <v>349</v>
      </c>
      <c r="AK68" s="72" t="s">
        <v>351</v>
      </c>
      <c r="AL68" s="72"/>
      <c r="AM68" s="72" t="s">
        <v>353</v>
      </c>
      <c r="AN68" s="74">
        <v>40893.767048611109</v>
      </c>
      <c r="AO68" s="76" t="s">
        <v>356</v>
      </c>
      <c r="AP68" s="72" t="b">
        <v>0</v>
      </c>
      <c r="AQ68" s="72" t="b">
        <v>0</v>
      </c>
      <c r="AR68" s="72" t="b">
        <v>0</v>
      </c>
      <c r="AS68" s="72" t="s">
        <v>229</v>
      </c>
      <c r="AT68" s="72">
        <v>10</v>
      </c>
      <c r="AU68" s="76" t="s">
        <v>329</v>
      </c>
      <c r="AV68" s="72" t="b">
        <v>0</v>
      </c>
      <c r="AW68" s="72" t="s">
        <v>305</v>
      </c>
      <c r="AX68" s="76" t="s">
        <v>359</v>
      </c>
      <c r="AY68" s="72" t="s">
        <v>66</v>
      </c>
      <c r="AZ68" s="50" t="s">
        <v>468</v>
      </c>
      <c r="BA68" s="50" t="s">
        <v>468</v>
      </c>
      <c r="BB68" s="50" t="s">
        <v>345</v>
      </c>
      <c r="BC68" s="50" t="s">
        <v>345</v>
      </c>
      <c r="BD68" s="50" t="s">
        <v>484</v>
      </c>
      <c r="BE68" s="50" t="s">
        <v>484</v>
      </c>
      <c r="BF68" s="114" t="s">
        <v>1395</v>
      </c>
      <c r="BG68" s="114" t="s">
        <v>1395</v>
      </c>
      <c r="BH68" s="114" t="s">
        <v>1447</v>
      </c>
      <c r="BI68" s="114" t="s">
        <v>1447</v>
      </c>
      <c r="BJ68" s="114">
        <v>1</v>
      </c>
      <c r="BK68" s="118">
        <v>4.5454545454545459</v>
      </c>
      <c r="BL68" s="114">
        <v>0</v>
      </c>
      <c r="BM68" s="118">
        <v>0</v>
      </c>
      <c r="BN68" s="114">
        <v>0</v>
      </c>
      <c r="BO68" s="118">
        <v>0</v>
      </c>
      <c r="BP68" s="114">
        <v>21</v>
      </c>
      <c r="BQ68" s="118">
        <v>95.454545454545453</v>
      </c>
      <c r="BR68" s="114">
        <v>22</v>
      </c>
      <c r="BS68" s="2"/>
      <c r="BT68" s="3"/>
      <c r="BU68" s="3"/>
      <c r="BV68" s="3"/>
      <c r="BW68" s="3"/>
    </row>
    <row r="69" spans="1:75" x14ac:dyDescent="0.35">
      <c r="A69" s="70" t="s">
        <v>395</v>
      </c>
      <c r="B69" s="83"/>
      <c r="C69" s="83"/>
      <c r="D69" s="84"/>
      <c r="E69" s="107"/>
      <c r="F69" s="80" t="s">
        <v>520</v>
      </c>
      <c r="G69" s="108"/>
      <c r="H69" s="81"/>
      <c r="I69" s="87"/>
      <c r="J69" s="109"/>
      <c r="K69" s="81" t="s">
        <v>886</v>
      </c>
      <c r="L69" s="110"/>
      <c r="M69" s="92"/>
      <c r="N69" s="92"/>
      <c r="O69" s="93"/>
      <c r="P69" s="94"/>
      <c r="Q69" s="94"/>
      <c r="R69" s="79"/>
      <c r="S69" s="79"/>
      <c r="T69" s="79"/>
      <c r="U69" s="79"/>
      <c r="V69" s="52"/>
      <c r="W69" s="52"/>
      <c r="X69" s="52"/>
      <c r="Y69" s="52"/>
      <c r="Z69" s="51"/>
      <c r="AA69" s="88">
        <v>69</v>
      </c>
      <c r="AB69" s="88"/>
      <c r="AC69" s="89"/>
      <c r="AD69" s="72" t="s">
        <v>659</v>
      </c>
      <c r="AE69" s="72">
        <v>20</v>
      </c>
      <c r="AF69" s="72">
        <v>30</v>
      </c>
      <c r="AG69" s="72">
        <v>7823</v>
      </c>
      <c r="AH69" s="72">
        <v>99</v>
      </c>
      <c r="AI69" s="72"/>
      <c r="AJ69" s="72" t="s">
        <v>698</v>
      </c>
      <c r="AK69" s="72"/>
      <c r="AL69" s="72"/>
      <c r="AM69" s="72"/>
      <c r="AN69" s="74">
        <v>40565.520879629628</v>
      </c>
      <c r="AO69" s="76" t="s">
        <v>785</v>
      </c>
      <c r="AP69" s="72" t="b">
        <v>1</v>
      </c>
      <c r="AQ69" s="72" t="b">
        <v>0</v>
      </c>
      <c r="AR69" s="72" t="b">
        <v>0</v>
      </c>
      <c r="AS69" s="72" t="s">
        <v>229</v>
      </c>
      <c r="AT69" s="72">
        <v>1</v>
      </c>
      <c r="AU69" s="76" t="s">
        <v>296</v>
      </c>
      <c r="AV69" s="72" t="b">
        <v>0</v>
      </c>
      <c r="AW69" s="72" t="s">
        <v>305</v>
      </c>
      <c r="AX69" s="76" t="s">
        <v>845</v>
      </c>
      <c r="AY69" s="72" t="s">
        <v>66</v>
      </c>
      <c r="AZ69" s="50"/>
      <c r="BA69" s="50"/>
      <c r="BB69" s="50"/>
      <c r="BC69" s="50"/>
      <c r="BD69" s="50"/>
      <c r="BE69" s="50"/>
      <c r="BF69" s="114" t="s">
        <v>1396</v>
      </c>
      <c r="BG69" s="114" t="s">
        <v>1396</v>
      </c>
      <c r="BH69" s="114" t="s">
        <v>1448</v>
      </c>
      <c r="BI69" s="114" t="s">
        <v>1448</v>
      </c>
      <c r="BJ69" s="114">
        <v>0</v>
      </c>
      <c r="BK69" s="118">
        <v>0</v>
      </c>
      <c r="BL69" s="114">
        <v>0</v>
      </c>
      <c r="BM69" s="118">
        <v>0</v>
      </c>
      <c r="BN69" s="114">
        <v>0</v>
      </c>
      <c r="BO69" s="118">
        <v>0</v>
      </c>
      <c r="BP69" s="114">
        <v>5</v>
      </c>
      <c r="BQ69" s="118">
        <v>100</v>
      </c>
      <c r="BR69" s="114">
        <v>5</v>
      </c>
    </row>
    <row r="70" spans="1:75" x14ac:dyDescent="0.35">
      <c r="A70" s="70" t="s">
        <v>396</v>
      </c>
      <c r="B70" s="83"/>
      <c r="C70" s="83"/>
      <c r="D70" s="84"/>
      <c r="E70" s="107"/>
      <c r="F70" s="80" t="s">
        <v>521</v>
      </c>
      <c r="G70" s="108"/>
      <c r="H70" s="81"/>
      <c r="I70" s="87"/>
      <c r="J70" s="109"/>
      <c r="K70" s="81" t="s">
        <v>887</v>
      </c>
      <c r="L70" s="110"/>
      <c r="M70" s="92"/>
      <c r="N70" s="92"/>
      <c r="O70" s="93"/>
      <c r="P70" s="94"/>
      <c r="Q70" s="94"/>
      <c r="R70" s="79"/>
      <c r="S70" s="79"/>
      <c r="T70" s="79"/>
      <c r="U70" s="79"/>
      <c r="V70" s="52"/>
      <c r="W70" s="52"/>
      <c r="X70" s="52"/>
      <c r="Y70" s="52"/>
      <c r="Z70" s="51"/>
      <c r="AA70" s="88">
        <v>70</v>
      </c>
      <c r="AB70" s="88"/>
      <c r="AC70" s="89"/>
      <c r="AD70" s="72" t="s">
        <v>660</v>
      </c>
      <c r="AE70" s="72">
        <v>16</v>
      </c>
      <c r="AF70" s="72">
        <v>94328</v>
      </c>
      <c r="AG70" s="72">
        <v>19534</v>
      </c>
      <c r="AH70" s="72">
        <v>37</v>
      </c>
      <c r="AI70" s="72">
        <v>10800</v>
      </c>
      <c r="AJ70" s="72" t="s">
        <v>699</v>
      </c>
      <c r="AK70" s="72" t="s">
        <v>352</v>
      </c>
      <c r="AL70" s="76" t="s">
        <v>746</v>
      </c>
      <c r="AM70" s="72" t="s">
        <v>282</v>
      </c>
      <c r="AN70" s="74">
        <v>40816.801041666666</v>
      </c>
      <c r="AO70" s="76" t="s">
        <v>786</v>
      </c>
      <c r="AP70" s="72" t="b">
        <v>0</v>
      </c>
      <c r="AQ70" s="72" t="b">
        <v>0</v>
      </c>
      <c r="AR70" s="72" t="b">
        <v>1</v>
      </c>
      <c r="AS70" s="72" t="s">
        <v>229</v>
      </c>
      <c r="AT70" s="72">
        <v>1415</v>
      </c>
      <c r="AU70" s="76" t="s">
        <v>802</v>
      </c>
      <c r="AV70" s="72" t="b">
        <v>1</v>
      </c>
      <c r="AW70" s="72" t="s">
        <v>305</v>
      </c>
      <c r="AX70" s="76" t="s">
        <v>846</v>
      </c>
      <c r="AY70" s="72" t="s">
        <v>66</v>
      </c>
      <c r="AZ70" s="50" t="s">
        <v>469</v>
      </c>
      <c r="BA70" s="50" t="s">
        <v>469</v>
      </c>
      <c r="BB70" s="50" t="s">
        <v>345</v>
      </c>
      <c r="BC70" s="50" t="s">
        <v>345</v>
      </c>
      <c r="BD70" s="50"/>
      <c r="BE70" s="50"/>
      <c r="BF70" s="114" t="s">
        <v>1397</v>
      </c>
      <c r="BG70" s="114" t="s">
        <v>1397</v>
      </c>
      <c r="BH70" s="114" t="s">
        <v>1449</v>
      </c>
      <c r="BI70" s="114" t="s">
        <v>1449</v>
      </c>
      <c r="BJ70" s="114">
        <v>1</v>
      </c>
      <c r="BK70" s="118">
        <v>5.5555555555555554</v>
      </c>
      <c r="BL70" s="114">
        <v>0</v>
      </c>
      <c r="BM70" s="118">
        <v>0</v>
      </c>
      <c r="BN70" s="114">
        <v>0</v>
      </c>
      <c r="BO70" s="118">
        <v>0</v>
      </c>
      <c r="BP70" s="114">
        <v>17</v>
      </c>
      <c r="BQ70" s="118">
        <v>94.444444444444443</v>
      </c>
      <c r="BR70" s="114">
        <v>18</v>
      </c>
    </row>
    <row r="71" spans="1:75" x14ac:dyDescent="0.35">
      <c r="A71" s="70" t="s">
        <v>397</v>
      </c>
      <c r="B71" s="83"/>
      <c r="C71" s="83"/>
      <c r="D71" s="84"/>
      <c r="E71" s="107"/>
      <c r="F71" s="80" t="s">
        <v>522</v>
      </c>
      <c r="G71" s="108"/>
      <c r="H71" s="81"/>
      <c r="I71" s="87"/>
      <c r="J71" s="109"/>
      <c r="K71" s="81" t="s">
        <v>888</v>
      </c>
      <c r="L71" s="110"/>
      <c r="M71" s="92"/>
      <c r="N71" s="92"/>
      <c r="O71" s="93"/>
      <c r="P71" s="94"/>
      <c r="Q71" s="94"/>
      <c r="R71" s="79"/>
      <c r="S71" s="79"/>
      <c r="T71" s="79"/>
      <c r="U71" s="79"/>
      <c r="V71" s="52"/>
      <c r="W71" s="52"/>
      <c r="X71" s="52"/>
      <c r="Y71" s="52"/>
      <c r="Z71" s="51"/>
      <c r="AA71" s="88">
        <v>71</v>
      </c>
      <c r="AB71" s="88"/>
      <c r="AC71" s="89"/>
      <c r="AD71" s="72" t="s">
        <v>661</v>
      </c>
      <c r="AE71" s="72">
        <v>635</v>
      </c>
      <c r="AF71" s="72">
        <v>374</v>
      </c>
      <c r="AG71" s="72">
        <v>84144</v>
      </c>
      <c r="AH71" s="72">
        <v>55</v>
      </c>
      <c r="AI71" s="72">
        <v>-39600</v>
      </c>
      <c r="AJ71" s="72" t="s">
        <v>700</v>
      </c>
      <c r="AK71" s="72"/>
      <c r="AL71" s="76" t="s">
        <v>747</v>
      </c>
      <c r="AM71" s="72" t="s">
        <v>753</v>
      </c>
      <c r="AN71" s="74">
        <v>40705.265347222223</v>
      </c>
      <c r="AO71" s="76" t="s">
        <v>787</v>
      </c>
      <c r="AP71" s="72" t="b">
        <v>0</v>
      </c>
      <c r="AQ71" s="72" t="b">
        <v>0</v>
      </c>
      <c r="AR71" s="72" t="b">
        <v>1</v>
      </c>
      <c r="AS71" s="72" t="s">
        <v>229</v>
      </c>
      <c r="AT71" s="72">
        <v>125</v>
      </c>
      <c r="AU71" s="76" t="s">
        <v>301</v>
      </c>
      <c r="AV71" s="72" t="b">
        <v>0</v>
      </c>
      <c r="AW71" s="72" t="s">
        <v>305</v>
      </c>
      <c r="AX71" s="76" t="s">
        <v>847</v>
      </c>
      <c r="AY71" s="72" t="s">
        <v>66</v>
      </c>
      <c r="AZ71" s="50" t="s">
        <v>469</v>
      </c>
      <c r="BA71" s="50" t="s">
        <v>469</v>
      </c>
      <c r="BB71" s="50" t="s">
        <v>345</v>
      </c>
      <c r="BC71" s="50" t="s">
        <v>345</v>
      </c>
      <c r="BD71" s="50"/>
      <c r="BE71" s="50"/>
      <c r="BF71" s="114" t="s">
        <v>1398</v>
      </c>
      <c r="BG71" s="114" t="s">
        <v>1398</v>
      </c>
      <c r="BH71" s="114" t="s">
        <v>1450</v>
      </c>
      <c r="BI71" s="114" t="s">
        <v>1450</v>
      </c>
      <c r="BJ71" s="114">
        <v>1</v>
      </c>
      <c r="BK71" s="118">
        <v>5</v>
      </c>
      <c r="BL71" s="114">
        <v>0</v>
      </c>
      <c r="BM71" s="118">
        <v>0</v>
      </c>
      <c r="BN71" s="114">
        <v>0</v>
      </c>
      <c r="BO71" s="118">
        <v>0</v>
      </c>
      <c r="BP71" s="114">
        <v>19</v>
      </c>
      <c r="BQ71" s="118">
        <v>95</v>
      </c>
      <c r="BR71" s="114">
        <v>20</v>
      </c>
    </row>
    <row r="72" spans="1:75" x14ac:dyDescent="0.35">
      <c r="A72" s="70" t="s">
        <v>398</v>
      </c>
      <c r="B72" s="83"/>
      <c r="C72" s="83"/>
      <c r="D72" s="84"/>
      <c r="E72" s="107"/>
      <c r="F72" s="80" t="s">
        <v>523</v>
      </c>
      <c r="G72" s="108"/>
      <c r="H72" s="81"/>
      <c r="I72" s="87"/>
      <c r="J72" s="109"/>
      <c r="K72" s="81" t="s">
        <v>889</v>
      </c>
      <c r="L72" s="110"/>
      <c r="M72" s="92"/>
      <c r="N72" s="92"/>
      <c r="O72" s="93"/>
      <c r="P72" s="94"/>
      <c r="Q72" s="94"/>
      <c r="R72" s="79"/>
      <c r="S72" s="79"/>
      <c r="T72" s="79"/>
      <c r="U72" s="79"/>
      <c r="V72" s="52"/>
      <c r="W72" s="52"/>
      <c r="X72" s="52"/>
      <c r="Y72" s="52"/>
      <c r="Z72" s="51"/>
      <c r="AA72" s="88">
        <v>72</v>
      </c>
      <c r="AB72" s="88"/>
      <c r="AC72" s="89"/>
      <c r="AD72" s="72" t="s">
        <v>662</v>
      </c>
      <c r="AE72" s="72">
        <v>6</v>
      </c>
      <c r="AF72" s="72">
        <v>130</v>
      </c>
      <c r="AG72" s="72">
        <v>42240</v>
      </c>
      <c r="AH72" s="72">
        <v>23</v>
      </c>
      <c r="AI72" s="72"/>
      <c r="AJ72" s="72" t="s">
        <v>701</v>
      </c>
      <c r="AK72" s="72" t="s">
        <v>726</v>
      </c>
      <c r="AL72" s="76" t="s">
        <v>748</v>
      </c>
      <c r="AM72" s="72"/>
      <c r="AN72" s="74">
        <v>40327.721620370372</v>
      </c>
      <c r="AO72" s="76" t="s">
        <v>788</v>
      </c>
      <c r="AP72" s="72" t="b">
        <v>0</v>
      </c>
      <c r="AQ72" s="72" t="b">
        <v>0</v>
      </c>
      <c r="AR72" s="72" t="b">
        <v>0</v>
      </c>
      <c r="AS72" s="72" t="s">
        <v>229</v>
      </c>
      <c r="AT72" s="72">
        <v>51</v>
      </c>
      <c r="AU72" s="76" t="s">
        <v>329</v>
      </c>
      <c r="AV72" s="72" t="b">
        <v>0</v>
      </c>
      <c r="AW72" s="72" t="s">
        <v>305</v>
      </c>
      <c r="AX72" s="76" t="s">
        <v>848</v>
      </c>
      <c r="AY72" s="72" t="s">
        <v>66</v>
      </c>
      <c r="AZ72" s="50" t="s">
        <v>470</v>
      </c>
      <c r="BA72" s="50" t="s">
        <v>470</v>
      </c>
      <c r="BB72" s="50" t="s">
        <v>222</v>
      </c>
      <c r="BC72" s="50" t="s">
        <v>222</v>
      </c>
      <c r="BD72" s="50"/>
      <c r="BE72" s="50"/>
      <c r="BF72" s="114" t="s">
        <v>1399</v>
      </c>
      <c r="BG72" s="114" t="s">
        <v>1399</v>
      </c>
      <c r="BH72" s="114" t="s">
        <v>1451</v>
      </c>
      <c r="BI72" s="114" t="s">
        <v>1451</v>
      </c>
      <c r="BJ72" s="114">
        <v>1</v>
      </c>
      <c r="BK72" s="118">
        <v>5</v>
      </c>
      <c r="BL72" s="114">
        <v>0</v>
      </c>
      <c r="BM72" s="118">
        <v>0</v>
      </c>
      <c r="BN72" s="114">
        <v>0</v>
      </c>
      <c r="BO72" s="118">
        <v>0</v>
      </c>
      <c r="BP72" s="114">
        <v>19</v>
      </c>
      <c r="BQ72" s="118">
        <v>95</v>
      </c>
      <c r="BR72" s="114">
        <v>20</v>
      </c>
    </row>
    <row r="73" spans="1:75" x14ac:dyDescent="0.35">
      <c r="A73" s="70" t="s">
        <v>914</v>
      </c>
      <c r="B73" s="83"/>
      <c r="C73" s="83"/>
      <c r="D73" s="84"/>
      <c r="E73" s="107"/>
      <c r="F73" s="80" t="s">
        <v>1015</v>
      </c>
      <c r="G73" s="108"/>
      <c r="H73" s="81"/>
      <c r="I73" s="87"/>
      <c r="J73" s="109"/>
      <c r="K73" s="81" t="s">
        <v>1279</v>
      </c>
      <c r="L73" s="110"/>
      <c r="M73" s="92"/>
      <c r="N73" s="92"/>
      <c r="O73" s="93"/>
      <c r="P73" s="94"/>
      <c r="Q73" s="94"/>
      <c r="R73" s="79"/>
      <c r="S73" s="79"/>
      <c r="T73" s="79"/>
      <c r="U73" s="79"/>
      <c r="V73" s="52"/>
      <c r="W73" s="52"/>
      <c r="X73" s="52"/>
      <c r="Y73" s="52"/>
      <c r="Z73" s="51"/>
      <c r="AA73" s="88">
        <v>73</v>
      </c>
      <c r="AB73" s="88"/>
      <c r="AC73" s="89"/>
      <c r="AD73" s="72" t="s">
        <v>1125</v>
      </c>
      <c r="AE73" s="72">
        <v>33</v>
      </c>
      <c r="AF73" s="72">
        <v>9</v>
      </c>
      <c r="AG73" s="72">
        <v>650</v>
      </c>
      <c r="AH73" s="72">
        <v>2</v>
      </c>
      <c r="AI73" s="72"/>
      <c r="AJ73" s="72" t="s">
        <v>1150</v>
      </c>
      <c r="AK73" s="72" t="s">
        <v>1168</v>
      </c>
      <c r="AL73" s="72"/>
      <c r="AM73" s="72"/>
      <c r="AN73" s="74">
        <v>42637.277650462966</v>
      </c>
      <c r="AO73" s="72"/>
      <c r="AP73" s="72" t="b">
        <v>1</v>
      </c>
      <c r="AQ73" s="72" t="b">
        <v>0</v>
      </c>
      <c r="AR73" s="72" t="b">
        <v>0</v>
      </c>
      <c r="AS73" s="72" t="s">
        <v>333</v>
      </c>
      <c r="AT73" s="72">
        <v>1</v>
      </c>
      <c r="AU73" s="72"/>
      <c r="AV73" s="72" t="b">
        <v>0</v>
      </c>
      <c r="AW73" s="72" t="s">
        <v>305</v>
      </c>
      <c r="AX73" s="76" t="s">
        <v>1246</v>
      </c>
      <c r="AY73" s="72" t="s">
        <v>66</v>
      </c>
      <c r="AZ73" s="50" t="s">
        <v>972</v>
      </c>
      <c r="BA73" s="50" t="s">
        <v>972</v>
      </c>
      <c r="BB73" s="50" t="s">
        <v>224</v>
      </c>
      <c r="BC73" s="50" t="s">
        <v>224</v>
      </c>
      <c r="BD73" s="50"/>
      <c r="BE73" s="50"/>
      <c r="BF73" s="114" t="s">
        <v>1400</v>
      </c>
      <c r="BG73" s="114" t="s">
        <v>1400</v>
      </c>
      <c r="BH73" s="114" t="s">
        <v>1452</v>
      </c>
      <c r="BI73" s="114" t="s">
        <v>1452</v>
      </c>
      <c r="BJ73" s="114">
        <v>0</v>
      </c>
      <c r="BK73" s="118">
        <v>0</v>
      </c>
      <c r="BL73" s="114">
        <v>0</v>
      </c>
      <c r="BM73" s="118">
        <v>0</v>
      </c>
      <c r="BN73" s="114">
        <v>0</v>
      </c>
      <c r="BO73" s="118">
        <v>0</v>
      </c>
      <c r="BP73" s="114">
        <v>20</v>
      </c>
      <c r="BQ73" s="118">
        <v>100</v>
      </c>
      <c r="BR73" s="114">
        <v>20</v>
      </c>
    </row>
    <row r="74" spans="1:75" x14ac:dyDescent="0.35">
      <c r="A74" s="70" t="s">
        <v>915</v>
      </c>
      <c r="B74" s="83"/>
      <c r="C74" s="83"/>
      <c r="D74" s="84"/>
      <c r="E74" s="107"/>
      <c r="F74" s="80" t="s">
        <v>1016</v>
      </c>
      <c r="G74" s="108"/>
      <c r="H74" s="81"/>
      <c r="I74" s="87"/>
      <c r="J74" s="109"/>
      <c r="K74" s="81" t="s">
        <v>1280</v>
      </c>
      <c r="L74" s="110"/>
      <c r="M74" s="92"/>
      <c r="N74" s="92"/>
      <c r="O74" s="93"/>
      <c r="P74" s="94"/>
      <c r="Q74" s="94"/>
      <c r="R74" s="79"/>
      <c r="S74" s="79"/>
      <c r="T74" s="79"/>
      <c r="U74" s="79"/>
      <c r="V74" s="52"/>
      <c r="W74" s="52"/>
      <c r="X74" s="52"/>
      <c r="Y74" s="52"/>
      <c r="Z74" s="51"/>
      <c r="AA74" s="88">
        <v>74</v>
      </c>
      <c r="AB74" s="88"/>
      <c r="AC74" s="89"/>
      <c r="AD74" s="72" t="s">
        <v>1126</v>
      </c>
      <c r="AE74" s="72">
        <v>196</v>
      </c>
      <c r="AF74" s="72">
        <v>194</v>
      </c>
      <c r="AG74" s="72">
        <v>2608</v>
      </c>
      <c r="AH74" s="72">
        <v>1589</v>
      </c>
      <c r="AI74" s="72">
        <v>-25200</v>
      </c>
      <c r="AJ74" s="72" t="s">
        <v>1151</v>
      </c>
      <c r="AK74" s="72" t="s">
        <v>1169</v>
      </c>
      <c r="AL74" s="76" t="s">
        <v>1183</v>
      </c>
      <c r="AM74" s="72" t="s">
        <v>279</v>
      </c>
      <c r="AN74" s="74">
        <v>40055.418969907405</v>
      </c>
      <c r="AO74" s="76" t="s">
        <v>1205</v>
      </c>
      <c r="AP74" s="72" t="b">
        <v>0</v>
      </c>
      <c r="AQ74" s="72" t="b">
        <v>0</v>
      </c>
      <c r="AR74" s="72" t="b">
        <v>1</v>
      </c>
      <c r="AS74" s="72" t="s">
        <v>229</v>
      </c>
      <c r="AT74" s="72">
        <v>4</v>
      </c>
      <c r="AU74" s="76" t="s">
        <v>1212</v>
      </c>
      <c r="AV74" s="72" t="b">
        <v>0</v>
      </c>
      <c r="AW74" s="72" t="s">
        <v>305</v>
      </c>
      <c r="AX74" s="76" t="s">
        <v>1247</v>
      </c>
      <c r="AY74" s="72" t="s">
        <v>66</v>
      </c>
      <c r="AZ74" s="50" t="s">
        <v>447</v>
      </c>
      <c r="BA74" s="50" t="s">
        <v>447</v>
      </c>
      <c r="BB74" s="50" t="s">
        <v>473</v>
      </c>
      <c r="BC74" s="50" t="s">
        <v>473</v>
      </c>
      <c r="BD74" s="50" t="s">
        <v>480</v>
      </c>
      <c r="BE74" s="50" t="s">
        <v>480</v>
      </c>
      <c r="BF74" s="114" t="s">
        <v>1371</v>
      </c>
      <c r="BG74" s="114" t="s">
        <v>1371</v>
      </c>
      <c r="BH74" s="114" t="s">
        <v>1423</v>
      </c>
      <c r="BI74" s="114" t="s">
        <v>1423</v>
      </c>
      <c r="BJ74" s="114">
        <v>1</v>
      </c>
      <c r="BK74" s="118">
        <v>7.1428571428571432</v>
      </c>
      <c r="BL74" s="114">
        <v>1</v>
      </c>
      <c r="BM74" s="118">
        <v>7.1428571428571432</v>
      </c>
      <c r="BN74" s="114">
        <v>0</v>
      </c>
      <c r="BO74" s="118">
        <v>0</v>
      </c>
      <c r="BP74" s="114">
        <v>12</v>
      </c>
      <c r="BQ74" s="118">
        <v>85.714285714285708</v>
      </c>
      <c r="BR74" s="114">
        <v>14</v>
      </c>
    </row>
    <row r="75" spans="1:75" x14ac:dyDescent="0.35">
      <c r="A75" s="70" t="s">
        <v>392</v>
      </c>
      <c r="B75" s="83"/>
      <c r="C75" s="83"/>
      <c r="D75" s="84"/>
      <c r="E75" s="107"/>
      <c r="F75" s="80" t="s">
        <v>519</v>
      </c>
      <c r="G75" s="108"/>
      <c r="H75" s="81"/>
      <c r="I75" s="87"/>
      <c r="J75" s="109"/>
      <c r="K75" s="81" t="s">
        <v>1281</v>
      </c>
      <c r="L75" s="110"/>
      <c r="M75" s="92"/>
      <c r="N75" s="92"/>
      <c r="O75" s="93"/>
      <c r="P75" s="94"/>
      <c r="Q75" s="94"/>
      <c r="R75" s="79"/>
      <c r="S75" s="79"/>
      <c r="T75" s="79"/>
      <c r="U75" s="79"/>
      <c r="V75" s="52"/>
      <c r="W75" s="52"/>
      <c r="X75" s="52"/>
      <c r="Y75" s="52"/>
      <c r="Z75" s="51"/>
      <c r="AA75" s="88">
        <v>75</v>
      </c>
      <c r="AB75" s="88"/>
      <c r="AC75" s="89"/>
      <c r="AD75" s="72" t="s">
        <v>656</v>
      </c>
      <c r="AE75" s="72">
        <v>160</v>
      </c>
      <c r="AF75" s="72">
        <v>1807</v>
      </c>
      <c r="AG75" s="72">
        <v>1675271</v>
      </c>
      <c r="AH75" s="72">
        <v>1</v>
      </c>
      <c r="AI75" s="72">
        <v>7200</v>
      </c>
      <c r="AJ75" s="72" t="s">
        <v>695</v>
      </c>
      <c r="AK75" s="72" t="s">
        <v>718</v>
      </c>
      <c r="AL75" s="76" t="s">
        <v>744</v>
      </c>
      <c r="AM75" s="72" t="s">
        <v>281</v>
      </c>
      <c r="AN75" s="74">
        <v>39933.6481712963</v>
      </c>
      <c r="AO75" s="76" t="s">
        <v>782</v>
      </c>
      <c r="AP75" s="72" t="b">
        <v>0</v>
      </c>
      <c r="AQ75" s="72" t="b">
        <v>0</v>
      </c>
      <c r="AR75" s="72" t="b">
        <v>1</v>
      </c>
      <c r="AS75" s="72" t="s">
        <v>232</v>
      </c>
      <c r="AT75" s="72">
        <v>395</v>
      </c>
      <c r="AU75" s="76" t="s">
        <v>801</v>
      </c>
      <c r="AV75" s="72" t="b">
        <v>0</v>
      </c>
      <c r="AW75" s="72" t="s">
        <v>305</v>
      </c>
      <c r="AX75" s="76" t="s">
        <v>842</v>
      </c>
      <c r="AY75" s="72" t="s">
        <v>66</v>
      </c>
      <c r="AZ75" s="50" t="s">
        <v>1351</v>
      </c>
      <c r="BA75" s="50" t="s">
        <v>1351</v>
      </c>
      <c r="BB75" s="50" t="s">
        <v>222</v>
      </c>
      <c r="BC75" s="50" t="s">
        <v>222</v>
      </c>
      <c r="BD75" s="50" t="s">
        <v>482</v>
      </c>
      <c r="BE75" s="50" t="s">
        <v>482</v>
      </c>
      <c r="BF75" s="114" t="s">
        <v>1401</v>
      </c>
      <c r="BG75" s="114" t="s">
        <v>1410</v>
      </c>
      <c r="BH75" s="114" t="s">
        <v>1453</v>
      </c>
      <c r="BI75" s="114" t="s">
        <v>1462</v>
      </c>
      <c r="BJ75" s="114">
        <v>1</v>
      </c>
      <c r="BK75" s="118">
        <v>0.81300813008130079</v>
      </c>
      <c r="BL75" s="114">
        <v>0</v>
      </c>
      <c r="BM75" s="118">
        <v>0</v>
      </c>
      <c r="BN75" s="114">
        <v>0</v>
      </c>
      <c r="BO75" s="118">
        <v>0</v>
      </c>
      <c r="BP75" s="114">
        <v>122</v>
      </c>
      <c r="BQ75" s="118">
        <v>99.1869918699187</v>
      </c>
      <c r="BR75" s="114">
        <v>123</v>
      </c>
    </row>
    <row r="76" spans="1:75" x14ac:dyDescent="0.35">
      <c r="A76" s="70" t="s">
        <v>916</v>
      </c>
      <c r="B76" s="83"/>
      <c r="C76" s="83"/>
      <c r="D76" s="84"/>
      <c r="E76" s="107"/>
      <c r="F76" s="80" t="s">
        <v>1017</v>
      </c>
      <c r="G76" s="108"/>
      <c r="H76" s="81"/>
      <c r="I76" s="87"/>
      <c r="J76" s="109"/>
      <c r="K76" s="81" t="s">
        <v>1282</v>
      </c>
      <c r="L76" s="110"/>
      <c r="M76" s="92"/>
      <c r="N76" s="92"/>
      <c r="O76" s="93"/>
      <c r="P76" s="94"/>
      <c r="Q76" s="94"/>
      <c r="R76" s="79"/>
      <c r="S76" s="79"/>
      <c r="T76" s="79"/>
      <c r="U76" s="79"/>
      <c r="V76" s="52"/>
      <c r="W76" s="52"/>
      <c r="X76" s="52"/>
      <c r="Y76" s="52"/>
      <c r="Z76" s="51"/>
      <c r="AA76" s="88">
        <v>76</v>
      </c>
      <c r="AB76" s="88"/>
      <c r="AC76" s="89"/>
      <c r="AD76" s="72" t="s">
        <v>1127</v>
      </c>
      <c r="AE76" s="72">
        <v>173</v>
      </c>
      <c r="AF76" s="72">
        <v>3208</v>
      </c>
      <c r="AG76" s="72">
        <v>45812</v>
      </c>
      <c r="AH76" s="72">
        <v>602</v>
      </c>
      <c r="AI76" s="72">
        <v>-7200</v>
      </c>
      <c r="AJ76" s="72" t="s">
        <v>1152</v>
      </c>
      <c r="AK76" s="72" t="s">
        <v>1170</v>
      </c>
      <c r="AL76" s="72"/>
      <c r="AM76" s="72" t="s">
        <v>324</v>
      </c>
      <c r="AN76" s="74">
        <v>40131.797766203701</v>
      </c>
      <c r="AO76" s="76" t="s">
        <v>1206</v>
      </c>
      <c r="AP76" s="72" t="b">
        <v>0</v>
      </c>
      <c r="AQ76" s="72" t="b">
        <v>0</v>
      </c>
      <c r="AR76" s="72" t="b">
        <v>1</v>
      </c>
      <c r="AS76" s="72" t="s">
        <v>233</v>
      </c>
      <c r="AT76" s="72">
        <v>84</v>
      </c>
      <c r="AU76" s="76" t="s">
        <v>1213</v>
      </c>
      <c r="AV76" s="72" t="b">
        <v>0</v>
      </c>
      <c r="AW76" s="72" t="s">
        <v>305</v>
      </c>
      <c r="AX76" s="76" t="s">
        <v>1248</v>
      </c>
      <c r="AY76" s="72" t="s">
        <v>66</v>
      </c>
      <c r="AZ76" s="50"/>
      <c r="BA76" s="50"/>
      <c r="BB76" s="50"/>
      <c r="BC76" s="50"/>
      <c r="BD76" s="50"/>
      <c r="BE76" s="50"/>
      <c r="BF76" s="114" t="s">
        <v>1402</v>
      </c>
      <c r="BG76" s="114" t="s">
        <v>1402</v>
      </c>
      <c r="BH76" s="114" t="s">
        <v>1454</v>
      </c>
      <c r="BI76" s="114" t="s">
        <v>1454</v>
      </c>
      <c r="BJ76" s="114">
        <v>0</v>
      </c>
      <c r="BK76" s="118">
        <v>0</v>
      </c>
      <c r="BL76" s="114">
        <v>0</v>
      </c>
      <c r="BM76" s="118">
        <v>0</v>
      </c>
      <c r="BN76" s="114">
        <v>0</v>
      </c>
      <c r="BO76" s="118">
        <v>0</v>
      </c>
      <c r="BP76" s="114">
        <v>10</v>
      </c>
      <c r="BQ76" s="118">
        <v>100</v>
      </c>
      <c r="BR76" s="114">
        <v>10</v>
      </c>
    </row>
    <row r="77" spans="1:75" x14ac:dyDescent="0.35">
      <c r="A77" s="70" t="s">
        <v>311</v>
      </c>
      <c r="B77" s="83"/>
      <c r="C77" s="83"/>
      <c r="D77" s="84"/>
      <c r="E77" s="107"/>
      <c r="F77" s="80" t="s">
        <v>313</v>
      </c>
      <c r="G77" s="108"/>
      <c r="H77" s="81"/>
      <c r="I77" s="87"/>
      <c r="J77" s="109"/>
      <c r="K77" s="81" t="s">
        <v>360</v>
      </c>
      <c r="L77" s="110"/>
      <c r="M77" s="92"/>
      <c r="N77" s="92"/>
      <c r="O77" s="93"/>
      <c r="P77" s="94"/>
      <c r="Q77" s="94"/>
      <c r="R77" s="79"/>
      <c r="S77" s="79"/>
      <c r="T77" s="79"/>
      <c r="U77" s="79"/>
      <c r="V77" s="52"/>
      <c r="W77" s="52"/>
      <c r="X77" s="52"/>
      <c r="Y77" s="52"/>
      <c r="Z77" s="51"/>
      <c r="AA77" s="88">
        <v>77</v>
      </c>
      <c r="AB77" s="88"/>
      <c r="AC77" s="89"/>
      <c r="AD77" s="72" t="s">
        <v>317</v>
      </c>
      <c r="AE77" s="72">
        <v>32677</v>
      </c>
      <c r="AF77" s="72">
        <v>549178</v>
      </c>
      <c r="AG77" s="72">
        <v>37181</v>
      </c>
      <c r="AH77" s="72">
        <v>94</v>
      </c>
      <c r="AI77" s="72">
        <v>-10800</v>
      </c>
      <c r="AJ77" s="72" t="s">
        <v>318</v>
      </c>
      <c r="AK77" s="72" t="s">
        <v>320</v>
      </c>
      <c r="AL77" s="76" t="s">
        <v>321</v>
      </c>
      <c r="AM77" s="72" t="s">
        <v>325</v>
      </c>
      <c r="AN77" s="74">
        <v>40018.991863425923</v>
      </c>
      <c r="AO77" s="76" t="s">
        <v>327</v>
      </c>
      <c r="AP77" s="72" t="b">
        <v>0</v>
      </c>
      <c r="AQ77" s="72" t="b">
        <v>0</v>
      </c>
      <c r="AR77" s="72" t="b">
        <v>1</v>
      </c>
      <c r="AS77" s="72" t="s">
        <v>233</v>
      </c>
      <c r="AT77" s="72">
        <v>1228</v>
      </c>
      <c r="AU77" s="76" t="s">
        <v>330</v>
      </c>
      <c r="AV77" s="72" t="b">
        <v>1</v>
      </c>
      <c r="AW77" s="72" t="s">
        <v>305</v>
      </c>
      <c r="AX77" s="76" t="s">
        <v>331</v>
      </c>
      <c r="AY77" s="72" t="s">
        <v>65</v>
      </c>
      <c r="AZ77" s="50"/>
      <c r="BA77" s="50"/>
      <c r="BB77" s="50"/>
      <c r="BC77" s="50"/>
      <c r="BD77" s="50"/>
      <c r="BE77" s="50"/>
      <c r="BF77" s="50"/>
      <c r="BG77" s="50"/>
      <c r="BH77" s="50"/>
      <c r="BI77" s="50"/>
      <c r="BJ77" s="50"/>
      <c r="BK77" s="51"/>
      <c r="BL77" s="50"/>
      <c r="BM77" s="51"/>
      <c r="BN77" s="50"/>
      <c r="BO77" s="51"/>
      <c r="BP77" s="50"/>
      <c r="BQ77" s="51"/>
      <c r="BR77" s="50"/>
    </row>
    <row r="78" spans="1:75" x14ac:dyDescent="0.35">
      <c r="A78" s="70" t="s">
        <v>381</v>
      </c>
      <c r="B78" s="83"/>
      <c r="C78" s="83"/>
      <c r="D78" s="84"/>
      <c r="E78" s="107"/>
      <c r="F78" s="80" t="s">
        <v>509</v>
      </c>
      <c r="G78" s="108"/>
      <c r="H78" s="81"/>
      <c r="I78" s="87"/>
      <c r="J78" s="109"/>
      <c r="K78" s="81" t="s">
        <v>1283</v>
      </c>
      <c r="L78" s="110"/>
      <c r="M78" s="92"/>
      <c r="N78" s="92"/>
      <c r="O78" s="93"/>
      <c r="P78" s="94"/>
      <c r="Q78" s="94"/>
      <c r="R78" s="79"/>
      <c r="S78" s="79"/>
      <c r="T78" s="79"/>
      <c r="U78" s="79"/>
      <c r="V78" s="52"/>
      <c r="W78" s="52"/>
      <c r="X78" s="52"/>
      <c r="Y78" s="52"/>
      <c r="Z78" s="51"/>
      <c r="AA78" s="88">
        <v>78</v>
      </c>
      <c r="AB78" s="88"/>
      <c r="AC78" s="89"/>
      <c r="AD78" s="72" t="s">
        <v>645</v>
      </c>
      <c r="AE78" s="72">
        <v>0</v>
      </c>
      <c r="AF78" s="72">
        <v>509</v>
      </c>
      <c r="AG78" s="72">
        <v>1171143</v>
      </c>
      <c r="AH78" s="72">
        <v>0</v>
      </c>
      <c r="AI78" s="72"/>
      <c r="AJ78" s="72" t="s">
        <v>684</v>
      </c>
      <c r="AK78" s="72" t="s">
        <v>718</v>
      </c>
      <c r="AL78" s="76" t="s">
        <v>737</v>
      </c>
      <c r="AM78" s="72"/>
      <c r="AN78" s="74">
        <v>40835.938460648147</v>
      </c>
      <c r="AO78" s="72"/>
      <c r="AP78" s="72" t="b">
        <v>1</v>
      </c>
      <c r="AQ78" s="72" t="b">
        <v>0</v>
      </c>
      <c r="AR78" s="72" t="b">
        <v>0</v>
      </c>
      <c r="AS78" s="72" t="s">
        <v>232</v>
      </c>
      <c r="AT78" s="72">
        <v>356</v>
      </c>
      <c r="AU78" s="76" t="s">
        <v>296</v>
      </c>
      <c r="AV78" s="72" t="b">
        <v>0</v>
      </c>
      <c r="AW78" s="72" t="s">
        <v>305</v>
      </c>
      <c r="AX78" s="76" t="s">
        <v>831</v>
      </c>
      <c r="AY78" s="72" t="s">
        <v>66</v>
      </c>
      <c r="AZ78" s="50" t="s">
        <v>1352</v>
      </c>
      <c r="BA78" s="50" t="s">
        <v>1352</v>
      </c>
      <c r="BB78" s="50" t="s">
        <v>222</v>
      </c>
      <c r="BC78" s="50" t="s">
        <v>222</v>
      </c>
      <c r="BD78" s="50"/>
      <c r="BE78" s="50"/>
      <c r="BF78" s="114" t="s">
        <v>1403</v>
      </c>
      <c r="BG78" s="114" t="s">
        <v>1411</v>
      </c>
      <c r="BH78" s="114" t="s">
        <v>1455</v>
      </c>
      <c r="BI78" s="114" t="s">
        <v>1463</v>
      </c>
      <c r="BJ78" s="114">
        <v>1</v>
      </c>
      <c r="BK78" s="118">
        <v>1.3698630136986301</v>
      </c>
      <c r="BL78" s="114">
        <v>0</v>
      </c>
      <c r="BM78" s="118">
        <v>0</v>
      </c>
      <c r="BN78" s="114">
        <v>0</v>
      </c>
      <c r="BO78" s="118">
        <v>0</v>
      </c>
      <c r="BP78" s="114">
        <v>72</v>
      </c>
      <c r="BQ78" s="118">
        <v>98.630136986301366</v>
      </c>
      <c r="BR78" s="114">
        <v>73</v>
      </c>
    </row>
    <row r="79" spans="1:75" x14ac:dyDescent="0.35">
      <c r="A79" s="70" t="s">
        <v>917</v>
      </c>
      <c r="B79" s="83"/>
      <c r="C79" s="83"/>
      <c r="D79" s="84"/>
      <c r="E79" s="107"/>
      <c r="F79" s="80" t="s">
        <v>1018</v>
      </c>
      <c r="G79" s="108"/>
      <c r="H79" s="81"/>
      <c r="I79" s="87"/>
      <c r="J79" s="109"/>
      <c r="K79" s="81" t="s">
        <v>1284</v>
      </c>
      <c r="L79" s="110"/>
      <c r="M79" s="92"/>
      <c r="N79" s="92"/>
      <c r="O79" s="93"/>
      <c r="P79" s="94"/>
      <c r="Q79" s="94"/>
      <c r="R79" s="79"/>
      <c r="S79" s="79"/>
      <c r="T79" s="79"/>
      <c r="U79" s="79"/>
      <c r="V79" s="52"/>
      <c r="W79" s="52"/>
      <c r="X79" s="52"/>
      <c r="Y79" s="52"/>
      <c r="Z79" s="51"/>
      <c r="AA79" s="88">
        <v>79</v>
      </c>
      <c r="AB79" s="88"/>
      <c r="AC79" s="89"/>
      <c r="AD79" s="72" t="s">
        <v>1128</v>
      </c>
      <c r="AE79" s="72">
        <v>8279</v>
      </c>
      <c r="AF79" s="72">
        <v>20228</v>
      </c>
      <c r="AG79" s="72">
        <v>20407</v>
      </c>
      <c r="AH79" s="72">
        <v>46303</v>
      </c>
      <c r="AI79" s="72">
        <v>32400</v>
      </c>
      <c r="AJ79" s="72" t="s">
        <v>1153</v>
      </c>
      <c r="AK79" s="72" t="s">
        <v>1171</v>
      </c>
      <c r="AL79" s="76" t="s">
        <v>1184</v>
      </c>
      <c r="AM79" s="72" t="s">
        <v>323</v>
      </c>
      <c r="AN79" s="74">
        <v>40622.518622685187</v>
      </c>
      <c r="AO79" s="76" t="s">
        <v>1207</v>
      </c>
      <c r="AP79" s="72" t="b">
        <v>1</v>
      </c>
      <c r="AQ79" s="72" t="b">
        <v>0</v>
      </c>
      <c r="AR79" s="72" t="b">
        <v>1</v>
      </c>
      <c r="AS79" s="72" t="s">
        <v>229</v>
      </c>
      <c r="AT79" s="72">
        <v>152</v>
      </c>
      <c r="AU79" s="76" t="s">
        <v>296</v>
      </c>
      <c r="AV79" s="72" t="b">
        <v>0</v>
      </c>
      <c r="AW79" s="72" t="s">
        <v>305</v>
      </c>
      <c r="AX79" s="76" t="s">
        <v>1249</v>
      </c>
      <c r="AY79" s="72" t="s">
        <v>66</v>
      </c>
      <c r="AZ79" s="50" t="s">
        <v>977</v>
      </c>
      <c r="BA79" s="50" t="s">
        <v>977</v>
      </c>
      <c r="BB79" s="50" t="s">
        <v>987</v>
      </c>
      <c r="BC79" s="50" t="s">
        <v>987</v>
      </c>
      <c r="BD79" s="50" t="s">
        <v>990</v>
      </c>
      <c r="BE79" s="50" t="s">
        <v>990</v>
      </c>
      <c r="BF79" s="114" t="s">
        <v>1404</v>
      </c>
      <c r="BG79" s="114" t="s">
        <v>1404</v>
      </c>
      <c r="BH79" s="114" t="s">
        <v>1456</v>
      </c>
      <c r="BI79" s="114" t="s">
        <v>1456</v>
      </c>
      <c r="BJ79" s="114">
        <v>0</v>
      </c>
      <c r="BK79" s="118">
        <v>0</v>
      </c>
      <c r="BL79" s="114">
        <v>0</v>
      </c>
      <c r="BM79" s="118">
        <v>0</v>
      </c>
      <c r="BN79" s="114">
        <v>0</v>
      </c>
      <c r="BO79" s="118">
        <v>0</v>
      </c>
      <c r="BP79" s="114">
        <v>9</v>
      </c>
      <c r="BQ79" s="118">
        <v>100</v>
      </c>
      <c r="BR79" s="114">
        <v>9</v>
      </c>
    </row>
    <row r="80" spans="1:75" x14ac:dyDescent="0.35">
      <c r="A80" s="70" t="s">
        <v>918</v>
      </c>
      <c r="B80" s="83"/>
      <c r="C80" s="83"/>
      <c r="D80" s="84"/>
      <c r="E80" s="107"/>
      <c r="F80" s="80" t="s">
        <v>1019</v>
      </c>
      <c r="G80" s="108"/>
      <c r="H80" s="81"/>
      <c r="I80" s="87"/>
      <c r="J80" s="109"/>
      <c r="K80" s="81" t="s">
        <v>1285</v>
      </c>
      <c r="L80" s="110"/>
      <c r="M80" s="92"/>
      <c r="N80" s="92"/>
      <c r="O80" s="93"/>
      <c r="P80" s="94"/>
      <c r="Q80" s="94"/>
      <c r="R80" s="79"/>
      <c r="S80" s="79"/>
      <c r="T80" s="79"/>
      <c r="U80" s="79"/>
      <c r="V80" s="52"/>
      <c r="W80" s="52"/>
      <c r="X80" s="52"/>
      <c r="Y80" s="52"/>
      <c r="Z80" s="51"/>
      <c r="AA80" s="88">
        <v>80</v>
      </c>
      <c r="AB80" s="88"/>
      <c r="AC80" s="89"/>
      <c r="AD80" s="72" t="s">
        <v>1129</v>
      </c>
      <c r="AE80" s="72">
        <v>2312</v>
      </c>
      <c r="AF80" s="72">
        <v>2631</v>
      </c>
      <c r="AG80" s="72">
        <v>8970</v>
      </c>
      <c r="AH80" s="72">
        <v>22080</v>
      </c>
      <c r="AI80" s="72"/>
      <c r="AJ80" s="72" t="s">
        <v>1154</v>
      </c>
      <c r="AK80" s="72" t="s">
        <v>1172</v>
      </c>
      <c r="AL80" s="72"/>
      <c r="AM80" s="72"/>
      <c r="AN80" s="74">
        <v>42286.359363425923</v>
      </c>
      <c r="AO80" s="76" t="s">
        <v>1208</v>
      </c>
      <c r="AP80" s="72" t="b">
        <v>1</v>
      </c>
      <c r="AQ80" s="72" t="b">
        <v>0</v>
      </c>
      <c r="AR80" s="72" t="b">
        <v>0</v>
      </c>
      <c r="AS80" s="72" t="s">
        <v>315</v>
      </c>
      <c r="AT80" s="72">
        <v>17</v>
      </c>
      <c r="AU80" s="76" t="s">
        <v>296</v>
      </c>
      <c r="AV80" s="72" t="b">
        <v>0</v>
      </c>
      <c r="AW80" s="72" t="s">
        <v>305</v>
      </c>
      <c r="AX80" s="76" t="s">
        <v>1250</v>
      </c>
      <c r="AY80" s="72" t="s">
        <v>66</v>
      </c>
      <c r="AZ80" s="50" t="s">
        <v>978</v>
      </c>
      <c r="BA80" s="50" t="s">
        <v>978</v>
      </c>
      <c r="BB80" s="50" t="s">
        <v>224</v>
      </c>
      <c r="BC80" s="50" t="s">
        <v>224</v>
      </c>
      <c r="BD80" s="50" t="s">
        <v>991</v>
      </c>
      <c r="BE80" s="50" t="s">
        <v>991</v>
      </c>
      <c r="BF80" s="114" t="s">
        <v>1405</v>
      </c>
      <c r="BG80" s="114" t="s">
        <v>1405</v>
      </c>
      <c r="BH80" s="114" t="s">
        <v>1457</v>
      </c>
      <c r="BI80" s="114" t="s">
        <v>1457</v>
      </c>
      <c r="BJ80" s="114">
        <v>0</v>
      </c>
      <c r="BK80" s="118">
        <v>0</v>
      </c>
      <c r="BL80" s="114">
        <v>0</v>
      </c>
      <c r="BM80" s="118">
        <v>0</v>
      </c>
      <c r="BN80" s="114">
        <v>0</v>
      </c>
      <c r="BO80" s="118">
        <v>0</v>
      </c>
      <c r="BP80" s="114">
        <v>12</v>
      </c>
      <c r="BQ80" s="118">
        <v>100</v>
      </c>
      <c r="BR80" s="114">
        <v>12</v>
      </c>
    </row>
    <row r="81" spans="1:34" x14ac:dyDescent="0.35">
      <c r="A81"/>
      <c r="J81"/>
      <c r="AA81"/>
      <c r="AB81"/>
      <c r="AC81"/>
      <c r="AD81"/>
      <c r="AE81"/>
      <c r="AF81"/>
      <c r="AG81"/>
      <c r="AH81"/>
    </row>
    <row r="82" spans="1:34" x14ac:dyDescent="0.35">
      <c r="A82"/>
      <c r="J82"/>
      <c r="AA82"/>
      <c r="AB82"/>
      <c r="AC82"/>
      <c r="AD82"/>
      <c r="AE82"/>
      <c r="AF82"/>
      <c r="AG82"/>
      <c r="AH82"/>
    </row>
    <row r="83" spans="1:34" x14ac:dyDescent="0.35">
      <c r="A83"/>
      <c r="J83"/>
      <c r="AA83"/>
      <c r="AB83"/>
      <c r="AC83"/>
      <c r="AD83"/>
      <c r="AE83"/>
      <c r="AF83"/>
      <c r="AG83"/>
      <c r="AH83"/>
    </row>
    <row r="84" spans="1:34" x14ac:dyDescent="0.35">
      <c r="A84"/>
      <c r="J84"/>
      <c r="AA84"/>
      <c r="AB84"/>
      <c r="AC84"/>
      <c r="AD84"/>
      <c r="AE84"/>
      <c r="AF84"/>
      <c r="AG84"/>
      <c r="AH84"/>
    </row>
    <row r="85" spans="1:34" x14ac:dyDescent="0.35">
      <c r="A85"/>
      <c r="J85"/>
      <c r="AA85"/>
      <c r="AB85"/>
      <c r="AC85"/>
      <c r="AD85"/>
      <c r="AE85"/>
      <c r="AF85"/>
      <c r="AG85"/>
      <c r="AH85"/>
    </row>
    <row r="86" spans="1:34" x14ac:dyDescent="0.35">
      <c r="A86"/>
      <c r="J86"/>
      <c r="AA86"/>
      <c r="AB86"/>
      <c r="AC86"/>
      <c r="AD86"/>
      <c r="AE86"/>
      <c r="AF86"/>
      <c r="AG86"/>
      <c r="AH86"/>
    </row>
    <row r="87" spans="1:34" x14ac:dyDescent="0.35">
      <c r="A87"/>
      <c r="J87"/>
      <c r="AA87"/>
      <c r="AB87"/>
      <c r="AC87"/>
      <c r="AD87"/>
      <c r="AE87"/>
      <c r="AF87"/>
      <c r="AG87"/>
      <c r="AH87"/>
    </row>
    <row r="88" spans="1:34" x14ac:dyDescent="0.35">
      <c r="A88"/>
      <c r="J88"/>
      <c r="AA88"/>
      <c r="AB88"/>
      <c r="AC88"/>
      <c r="AD88"/>
      <c r="AE88"/>
      <c r="AF88"/>
      <c r="AG88"/>
      <c r="AH88"/>
    </row>
    <row r="89" spans="1:34" x14ac:dyDescent="0.35">
      <c r="A89"/>
      <c r="J89"/>
      <c r="AA89"/>
      <c r="AB89"/>
      <c r="AC89"/>
      <c r="AD89"/>
      <c r="AE89"/>
      <c r="AF89"/>
      <c r="AG89"/>
      <c r="AH89"/>
    </row>
    <row r="90" spans="1:34" x14ac:dyDescent="0.35">
      <c r="A90"/>
      <c r="J90"/>
      <c r="AA90"/>
      <c r="AB90"/>
      <c r="AC90"/>
      <c r="AD90"/>
      <c r="AE90"/>
      <c r="AF90"/>
      <c r="AG90"/>
      <c r="AH90"/>
    </row>
    <row r="91" spans="1:34" x14ac:dyDescent="0.35">
      <c r="A91"/>
      <c r="J91"/>
      <c r="AA91"/>
      <c r="AB91"/>
      <c r="AC91"/>
      <c r="AD91"/>
      <c r="AE91"/>
      <c r="AF91"/>
      <c r="AG91"/>
      <c r="AH91"/>
    </row>
    <row r="92" spans="1:34" x14ac:dyDescent="0.35">
      <c r="A92"/>
      <c r="J92"/>
      <c r="AA92"/>
      <c r="AB92"/>
      <c r="AC92"/>
      <c r="AD92"/>
      <c r="AE92"/>
      <c r="AF92"/>
      <c r="AG92"/>
      <c r="AH92"/>
    </row>
    <row r="93" spans="1:34" x14ac:dyDescent="0.35">
      <c r="A93"/>
      <c r="J93"/>
      <c r="AA93"/>
      <c r="AB93"/>
      <c r="AC93"/>
      <c r="AD93"/>
      <c r="AE93"/>
      <c r="AF93"/>
      <c r="AG93"/>
      <c r="AH93"/>
    </row>
    <row r="94" spans="1:34" x14ac:dyDescent="0.35">
      <c r="A94"/>
      <c r="J94"/>
      <c r="AA94"/>
      <c r="AB94"/>
      <c r="AC94"/>
      <c r="AD94"/>
      <c r="AE94"/>
      <c r="AF94"/>
      <c r="AG94"/>
      <c r="AH94"/>
    </row>
    <row r="95" spans="1:34" x14ac:dyDescent="0.35">
      <c r="A95"/>
      <c r="J95"/>
      <c r="AA95"/>
      <c r="AB95"/>
      <c r="AC95"/>
      <c r="AD95"/>
      <c r="AE95"/>
      <c r="AF95"/>
      <c r="AG95"/>
      <c r="AH95"/>
    </row>
    <row r="96" spans="1:34" x14ac:dyDescent="0.35">
      <c r="A96"/>
      <c r="J96"/>
      <c r="AA96"/>
      <c r="AB96"/>
      <c r="AC96"/>
      <c r="AD96"/>
      <c r="AE96"/>
      <c r="AF96"/>
      <c r="AG96"/>
      <c r="AH96"/>
    </row>
    <row r="97" spans="1:34" x14ac:dyDescent="0.35">
      <c r="A97"/>
      <c r="J97"/>
      <c r="AA97"/>
      <c r="AB97"/>
      <c r="AC97"/>
      <c r="AD97"/>
      <c r="AE97"/>
      <c r="AF97"/>
      <c r="AG97"/>
      <c r="AH97"/>
    </row>
    <row r="98" spans="1:34" x14ac:dyDescent="0.35">
      <c r="A98"/>
      <c r="J98"/>
      <c r="AA98"/>
      <c r="AB98"/>
      <c r="AC98"/>
      <c r="AD98"/>
      <c r="AE98"/>
      <c r="AF98"/>
      <c r="AG98"/>
      <c r="AH98"/>
    </row>
    <row r="99" spans="1:34" x14ac:dyDescent="0.35">
      <c r="A99"/>
      <c r="J99"/>
      <c r="AA99"/>
      <c r="AB99"/>
      <c r="AC99"/>
      <c r="AD99"/>
      <c r="AE99"/>
      <c r="AF99"/>
      <c r="AG99"/>
      <c r="AH99"/>
    </row>
    <row r="100" spans="1:34" x14ac:dyDescent="0.35">
      <c r="A100"/>
      <c r="J100"/>
      <c r="AA100"/>
      <c r="AB100"/>
      <c r="AC100"/>
      <c r="AD100"/>
      <c r="AE100"/>
      <c r="AF100"/>
      <c r="AG100"/>
      <c r="AH100"/>
    </row>
    <row r="101" spans="1:34" x14ac:dyDescent="0.35">
      <c r="A101"/>
      <c r="J101"/>
      <c r="AA101"/>
      <c r="AB101"/>
      <c r="AC101"/>
      <c r="AD101"/>
      <c r="AE101"/>
      <c r="AF101"/>
      <c r="AG101"/>
      <c r="AH101"/>
    </row>
    <row r="102" spans="1:34" x14ac:dyDescent="0.35">
      <c r="A102"/>
      <c r="J102"/>
      <c r="AA102"/>
      <c r="AB102"/>
      <c r="AC102"/>
      <c r="AD102"/>
      <c r="AE102"/>
      <c r="AF102"/>
      <c r="AG102"/>
      <c r="AH102"/>
    </row>
    <row r="103" spans="1:34" x14ac:dyDescent="0.35">
      <c r="A103"/>
      <c r="J103"/>
      <c r="AA103"/>
      <c r="AB103"/>
      <c r="AC103"/>
      <c r="AD103"/>
      <c r="AE103"/>
      <c r="AF103"/>
      <c r="AG103"/>
      <c r="AH103"/>
    </row>
    <row r="104" spans="1:34" x14ac:dyDescent="0.35">
      <c r="A104"/>
      <c r="J104"/>
      <c r="AA104"/>
      <c r="AB104"/>
      <c r="AC104"/>
      <c r="AD104"/>
      <c r="AE104"/>
      <c r="AF104"/>
      <c r="AG104"/>
      <c r="AH104"/>
    </row>
    <row r="105" spans="1:34" x14ac:dyDescent="0.35">
      <c r="A105"/>
      <c r="J105"/>
      <c r="AA105"/>
      <c r="AB105"/>
      <c r="AC105"/>
      <c r="AD105"/>
      <c r="AE105"/>
      <c r="AF105"/>
      <c r="AG105"/>
      <c r="AH105"/>
    </row>
    <row r="106" spans="1:34" x14ac:dyDescent="0.35">
      <c r="A106"/>
      <c r="J106"/>
      <c r="AA106"/>
      <c r="AB106"/>
      <c r="AC106"/>
      <c r="AD106"/>
      <c r="AE106"/>
      <c r="AF106"/>
      <c r="AG106"/>
      <c r="AH106"/>
    </row>
    <row r="107" spans="1:34" x14ac:dyDescent="0.35">
      <c r="A107"/>
      <c r="J107"/>
      <c r="AA107"/>
      <c r="AB107"/>
      <c r="AC107"/>
      <c r="AD107"/>
      <c r="AE107"/>
      <c r="AF107"/>
      <c r="AG107"/>
      <c r="AH107"/>
    </row>
    <row r="108" spans="1:34" x14ac:dyDescent="0.35">
      <c r="A108"/>
      <c r="J108"/>
      <c r="AA108"/>
      <c r="AB108"/>
      <c r="AC108"/>
      <c r="AD108"/>
      <c r="AE108"/>
      <c r="AF108"/>
      <c r="AG108"/>
      <c r="AH108"/>
    </row>
    <row r="109" spans="1:34" x14ac:dyDescent="0.35">
      <c r="A109"/>
      <c r="J109"/>
      <c r="AA109"/>
      <c r="AB109"/>
      <c r="AC109"/>
      <c r="AD109"/>
      <c r="AE109"/>
      <c r="AF109"/>
      <c r="AG109"/>
      <c r="AH109"/>
    </row>
    <row r="110" spans="1:34" x14ac:dyDescent="0.35">
      <c r="A110"/>
      <c r="J110"/>
      <c r="AA110"/>
      <c r="AB110"/>
      <c r="AC110"/>
      <c r="AD110"/>
      <c r="AE110"/>
      <c r="AF110"/>
      <c r="AG110"/>
      <c r="AH110"/>
    </row>
    <row r="111" spans="1:34" x14ac:dyDescent="0.35">
      <c r="A111"/>
      <c r="J111"/>
      <c r="AA111"/>
      <c r="AB111"/>
      <c r="AC111"/>
      <c r="AD111"/>
      <c r="AE111"/>
      <c r="AF111"/>
      <c r="AG111"/>
      <c r="AH111"/>
    </row>
    <row r="112" spans="1:34" x14ac:dyDescent="0.35">
      <c r="A112"/>
      <c r="J112"/>
      <c r="AA112"/>
      <c r="AB112"/>
      <c r="AC112"/>
      <c r="AD112"/>
      <c r="AE112"/>
      <c r="AF112"/>
      <c r="AG112"/>
      <c r="AH112"/>
    </row>
    <row r="113" spans="1:34" x14ac:dyDescent="0.35">
      <c r="A113"/>
      <c r="J113"/>
      <c r="AA113"/>
      <c r="AB113"/>
      <c r="AC113"/>
      <c r="AD113"/>
      <c r="AE113"/>
      <c r="AF113"/>
      <c r="AG113"/>
      <c r="AH113"/>
    </row>
    <row r="114" spans="1:34" x14ac:dyDescent="0.35">
      <c r="A114"/>
      <c r="J114"/>
      <c r="AA114"/>
      <c r="AB114"/>
      <c r="AC114"/>
      <c r="AD114"/>
      <c r="AE114"/>
      <c r="AF114"/>
      <c r="AG114"/>
      <c r="AH114"/>
    </row>
    <row r="115" spans="1:34" x14ac:dyDescent="0.35">
      <c r="A115"/>
      <c r="J115"/>
      <c r="AA115"/>
      <c r="AB115"/>
      <c r="AC115"/>
      <c r="AD115"/>
      <c r="AE115"/>
      <c r="AF115"/>
      <c r="AG115"/>
      <c r="AH115"/>
    </row>
    <row r="116" spans="1:34" x14ac:dyDescent="0.35">
      <c r="A116"/>
      <c r="J116"/>
      <c r="AA116"/>
      <c r="AB116"/>
      <c r="AC116"/>
      <c r="AD116"/>
      <c r="AE116"/>
      <c r="AF116"/>
      <c r="AG116"/>
      <c r="AH116"/>
    </row>
    <row r="117" spans="1:34" x14ac:dyDescent="0.35">
      <c r="A117"/>
      <c r="J117"/>
      <c r="AA117"/>
      <c r="AB117"/>
      <c r="AC117"/>
      <c r="AD117"/>
      <c r="AE117"/>
      <c r="AF117"/>
      <c r="AG117"/>
      <c r="AH117"/>
    </row>
    <row r="118" spans="1:34" x14ac:dyDescent="0.35">
      <c r="A118"/>
      <c r="J118"/>
      <c r="AA118"/>
      <c r="AB118"/>
      <c r="AC118"/>
      <c r="AD118"/>
      <c r="AE118"/>
      <c r="AF118"/>
      <c r="AG118"/>
      <c r="AH118"/>
    </row>
    <row r="119" spans="1:34" x14ac:dyDescent="0.35">
      <c r="A119"/>
      <c r="J119"/>
      <c r="AA119"/>
      <c r="AB119"/>
      <c r="AC119"/>
      <c r="AD119"/>
      <c r="AE119"/>
      <c r="AF119"/>
      <c r="AG119"/>
      <c r="AH119"/>
    </row>
    <row r="120" spans="1:34" x14ac:dyDescent="0.35">
      <c r="A120"/>
      <c r="J120"/>
      <c r="AA120"/>
      <c r="AB120"/>
      <c r="AC120"/>
      <c r="AD120"/>
      <c r="AE120"/>
      <c r="AF120"/>
      <c r="AG120"/>
      <c r="AH120"/>
    </row>
    <row r="121" spans="1:34" x14ac:dyDescent="0.35">
      <c r="A121"/>
      <c r="J121"/>
      <c r="AA121"/>
      <c r="AB121"/>
      <c r="AC121"/>
      <c r="AD121"/>
      <c r="AE121"/>
      <c r="AF121"/>
      <c r="AG121"/>
      <c r="AH121"/>
    </row>
    <row r="122" spans="1:34" x14ac:dyDescent="0.35">
      <c r="A122"/>
      <c r="J122"/>
      <c r="AA122"/>
      <c r="AB122"/>
      <c r="AC122"/>
      <c r="AD122"/>
      <c r="AE122"/>
      <c r="AF122"/>
      <c r="AG122"/>
      <c r="AH122"/>
    </row>
    <row r="123" spans="1:34" x14ac:dyDescent="0.35">
      <c r="A123"/>
      <c r="J123"/>
      <c r="AA123"/>
      <c r="AB123"/>
      <c r="AC123"/>
      <c r="AD123"/>
      <c r="AE123"/>
      <c r="AF123"/>
      <c r="AG123"/>
      <c r="AH123"/>
    </row>
    <row r="124" spans="1:34" x14ac:dyDescent="0.35">
      <c r="A124"/>
      <c r="J124"/>
      <c r="AA124"/>
      <c r="AB124"/>
      <c r="AC124"/>
      <c r="AD124"/>
      <c r="AE124"/>
      <c r="AF124"/>
      <c r="AG124"/>
      <c r="AH124"/>
    </row>
    <row r="125" spans="1:34" x14ac:dyDescent="0.35">
      <c r="A125"/>
      <c r="J125"/>
      <c r="AA125"/>
      <c r="AB125"/>
      <c r="AC125"/>
      <c r="AD125"/>
      <c r="AE125"/>
      <c r="AF125"/>
      <c r="AG125"/>
      <c r="AH125"/>
    </row>
    <row r="126" spans="1:34" x14ac:dyDescent="0.35">
      <c r="A126"/>
      <c r="J126"/>
      <c r="AA126"/>
      <c r="AB126"/>
      <c r="AC126"/>
      <c r="AD126"/>
      <c r="AE126"/>
      <c r="AF126"/>
      <c r="AG126"/>
      <c r="AH126"/>
    </row>
    <row r="127" spans="1:34" x14ac:dyDescent="0.35">
      <c r="A127"/>
      <c r="J127"/>
      <c r="AA127"/>
      <c r="AB127"/>
      <c r="AC127"/>
      <c r="AD127"/>
      <c r="AE127"/>
      <c r="AF127"/>
      <c r="AG127"/>
      <c r="AH127"/>
    </row>
    <row r="128" spans="1:34" x14ac:dyDescent="0.35">
      <c r="A128"/>
      <c r="J128"/>
      <c r="AA128"/>
      <c r="AB128"/>
      <c r="AC128"/>
      <c r="AD128"/>
      <c r="AE128"/>
      <c r="AF128"/>
      <c r="AG128"/>
      <c r="AH128"/>
    </row>
    <row r="129" spans="1:34" x14ac:dyDescent="0.35">
      <c r="A129"/>
      <c r="J129"/>
      <c r="AA129"/>
      <c r="AB129"/>
      <c r="AC129"/>
      <c r="AD129"/>
      <c r="AE129"/>
      <c r="AF129"/>
      <c r="AG129"/>
      <c r="AH129"/>
    </row>
    <row r="130" spans="1:34" x14ac:dyDescent="0.35">
      <c r="A130"/>
      <c r="J130"/>
      <c r="AA130"/>
      <c r="AB130"/>
      <c r="AC130"/>
      <c r="AD130"/>
      <c r="AE130"/>
      <c r="AF130"/>
      <c r="AG130"/>
      <c r="AH130"/>
    </row>
    <row r="131" spans="1:34" x14ac:dyDescent="0.35">
      <c r="A131"/>
      <c r="J131"/>
      <c r="AA131"/>
      <c r="AB131"/>
      <c r="AC131"/>
      <c r="AD131"/>
      <c r="AE131"/>
      <c r="AF131"/>
      <c r="AG131"/>
      <c r="AH131"/>
    </row>
    <row r="132" spans="1:34" x14ac:dyDescent="0.35">
      <c r="A132"/>
      <c r="J132"/>
      <c r="AA132"/>
      <c r="AB132"/>
      <c r="AC132"/>
      <c r="AD132"/>
      <c r="AE132"/>
      <c r="AF132"/>
      <c r="AG132"/>
      <c r="AH132"/>
    </row>
    <row r="133" spans="1:34" x14ac:dyDescent="0.35">
      <c r="A133"/>
      <c r="J133"/>
      <c r="AA133"/>
      <c r="AB133"/>
      <c r="AC133"/>
      <c r="AD133"/>
      <c r="AE133"/>
      <c r="AF133"/>
      <c r="AG133"/>
      <c r="AH133"/>
    </row>
    <row r="134" spans="1:34" x14ac:dyDescent="0.35">
      <c r="A134"/>
      <c r="J134"/>
      <c r="AA134"/>
      <c r="AB134"/>
      <c r="AC134"/>
      <c r="AD134"/>
      <c r="AE134"/>
      <c r="AF134"/>
      <c r="AG134"/>
      <c r="AH134"/>
    </row>
    <row r="135" spans="1:34" x14ac:dyDescent="0.35">
      <c r="A135"/>
      <c r="J135"/>
      <c r="AA135"/>
      <c r="AB135"/>
      <c r="AC135"/>
      <c r="AD135"/>
      <c r="AE135"/>
      <c r="AF135"/>
      <c r="AG135"/>
      <c r="AH135"/>
    </row>
    <row r="136" spans="1:34" x14ac:dyDescent="0.35">
      <c r="A136"/>
      <c r="J136"/>
      <c r="AA136"/>
      <c r="AB136"/>
      <c r="AC136"/>
      <c r="AD136"/>
      <c r="AE136"/>
      <c r="AF136"/>
      <c r="AG136"/>
      <c r="AH136"/>
    </row>
    <row r="137" spans="1:34" x14ac:dyDescent="0.35">
      <c r="A137"/>
      <c r="J137"/>
      <c r="AA137"/>
      <c r="AB137"/>
      <c r="AC137"/>
      <c r="AD137"/>
      <c r="AE137"/>
      <c r="AF137"/>
      <c r="AG137"/>
      <c r="AH137"/>
    </row>
    <row r="138" spans="1:34" x14ac:dyDescent="0.35">
      <c r="A138"/>
      <c r="J138"/>
      <c r="AA138"/>
      <c r="AB138"/>
      <c r="AC138"/>
      <c r="AD138"/>
      <c r="AE138"/>
      <c r="AF138"/>
      <c r="AG138"/>
      <c r="AH138"/>
    </row>
    <row r="139" spans="1:34" x14ac:dyDescent="0.35">
      <c r="A139"/>
      <c r="J139"/>
      <c r="AA139"/>
      <c r="AB139"/>
      <c r="AC139"/>
      <c r="AD139"/>
      <c r="AE139"/>
      <c r="AF139"/>
      <c r="AG139"/>
      <c r="AH139"/>
    </row>
    <row r="140" spans="1:34" x14ac:dyDescent="0.35">
      <c r="A140"/>
      <c r="J140"/>
      <c r="AA140"/>
      <c r="AB140"/>
      <c r="AC140"/>
      <c r="AD140"/>
      <c r="AE140"/>
      <c r="AF140"/>
      <c r="AG140"/>
      <c r="AH140"/>
    </row>
    <row r="141" spans="1:34" x14ac:dyDescent="0.35">
      <c r="A141"/>
      <c r="J141"/>
      <c r="AA141"/>
      <c r="AB141"/>
      <c r="AC141"/>
      <c r="AD141"/>
      <c r="AE141"/>
      <c r="AF141"/>
      <c r="AG141"/>
      <c r="AH141"/>
    </row>
    <row r="142" spans="1:34" x14ac:dyDescent="0.35">
      <c r="A142"/>
      <c r="J142"/>
      <c r="AA142"/>
      <c r="AB142"/>
      <c r="AC142"/>
      <c r="AD142"/>
      <c r="AE142"/>
      <c r="AF142"/>
      <c r="AG142"/>
      <c r="AH142"/>
    </row>
    <row r="143" spans="1:34" x14ac:dyDescent="0.35">
      <c r="A143"/>
      <c r="J143"/>
      <c r="AA143"/>
      <c r="AB143"/>
      <c r="AC143"/>
      <c r="AD143"/>
      <c r="AE143"/>
      <c r="AF143"/>
      <c r="AG143"/>
      <c r="AH143"/>
    </row>
    <row r="144" spans="1:34" x14ac:dyDescent="0.35">
      <c r="A144"/>
      <c r="J144"/>
      <c r="AA144"/>
      <c r="AB144"/>
      <c r="AC144"/>
      <c r="AD144"/>
      <c r="AE144"/>
      <c r="AF144"/>
      <c r="AG144"/>
      <c r="AH144"/>
    </row>
    <row r="145" spans="1:34" x14ac:dyDescent="0.35">
      <c r="A145"/>
      <c r="J145"/>
      <c r="AA145"/>
      <c r="AB145"/>
      <c r="AC145"/>
      <c r="AD145"/>
      <c r="AE145"/>
      <c r="AF145"/>
      <c r="AG145"/>
      <c r="AH145"/>
    </row>
    <row r="146" spans="1:34" x14ac:dyDescent="0.35">
      <c r="A146"/>
      <c r="J146"/>
      <c r="AA146"/>
      <c r="AB146"/>
      <c r="AC146"/>
      <c r="AD146"/>
      <c r="AE146"/>
      <c r="AF146"/>
      <c r="AG146"/>
      <c r="AH146"/>
    </row>
    <row r="147" spans="1:34" x14ac:dyDescent="0.35">
      <c r="A147"/>
      <c r="J147"/>
      <c r="AA147"/>
      <c r="AB147"/>
      <c r="AC147"/>
      <c r="AD147"/>
      <c r="AE147"/>
      <c r="AF147"/>
      <c r="AG147"/>
      <c r="AH147"/>
    </row>
    <row r="148" spans="1:34" x14ac:dyDescent="0.35">
      <c r="A148"/>
      <c r="J148"/>
      <c r="AA148"/>
      <c r="AB148"/>
      <c r="AC148"/>
      <c r="AD148"/>
      <c r="AE148"/>
      <c r="AF148"/>
      <c r="AG148"/>
      <c r="AH148"/>
    </row>
    <row r="149" spans="1:34" x14ac:dyDescent="0.35">
      <c r="A149"/>
      <c r="J149"/>
      <c r="AA149"/>
      <c r="AB149"/>
      <c r="AC149"/>
      <c r="AD149"/>
      <c r="AE149"/>
      <c r="AF149"/>
      <c r="AG149"/>
      <c r="AH149"/>
    </row>
    <row r="150" spans="1:34" x14ac:dyDescent="0.35">
      <c r="A150"/>
      <c r="J150"/>
      <c r="AA150"/>
      <c r="AB150"/>
      <c r="AC150"/>
      <c r="AD150"/>
      <c r="AE150"/>
      <c r="AF150"/>
      <c r="AG150"/>
      <c r="AH150"/>
    </row>
    <row r="151" spans="1:34" x14ac:dyDescent="0.35">
      <c r="A151"/>
      <c r="J151"/>
      <c r="AA151"/>
      <c r="AB151"/>
      <c r="AC151"/>
      <c r="AD151"/>
      <c r="AE151"/>
      <c r="AF151"/>
      <c r="AG151"/>
      <c r="AH151"/>
    </row>
    <row r="152" spans="1:34" x14ac:dyDescent="0.35">
      <c r="A152"/>
      <c r="J152"/>
      <c r="AA152"/>
      <c r="AB152"/>
      <c r="AC152"/>
      <c r="AD152"/>
      <c r="AE152"/>
      <c r="AF152"/>
      <c r="AG152"/>
      <c r="AH152"/>
    </row>
    <row r="153" spans="1:34" x14ac:dyDescent="0.35">
      <c r="A153"/>
      <c r="J153"/>
      <c r="AA153"/>
      <c r="AB153"/>
      <c r="AC153"/>
      <c r="AD153"/>
      <c r="AE153"/>
      <c r="AF153"/>
      <c r="AG153"/>
      <c r="AH153"/>
    </row>
    <row r="154" spans="1:34" x14ac:dyDescent="0.35">
      <c r="A154"/>
      <c r="J154"/>
      <c r="AA154"/>
      <c r="AB154"/>
      <c r="AC154"/>
      <c r="AD154"/>
      <c r="AE154"/>
      <c r="AF154"/>
      <c r="AG154"/>
      <c r="AH154"/>
    </row>
    <row r="155" spans="1:34" x14ac:dyDescent="0.35">
      <c r="A155"/>
      <c r="J155"/>
      <c r="AA155"/>
      <c r="AB155"/>
      <c r="AC155"/>
      <c r="AD155"/>
      <c r="AE155"/>
      <c r="AF155"/>
      <c r="AG155"/>
      <c r="AH155"/>
    </row>
    <row r="156" spans="1:34" x14ac:dyDescent="0.35">
      <c r="A156"/>
      <c r="J156"/>
      <c r="AA156"/>
      <c r="AB156"/>
      <c r="AC156"/>
      <c r="AD156"/>
      <c r="AE156"/>
      <c r="AF156"/>
      <c r="AG156"/>
      <c r="AH156"/>
    </row>
    <row r="157" spans="1:34" x14ac:dyDescent="0.35">
      <c r="A157"/>
      <c r="J157"/>
      <c r="AA157"/>
      <c r="AB157"/>
      <c r="AC157"/>
      <c r="AD157"/>
      <c r="AE157"/>
      <c r="AF157"/>
      <c r="AG157"/>
      <c r="AH157"/>
    </row>
    <row r="158" spans="1:34" x14ac:dyDescent="0.35">
      <c r="A158"/>
      <c r="J158"/>
      <c r="AA158"/>
      <c r="AB158"/>
      <c r="AC158"/>
      <c r="AD158"/>
      <c r="AE158"/>
      <c r="AF158"/>
      <c r="AG158"/>
      <c r="AH158"/>
    </row>
    <row r="159" spans="1:34" x14ac:dyDescent="0.35">
      <c r="A159"/>
      <c r="J159"/>
      <c r="AA159"/>
      <c r="AB159"/>
      <c r="AC159"/>
      <c r="AD159"/>
      <c r="AE159"/>
      <c r="AF159"/>
      <c r="AG159"/>
      <c r="AH159"/>
    </row>
    <row r="160" spans="1:34" x14ac:dyDescent="0.35">
      <c r="A160"/>
      <c r="J160"/>
      <c r="AA160"/>
      <c r="AB160"/>
      <c r="AC160"/>
      <c r="AD160"/>
      <c r="AE160"/>
      <c r="AF160"/>
      <c r="AG160"/>
      <c r="AH160"/>
    </row>
    <row r="161" spans="1:34" x14ac:dyDescent="0.35">
      <c r="A161"/>
      <c r="J161"/>
      <c r="AA161"/>
      <c r="AB161"/>
      <c r="AC161"/>
      <c r="AD161"/>
      <c r="AE161"/>
      <c r="AF161"/>
      <c r="AG161"/>
      <c r="AH161"/>
    </row>
    <row r="162" spans="1:34" x14ac:dyDescent="0.35">
      <c r="A162"/>
      <c r="J162"/>
      <c r="AA162"/>
      <c r="AB162"/>
      <c r="AC162"/>
      <c r="AD162"/>
      <c r="AE162"/>
      <c r="AF162"/>
      <c r="AG162"/>
      <c r="AH162"/>
    </row>
    <row r="163" spans="1:34" x14ac:dyDescent="0.35">
      <c r="A163"/>
      <c r="J163"/>
      <c r="AA163"/>
      <c r="AB163"/>
      <c r="AC163"/>
      <c r="AD163"/>
      <c r="AE163"/>
      <c r="AF163"/>
      <c r="AG163"/>
      <c r="AH163"/>
    </row>
    <row r="164" spans="1:34" x14ac:dyDescent="0.35">
      <c r="A164"/>
      <c r="J164"/>
      <c r="AA164"/>
      <c r="AB164"/>
      <c r="AC164"/>
      <c r="AD164"/>
      <c r="AE164"/>
      <c r="AF164"/>
      <c r="AG164"/>
      <c r="AH164"/>
    </row>
    <row r="165" spans="1:34" x14ac:dyDescent="0.35">
      <c r="A165"/>
      <c r="J165"/>
      <c r="AA165"/>
      <c r="AB165"/>
      <c r="AC165"/>
      <c r="AD165"/>
      <c r="AE165"/>
      <c r="AF165"/>
      <c r="AG165"/>
      <c r="AH165"/>
    </row>
    <row r="166" spans="1:34" x14ac:dyDescent="0.35">
      <c r="A166"/>
      <c r="J166"/>
      <c r="AA166"/>
      <c r="AB166"/>
      <c r="AC166"/>
      <c r="AD166"/>
      <c r="AE166"/>
      <c r="AF166"/>
      <c r="AG166"/>
      <c r="AH166"/>
    </row>
    <row r="167" spans="1:34" x14ac:dyDescent="0.35">
      <c r="A167"/>
      <c r="J167"/>
      <c r="AA167"/>
      <c r="AB167"/>
      <c r="AC167"/>
      <c r="AD167"/>
      <c r="AE167"/>
      <c r="AF167"/>
      <c r="AG167"/>
      <c r="AH167"/>
    </row>
    <row r="168" spans="1:34" x14ac:dyDescent="0.35">
      <c r="A168"/>
      <c r="J168"/>
      <c r="AA168"/>
      <c r="AB168"/>
      <c r="AC168"/>
      <c r="AD168"/>
      <c r="AE168"/>
      <c r="AF168"/>
      <c r="AG168"/>
      <c r="AH168"/>
    </row>
    <row r="169" spans="1:34" x14ac:dyDescent="0.35">
      <c r="A169"/>
      <c r="J169"/>
      <c r="AA169"/>
      <c r="AB169"/>
      <c r="AC169"/>
      <c r="AD169"/>
      <c r="AE169"/>
      <c r="AF169"/>
      <c r="AG169"/>
      <c r="AH169"/>
    </row>
    <row r="170" spans="1:34" x14ac:dyDescent="0.35">
      <c r="A170"/>
      <c r="J170"/>
      <c r="AA170"/>
      <c r="AB170"/>
      <c r="AC170"/>
      <c r="AD170"/>
      <c r="AE170"/>
      <c r="AF170"/>
      <c r="AG170"/>
      <c r="AH170"/>
    </row>
    <row r="171" spans="1:34" x14ac:dyDescent="0.35">
      <c r="A171"/>
      <c r="J171"/>
      <c r="AA171"/>
      <c r="AB171"/>
      <c r="AC171"/>
      <c r="AD171"/>
      <c r="AE171"/>
      <c r="AF171"/>
      <c r="AG171"/>
      <c r="AH171"/>
    </row>
    <row r="172" spans="1:34" x14ac:dyDescent="0.35">
      <c r="A172"/>
      <c r="J172"/>
      <c r="AA172"/>
      <c r="AB172"/>
      <c r="AC172"/>
      <c r="AD172"/>
      <c r="AE172"/>
      <c r="AF172"/>
      <c r="AG172"/>
      <c r="AH172"/>
    </row>
    <row r="173" spans="1:34" x14ac:dyDescent="0.35">
      <c r="A173"/>
      <c r="J173"/>
      <c r="AA173"/>
      <c r="AB173"/>
      <c r="AC173"/>
      <c r="AD173"/>
      <c r="AE173"/>
      <c r="AF173"/>
      <c r="AG173"/>
      <c r="AH173"/>
    </row>
    <row r="174" spans="1:34" x14ac:dyDescent="0.35">
      <c r="A174"/>
      <c r="J174"/>
      <c r="AA174"/>
      <c r="AB174"/>
      <c r="AC174"/>
      <c r="AD174"/>
      <c r="AE174"/>
      <c r="AF174"/>
      <c r="AG174"/>
      <c r="AH174"/>
    </row>
    <row r="175" spans="1:34" x14ac:dyDescent="0.35">
      <c r="A175"/>
      <c r="J175"/>
      <c r="AA175"/>
      <c r="AB175"/>
      <c r="AC175"/>
      <c r="AD175"/>
      <c r="AE175"/>
      <c r="AF175"/>
      <c r="AG175"/>
      <c r="AH175"/>
    </row>
    <row r="176" spans="1:34" x14ac:dyDescent="0.35">
      <c r="A176"/>
      <c r="J176"/>
      <c r="AA176"/>
      <c r="AB176"/>
      <c r="AC176"/>
      <c r="AD176"/>
      <c r="AE176"/>
      <c r="AF176"/>
      <c r="AG176"/>
      <c r="AH176"/>
    </row>
    <row r="177" spans="1:34" x14ac:dyDescent="0.35">
      <c r="A177"/>
      <c r="J177"/>
      <c r="AA177"/>
      <c r="AB177"/>
      <c r="AC177"/>
      <c r="AD177"/>
      <c r="AE177"/>
      <c r="AF177"/>
      <c r="AG177"/>
      <c r="AH177"/>
    </row>
    <row r="178" spans="1:34" x14ac:dyDescent="0.35">
      <c r="A178"/>
      <c r="J178"/>
      <c r="AA178"/>
      <c r="AB178"/>
      <c r="AC178"/>
      <c r="AD178"/>
      <c r="AE178"/>
      <c r="AF178"/>
      <c r="AG178"/>
      <c r="AH178"/>
    </row>
    <row r="179" spans="1:34" x14ac:dyDescent="0.35">
      <c r="A179"/>
      <c r="J179"/>
      <c r="AA179"/>
      <c r="AB179"/>
      <c r="AC179"/>
      <c r="AD179"/>
      <c r="AE179"/>
      <c r="AF179"/>
      <c r="AG179"/>
      <c r="AH179"/>
    </row>
    <row r="180" spans="1:34" x14ac:dyDescent="0.35">
      <c r="A180"/>
      <c r="J180"/>
      <c r="AA180"/>
      <c r="AB180"/>
      <c r="AC180"/>
      <c r="AD180"/>
      <c r="AE180"/>
      <c r="AF180"/>
      <c r="AG180"/>
      <c r="AH180"/>
    </row>
    <row r="181" spans="1:34" x14ac:dyDescent="0.35">
      <c r="A181"/>
      <c r="J181"/>
      <c r="AA181"/>
      <c r="AB181"/>
      <c r="AC181"/>
      <c r="AD181"/>
      <c r="AE181"/>
      <c r="AF181"/>
      <c r="AG181"/>
      <c r="AH181"/>
    </row>
    <row r="182" spans="1:34" x14ac:dyDescent="0.35">
      <c r="A182"/>
      <c r="J182"/>
      <c r="AA182"/>
      <c r="AB182"/>
      <c r="AC182"/>
      <c r="AD182"/>
      <c r="AE182"/>
      <c r="AF182"/>
      <c r="AG182"/>
      <c r="AH182"/>
    </row>
    <row r="183" spans="1:34" x14ac:dyDescent="0.35">
      <c r="A183"/>
      <c r="J183"/>
      <c r="AA183"/>
      <c r="AB183"/>
      <c r="AC183"/>
      <c r="AD183"/>
      <c r="AE183"/>
      <c r="AF183"/>
      <c r="AG183"/>
      <c r="AH183"/>
    </row>
    <row r="184" spans="1:34" x14ac:dyDescent="0.35">
      <c r="A184"/>
      <c r="J184"/>
      <c r="AA184"/>
      <c r="AB184"/>
      <c r="AC184"/>
      <c r="AD184"/>
      <c r="AE184"/>
      <c r="AF184"/>
      <c r="AG184"/>
      <c r="AH184"/>
    </row>
    <row r="185" spans="1:34" x14ac:dyDescent="0.35">
      <c r="A185"/>
      <c r="J185"/>
      <c r="AA185"/>
      <c r="AB185"/>
      <c r="AC185"/>
      <c r="AD185"/>
      <c r="AE185"/>
      <c r="AF185"/>
      <c r="AG185"/>
      <c r="AH185"/>
    </row>
    <row r="186" spans="1:34" x14ac:dyDescent="0.35">
      <c r="A186"/>
      <c r="J186"/>
      <c r="AA186"/>
      <c r="AB186"/>
      <c r="AC186"/>
      <c r="AD186"/>
      <c r="AE186"/>
      <c r="AF186"/>
      <c r="AG186"/>
      <c r="AH186"/>
    </row>
    <row r="187" spans="1:34" x14ac:dyDescent="0.35">
      <c r="A187"/>
      <c r="J187"/>
      <c r="AA187"/>
      <c r="AB187"/>
      <c r="AC187"/>
      <c r="AD187"/>
      <c r="AE187"/>
      <c r="AF187"/>
      <c r="AG187"/>
      <c r="AH187"/>
    </row>
    <row r="188" spans="1:34" x14ac:dyDescent="0.35">
      <c r="A188"/>
      <c r="J188"/>
      <c r="AA188"/>
      <c r="AB188"/>
      <c r="AC188"/>
      <c r="AD188"/>
      <c r="AE188"/>
      <c r="AF188"/>
      <c r="AG188"/>
      <c r="AH188"/>
    </row>
    <row r="189" spans="1:34" x14ac:dyDescent="0.35">
      <c r="A189"/>
      <c r="J189"/>
      <c r="AA189"/>
      <c r="AB189"/>
      <c r="AC189"/>
      <c r="AD189"/>
      <c r="AE189"/>
      <c r="AF189"/>
      <c r="AG189"/>
      <c r="AH189"/>
    </row>
    <row r="190" spans="1:34" x14ac:dyDescent="0.35">
      <c r="A190"/>
      <c r="J190"/>
      <c r="AA190"/>
      <c r="AB190"/>
      <c r="AC190"/>
      <c r="AD190"/>
      <c r="AE190"/>
      <c r="AF190"/>
      <c r="AG190"/>
      <c r="AH190"/>
    </row>
    <row r="191" spans="1:34" x14ac:dyDescent="0.35">
      <c r="A191"/>
      <c r="J191"/>
      <c r="AA191"/>
      <c r="AB191"/>
      <c r="AC191"/>
      <c r="AD191"/>
      <c r="AE191"/>
      <c r="AF191"/>
      <c r="AG191"/>
      <c r="AH191"/>
    </row>
    <row r="192" spans="1:34" x14ac:dyDescent="0.35">
      <c r="A192"/>
      <c r="J192"/>
      <c r="AA192"/>
      <c r="AB192"/>
      <c r="AC192"/>
      <c r="AD192"/>
      <c r="AE192"/>
      <c r="AF192"/>
      <c r="AG192"/>
      <c r="AH192"/>
    </row>
    <row r="193" spans="1:34" x14ac:dyDescent="0.35">
      <c r="A193"/>
      <c r="J193"/>
      <c r="AA193"/>
      <c r="AB193"/>
      <c r="AC193"/>
      <c r="AD193"/>
      <c r="AE193"/>
      <c r="AF193"/>
      <c r="AG193"/>
      <c r="AH193"/>
    </row>
    <row r="194" spans="1:34" x14ac:dyDescent="0.35">
      <c r="A194"/>
      <c r="J194"/>
      <c r="AA194"/>
      <c r="AB194"/>
      <c r="AC194"/>
      <c r="AD194"/>
      <c r="AE194"/>
      <c r="AF194"/>
      <c r="AG194"/>
      <c r="AH194"/>
    </row>
    <row r="195" spans="1:34" x14ac:dyDescent="0.35">
      <c r="A195"/>
      <c r="J195"/>
      <c r="AA195"/>
      <c r="AB195"/>
      <c r="AC195"/>
      <c r="AD195"/>
      <c r="AE195"/>
      <c r="AF195"/>
      <c r="AG195"/>
      <c r="AH195"/>
    </row>
    <row r="196" spans="1:34" x14ac:dyDescent="0.35">
      <c r="A196"/>
      <c r="J196"/>
      <c r="AA196"/>
      <c r="AB196"/>
      <c r="AC196"/>
      <c r="AD196"/>
      <c r="AE196"/>
      <c r="AF196"/>
      <c r="AG196"/>
      <c r="AH196"/>
    </row>
    <row r="197" spans="1:34" x14ac:dyDescent="0.35">
      <c r="A197"/>
      <c r="J197"/>
      <c r="AA197"/>
      <c r="AB197"/>
      <c r="AC197"/>
      <c r="AD197"/>
      <c r="AE197"/>
      <c r="AF197"/>
      <c r="AG197"/>
      <c r="AH197"/>
    </row>
    <row r="198" spans="1:34" x14ac:dyDescent="0.35">
      <c r="A198"/>
      <c r="J198"/>
      <c r="AA198"/>
      <c r="AB198"/>
      <c r="AC198"/>
      <c r="AD198"/>
      <c r="AE198"/>
      <c r="AF198"/>
      <c r="AG198"/>
      <c r="AH198"/>
    </row>
    <row r="199" spans="1:34" x14ac:dyDescent="0.35">
      <c r="A199"/>
      <c r="J199"/>
      <c r="AA199"/>
      <c r="AB199"/>
      <c r="AC199"/>
      <c r="AD199"/>
      <c r="AE199"/>
      <c r="AF199"/>
      <c r="AG199"/>
      <c r="AH199"/>
    </row>
    <row r="200" spans="1:34" x14ac:dyDescent="0.35">
      <c r="A200"/>
      <c r="J200"/>
      <c r="AA200"/>
      <c r="AB200"/>
      <c r="AC200"/>
      <c r="AD200"/>
      <c r="AE200"/>
      <c r="AF200"/>
      <c r="AG200"/>
      <c r="AH200"/>
    </row>
    <row r="201" spans="1:34" x14ac:dyDescent="0.35">
      <c r="A201"/>
      <c r="J201"/>
      <c r="AA201"/>
      <c r="AB201"/>
      <c r="AC201"/>
      <c r="AD201"/>
      <c r="AE201"/>
      <c r="AF201"/>
      <c r="AG201"/>
      <c r="AH201"/>
    </row>
    <row r="202" spans="1:34" x14ac:dyDescent="0.35">
      <c r="A202"/>
      <c r="J202"/>
      <c r="AA202"/>
      <c r="AB202"/>
      <c r="AC202"/>
      <c r="AD202"/>
      <c r="AE202"/>
      <c r="AF202"/>
      <c r="AG202"/>
      <c r="AH202"/>
    </row>
    <row r="203" spans="1:34" x14ac:dyDescent="0.35">
      <c r="A203"/>
      <c r="J203"/>
      <c r="AA203"/>
      <c r="AB203"/>
      <c r="AC203"/>
      <c r="AD203"/>
      <c r="AE203"/>
      <c r="AF203"/>
      <c r="AG203"/>
      <c r="AH203"/>
    </row>
    <row r="204" spans="1:34" x14ac:dyDescent="0.35">
      <c r="A204"/>
      <c r="J204"/>
      <c r="AA204"/>
      <c r="AB204"/>
      <c r="AC204"/>
      <c r="AD204"/>
      <c r="AE204"/>
      <c r="AF204"/>
      <c r="AG204"/>
      <c r="AH204"/>
    </row>
    <row r="205" spans="1:34" x14ac:dyDescent="0.35">
      <c r="A205"/>
      <c r="J205"/>
      <c r="AA205"/>
      <c r="AB205"/>
      <c r="AC205"/>
      <c r="AD205"/>
      <c r="AE205"/>
      <c r="AF205"/>
      <c r="AG205"/>
      <c r="AH205"/>
    </row>
    <row r="206" spans="1:34" x14ac:dyDescent="0.35">
      <c r="A206"/>
      <c r="J206"/>
      <c r="AA206"/>
      <c r="AB206"/>
      <c r="AC206"/>
      <c r="AD206"/>
      <c r="AE206"/>
      <c r="AF206"/>
      <c r="AG206"/>
      <c r="AH206"/>
    </row>
    <row r="207" spans="1:34" x14ac:dyDescent="0.35">
      <c r="A207"/>
      <c r="J207"/>
      <c r="AA207"/>
      <c r="AB207"/>
      <c r="AC207"/>
      <c r="AD207"/>
      <c r="AE207"/>
      <c r="AF207"/>
      <c r="AG207"/>
      <c r="AH207"/>
    </row>
    <row r="208" spans="1:34" x14ac:dyDescent="0.35">
      <c r="A208"/>
      <c r="J208"/>
      <c r="AA208"/>
      <c r="AB208"/>
      <c r="AC208"/>
      <c r="AD208"/>
      <c r="AE208"/>
      <c r="AF208"/>
      <c r="AG208"/>
      <c r="AH208"/>
    </row>
    <row r="209" spans="1:34" x14ac:dyDescent="0.35">
      <c r="A209"/>
      <c r="J209"/>
      <c r="AA209"/>
      <c r="AB209"/>
      <c r="AC209"/>
      <c r="AD209"/>
      <c r="AE209"/>
      <c r="AF209"/>
      <c r="AG209"/>
      <c r="AH209"/>
    </row>
    <row r="210" spans="1:34" x14ac:dyDescent="0.35">
      <c r="A210"/>
      <c r="J210"/>
      <c r="AA210"/>
      <c r="AB210"/>
      <c r="AC210"/>
      <c r="AD210"/>
      <c r="AE210"/>
      <c r="AF210"/>
      <c r="AG210"/>
      <c r="AH210"/>
    </row>
    <row r="211" spans="1:34" x14ac:dyDescent="0.35">
      <c r="A211"/>
      <c r="J211"/>
      <c r="AA211"/>
      <c r="AB211"/>
      <c r="AC211"/>
      <c r="AD211"/>
      <c r="AE211"/>
      <c r="AF211"/>
      <c r="AG211"/>
      <c r="AH211"/>
    </row>
    <row r="212" spans="1:34" x14ac:dyDescent="0.35">
      <c r="A212"/>
      <c r="J212"/>
      <c r="AA212"/>
      <c r="AB212"/>
      <c r="AC212"/>
      <c r="AD212"/>
      <c r="AE212"/>
      <c r="AF212"/>
      <c r="AG212"/>
      <c r="AH212"/>
    </row>
    <row r="213" spans="1:34" x14ac:dyDescent="0.35">
      <c r="A213"/>
      <c r="J213"/>
      <c r="AA213"/>
      <c r="AB213"/>
      <c r="AC213"/>
      <c r="AD213"/>
      <c r="AE213"/>
      <c r="AF213"/>
      <c r="AG213"/>
      <c r="AH213"/>
    </row>
    <row r="214" spans="1:34" x14ac:dyDescent="0.35">
      <c r="A214"/>
      <c r="J214"/>
      <c r="AA214"/>
      <c r="AB214"/>
      <c r="AC214"/>
      <c r="AD214"/>
      <c r="AE214"/>
      <c r="AF214"/>
      <c r="AG214"/>
      <c r="AH214"/>
    </row>
    <row r="215" spans="1:34" x14ac:dyDescent="0.35">
      <c r="A215"/>
      <c r="J215"/>
      <c r="AA215"/>
      <c r="AB215"/>
      <c r="AC215"/>
      <c r="AD215"/>
      <c r="AE215"/>
      <c r="AF215"/>
      <c r="AG215"/>
      <c r="AH215"/>
    </row>
    <row r="216" spans="1:34" x14ac:dyDescent="0.35">
      <c r="A216"/>
      <c r="J216"/>
      <c r="AA216"/>
      <c r="AB216"/>
      <c r="AC216"/>
      <c r="AD216"/>
      <c r="AE216"/>
      <c r="AF216"/>
      <c r="AG216"/>
      <c r="AH216"/>
    </row>
    <row r="217" spans="1:34" x14ac:dyDescent="0.35">
      <c r="A217"/>
      <c r="J217"/>
      <c r="AA217"/>
      <c r="AB217"/>
      <c r="AC217"/>
      <c r="AD217"/>
      <c r="AE217"/>
      <c r="AF217"/>
      <c r="AG217"/>
      <c r="AH217"/>
    </row>
    <row r="218" spans="1:34" x14ac:dyDescent="0.35">
      <c r="A218"/>
      <c r="J218"/>
      <c r="AA218"/>
      <c r="AB218"/>
      <c r="AC218"/>
      <c r="AD218"/>
      <c r="AE218"/>
      <c r="AF218"/>
      <c r="AG218"/>
      <c r="AH218"/>
    </row>
    <row r="219" spans="1:34" x14ac:dyDescent="0.35">
      <c r="A219"/>
      <c r="J219"/>
      <c r="AA219"/>
      <c r="AB219"/>
      <c r="AC219"/>
      <c r="AD219"/>
      <c r="AE219"/>
      <c r="AF219"/>
      <c r="AG219"/>
      <c r="AH219"/>
    </row>
    <row r="220" spans="1:34" x14ac:dyDescent="0.35">
      <c r="A220"/>
      <c r="J220"/>
      <c r="AA220"/>
      <c r="AB220"/>
      <c r="AC220"/>
      <c r="AD220"/>
      <c r="AE220"/>
      <c r="AF220"/>
      <c r="AG220"/>
      <c r="AH220"/>
    </row>
    <row r="221" spans="1:34" x14ac:dyDescent="0.35">
      <c r="A221"/>
      <c r="J221"/>
      <c r="AA221"/>
      <c r="AB221"/>
      <c r="AC221"/>
      <c r="AD221"/>
      <c r="AE221"/>
      <c r="AF221"/>
      <c r="AG221"/>
      <c r="AH221"/>
    </row>
    <row r="222" spans="1:34" x14ac:dyDescent="0.35">
      <c r="A222"/>
      <c r="J222"/>
      <c r="AA222"/>
      <c r="AB222"/>
      <c r="AC222"/>
      <c r="AD222"/>
      <c r="AE222"/>
      <c r="AF222"/>
      <c r="AG222"/>
      <c r="AH222"/>
    </row>
    <row r="223" spans="1:34" x14ac:dyDescent="0.35">
      <c r="A223"/>
      <c r="J223"/>
      <c r="AA223"/>
      <c r="AB223"/>
      <c r="AC223"/>
      <c r="AD223"/>
      <c r="AE223"/>
      <c r="AF223"/>
      <c r="AG223"/>
      <c r="AH223"/>
    </row>
    <row r="224" spans="1:34" x14ac:dyDescent="0.35">
      <c r="A224"/>
      <c r="J224"/>
      <c r="AA224"/>
      <c r="AB224"/>
      <c r="AC224"/>
      <c r="AD224"/>
      <c r="AE224"/>
      <c r="AF224"/>
      <c r="AG224"/>
      <c r="AH224"/>
    </row>
    <row r="225" spans="1:34" x14ac:dyDescent="0.35">
      <c r="A225"/>
      <c r="J225"/>
      <c r="AA225"/>
      <c r="AB225"/>
      <c r="AC225"/>
      <c r="AD225"/>
      <c r="AE225"/>
      <c r="AF225"/>
      <c r="AG225"/>
      <c r="AH225"/>
    </row>
    <row r="226" spans="1:34" x14ac:dyDescent="0.35">
      <c r="A226"/>
      <c r="J226"/>
      <c r="AA226"/>
      <c r="AB226"/>
      <c r="AC226"/>
      <c r="AD226"/>
      <c r="AE226"/>
      <c r="AF226"/>
      <c r="AG226"/>
      <c r="AH226"/>
    </row>
    <row r="227" spans="1:34" x14ac:dyDescent="0.35">
      <c r="A227"/>
      <c r="J227"/>
      <c r="AA227"/>
      <c r="AB227"/>
      <c r="AC227"/>
      <c r="AD227"/>
      <c r="AE227"/>
      <c r="AF227"/>
      <c r="AG227"/>
      <c r="AH227"/>
    </row>
    <row r="228" spans="1:34" x14ac:dyDescent="0.35">
      <c r="A228"/>
      <c r="J228"/>
      <c r="AA228"/>
      <c r="AB228"/>
      <c r="AC228"/>
      <c r="AD228"/>
      <c r="AE228"/>
      <c r="AF228"/>
      <c r="AG228"/>
      <c r="AH228"/>
    </row>
    <row r="229" spans="1:34" x14ac:dyDescent="0.35">
      <c r="A229"/>
      <c r="J229"/>
      <c r="AA229"/>
      <c r="AB229"/>
      <c r="AC229"/>
      <c r="AD229"/>
      <c r="AE229"/>
      <c r="AF229"/>
      <c r="AG229"/>
      <c r="AH229"/>
    </row>
    <row r="230" spans="1:34" x14ac:dyDescent="0.35">
      <c r="A230"/>
      <c r="J230"/>
      <c r="AA230"/>
      <c r="AB230"/>
      <c r="AC230"/>
      <c r="AD230"/>
      <c r="AE230"/>
      <c r="AF230"/>
      <c r="AG230"/>
      <c r="AH230"/>
    </row>
    <row r="231" spans="1:34" x14ac:dyDescent="0.35">
      <c r="A231"/>
      <c r="J231"/>
      <c r="AA231"/>
      <c r="AB231"/>
      <c r="AC231"/>
      <c r="AD231"/>
      <c r="AE231"/>
      <c r="AF231"/>
      <c r="AG231"/>
      <c r="AH231"/>
    </row>
    <row r="232" spans="1:34" x14ac:dyDescent="0.35">
      <c r="A232"/>
      <c r="J232"/>
      <c r="AA232"/>
      <c r="AB232"/>
      <c r="AC232"/>
      <c r="AD232"/>
      <c r="AE232"/>
      <c r="AF232"/>
      <c r="AG232"/>
      <c r="AH232"/>
    </row>
    <row r="233" spans="1:34" x14ac:dyDescent="0.35">
      <c r="A233"/>
      <c r="J233"/>
      <c r="AA233"/>
      <c r="AB233"/>
      <c r="AC233"/>
      <c r="AD233"/>
      <c r="AE233"/>
      <c r="AF233"/>
      <c r="AG233"/>
      <c r="AH233"/>
    </row>
    <row r="234" spans="1:34" x14ac:dyDescent="0.35">
      <c r="A234"/>
      <c r="J234"/>
      <c r="AA234"/>
      <c r="AB234"/>
      <c r="AC234"/>
      <c r="AD234"/>
      <c r="AE234"/>
      <c r="AF234"/>
      <c r="AG234"/>
      <c r="AH234"/>
    </row>
    <row r="235" spans="1:34" x14ac:dyDescent="0.35">
      <c r="A235"/>
      <c r="J235"/>
      <c r="AA235"/>
      <c r="AB235"/>
      <c r="AC235"/>
      <c r="AD235"/>
      <c r="AE235"/>
      <c r="AF235"/>
      <c r="AG235"/>
      <c r="AH235"/>
    </row>
    <row r="236" spans="1:34" x14ac:dyDescent="0.35">
      <c r="A236"/>
      <c r="J236"/>
      <c r="AA236"/>
      <c r="AB236"/>
      <c r="AC236"/>
      <c r="AD236"/>
      <c r="AE236"/>
      <c r="AF236"/>
      <c r="AG236"/>
      <c r="AH236"/>
    </row>
    <row r="237" spans="1:34" x14ac:dyDescent="0.35">
      <c r="A237"/>
      <c r="J237"/>
      <c r="AA237"/>
      <c r="AB237"/>
      <c r="AC237"/>
      <c r="AD237"/>
      <c r="AE237"/>
      <c r="AF237"/>
      <c r="AG237"/>
      <c r="AH237"/>
    </row>
    <row r="238" spans="1:34" x14ac:dyDescent="0.35">
      <c r="A238"/>
      <c r="J238"/>
      <c r="AA238"/>
      <c r="AB238"/>
      <c r="AC238"/>
      <c r="AD238"/>
      <c r="AE238"/>
      <c r="AF238"/>
      <c r="AG238"/>
      <c r="AH238"/>
    </row>
    <row r="239" spans="1:34" x14ac:dyDescent="0.35">
      <c r="A239"/>
      <c r="J239"/>
      <c r="AA239"/>
      <c r="AB239"/>
      <c r="AC239"/>
      <c r="AD239"/>
      <c r="AE239"/>
      <c r="AF239"/>
      <c r="AG239"/>
      <c r="AH239"/>
    </row>
    <row r="240" spans="1:34" x14ac:dyDescent="0.35">
      <c r="A240"/>
      <c r="J240"/>
      <c r="AA240"/>
      <c r="AB240"/>
      <c r="AC240"/>
      <c r="AD240"/>
      <c r="AE240"/>
      <c r="AF240"/>
      <c r="AG240"/>
      <c r="AH240"/>
    </row>
    <row r="241" spans="1:34" x14ac:dyDescent="0.35">
      <c r="A241"/>
      <c r="J241"/>
      <c r="AA241"/>
      <c r="AB241"/>
      <c r="AC241"/>
      <c r="AD241"/>
      <c r="AE241"/>
      <c r="AF241"/>
      <c r="AG241"/>
      <c r="AH241"/>
    </row>
    <row r="242" spans="1:34" x14ac:dyDescent="0.35">
      <c r="A242"/>
      <c r="J242"/>
      <c r="AA242"/>
      <c r="AB242"/>
      <c r="AC242"/>
      <c r="AD242"/>
      <c r="AE242"/>
      <c r="AF242"/>
      <c r="AG242"/>
      <c r="AH242"/>
    </row>
    <row r="243" spans="1:34" x14ac:dyDescent="0.35">
      <c r="A243"/>
      <c r="J243"/>
      <c r="AA243"/>
      <c r="AB243"/>
      <c r="AC243"/>
      <c r="AD243"/>
      <c r="AE243"/>
      <c r="AF243"/>
      <c r="AG243"/>
      <c r="AH243"/>
    </row>
    <row r="244" spans="1:34" x14ac:dyDescent="0.35">
      <c r="A244"/>
      <c r="J244"/>
      <c r="AA244"/>
      <c r="AB244"/>
      <c r="AC244"/>
      <c r="AD244"/>
      <c r="AE244"/>
      <c r="AF244"/>
      <c r="AG244"/>
      <c r="AH244"/>
    </row>
    <row r="245" spans="1:34" x14ac:dyDescent="0.35">
      <c r="A245"/>
      <c r="J245"/>
      <c r="AA245"/>
      <c r="AB245"/>
      <c r="AC245"/>
      <c r="AD245"/>
      <c r="AE245"/>
      <c r="AF245"/>
      <c r="AG245"/>
      <c r="AH245"/>
    </row>
    <row r="246" spans="1:34" x14ac:dyDescent="0.35">
      <c r="A246"/>
      <c r="J246"/>
      <c r="AA246"/>
      <c r="AB246"/>
      <c r="AC246"/>
      <c r="AD246"/>
      <c r="AE246"/>
      <c r="AF246"/>
      <c r="AG246"/>
      <c r="AH246"/>
    </row>
    <row r="247" spans="1:34" x14ac:dyDescent="0.35">
      <c r="A247"/>
      <c r="J247"/>
      <c r="AA247"/>
      <c r="AB247"/>
      <c r="AC247"/>
      <c r="AD247"/>
      <c r="AE247"/>
      <c r="AF247"/>
      <c r="AG247"/>
      <c r="AH247"/>
    </row>
    <row r="248" spans="1:34" x14ac:dyDescent="0.35">
      <c r="A248"/>
      <c r="J248"/>
      <c r="AA248"/>
      <c r="AB248"/>
      <c r="AC248"/>
      <c r="AD248"/>
      <c r="AE248"/>
      <c r="AF248"/>
      <c r="AG248"/>
      <c r="AH248"/>
    </row>
    <row r="249" spans="1:34" x14ac:dyDescent="0.35">
      <c r="A249"/>
      <c r="J249"/>
      <c r="AA249"/>
      <c r="AB249"/>
      <c r="AC249"/>
      <c r="AD249"/>
      <c r="AE249"/>
      <c r="AF249"/>
      <c r="AG249"/>
      <c r="AH249"/>
    </row>
    <row r="250" spans="1:34" x14ac:dyDescent="0.35">
      <c r="A250"/>
      <c r="J250"/>
      <c r="AA250"/>
      <c r="AB250"/>
      <c r="AC250"/>
      <c r="AD250"/>
      <c r="AE250"/>
      <c r="AF250"/>
      <c r="AG250"/>
      <c r="AH250"/>
    </row>
    <row r="251" spans="1:34" x14ac:dyDescent="0.35">
      <c r="A251"/>
      <c r="J251"/>
      <c r="AA251"/>
      <c r="AB251"/>
      <c r="AC251"/>
      <c r="AD251"/>
      <c r="AE251"/>
      <c r="AF251"/>
      <c r="AG251"/>
      <c r="AH251"/>
    </row>
    <row r="252" spans="1:34" x14ac:dyDescent="0.35">
      <c r="A252"/>
      <c r="J252"/>
      <c r="AA252"/>
      <c r="AB252"/>
      <c r="AC252"/>
      <c r="AD252"/>
      <c r="AE252"/>
      <c r="AF252"/>
      <c r="AG252"/>
      <c r="AH252"/>
    </row>
    <row r="253" spans="1:34" x14ac:dyDescent="0.35">
      <c r="A253"/>
      <c r="J253"/>
      <c r="AA253"/>
      <c r="AB253"/>
      <c r="AC253"/>
      <c r="AD253"/>
      <c r="AE253"/>
      <c r="AF253"/>
      <c r="AG253"/>
      <c r="AH253"/>
    </row>
    <row r="254" spans="1:34" x14ac:dyDescent="0.35">
      <c r="A254"/>
      <c r="J254"/>
      <c r="AA254"/>
      <c r="AB254"/>
      <c r="AC254"/>
      <c r="AD254"/>
      <c r="AE254"/>
      <c r="AF254"/>
      <c r="AG254"/>
      <c r="AH254"/>
    </row>
    <row r="255" spans="1:34" x14ac:dyDescent="0.35">
      <c r="A255"/>
      <c r="J255"/>
      <c r="AA255"/>
      <c r="AB255"/>
      <c r="AC255"/>
      <c r="AD255"/>
      <c r="AE255"/>
      <c r="AF255"/>
      <c r="AG255"/>
      <c r="AH255"/>
    </row>
    <row r="256" spans="1:34" x14ac:dyDescent="0.35">
      <c r="A256"/>
      <c r="J256"/>
      <c r="AA256"/>
      <c r="AB256"/>
      <c r="AC256"/>
      <c r="AD256"/>
      <c r="AE256"/>
      <c r="AF256"/>
      <c r="AG256"/>
      <c r="AH256"/>
    </row>
    <row r="257" spans="1:34" x14ac:dyDescent="0.35">
      <c r="A257"/>
      <c r="J257"/>
      <c r="AA257"/>
      <c r="AB257"/>
      <c r="AC257"/>
      <c r="AD257"/>
      <c r="AE257"/>
      <c r="AF257"/>
      <c r="AG257"/>
      <c r="AH257"/>
    </row>
    <row r="258" spans="1:34" x14ac:dyDescent="0.35">
      <c r="A258"/>
      <c r="J258"/>
      <c r="AA258"/>
      <c r="AB258"/>
      <c r="AC258"/>
      <c r="AD258"/>
      <c r="AE258"/>
      <c r="AF258"/>
      <c r="AG258"/>
      <c r="AH258"/>
    </row>
    <row r="259" spans="1:34" x14ac:dyDescent="0.35">
      <c r="A259"/>
      <c r="J259"/>
      <c r="AA259"/>
      <c r="AB259"/>
      <c r="AC259"/>
      <c r="AD259"/>
      <c r="AE259"/>
      <c r="AF259"/>
      <c r="AG259"/>
      <c r="AH259"/>
    </row>
    <row r="260" spans="1:34" x14ac:dyDescent="0.35">
      <c r="A260"/>
      <c r="J260"/>
      <c r="AA260"/>
      <c r="AB260"/>
      <c r="AC260"/>
      <c r="AD260"/>
      <c r="AE260"/>
      <c r="AF260"/>
      <c r="AG260"/>
      <c r="AH260"/>
    </row>
    <row r="261" spans="1:34" x14ac:dyDescent="0.35">
      <c r="A261"/>
      <c r="J261"/>
      <c r="AA261"/>
      <c r="AB261"/>
      <c r="AC261"/>
      <c r="AD261"/>
      <c r="AE261"/>
      <c r="AF261"/>
      <c r="AG261"/>
      <c r="AH261"/>
    </row>
    <row r="262" spans="1:34" x14ac:dyDescent="0.35">
      <c r="A262"/>
      <c r="J262"/>
      <c r="AA262"/>
      <c r="AB262"/>
      <c r="AC262"/>
      <c r="AD262"/>
      <c r="AE262"/>
      <c r="AF262"/>
      <c r="AG262"/>
      <c r="AH262"/>
    </row>
    <row r="263" spans="1:34" x14ac:dyDescent="0.35">
      <c r="A263"/>
      <c r="J263"/>
      <c r="AA263"/>
      <c r="AB263"/>
      <c r="AC263"/>
      <c r="AD263"/>
      <c r="AE263"/>
      <c r="AF263"/>
      <c r="AG263"/>
      <c r="AH263"/>
    </row>
    <row r="264" spans="1:34" x14ac:dyDescent="0.35">
      <c r="A264"/>
      <c r="J264"/>
      <c r="AA264"/>
      <c r="AB264"/>
      <c r="AC264"/>
      <c r="AD264"/>
      <c r="AE264"/>
      <c r="AF264"/>
      <c r="AG264"/>
      <c r="AH264"/>
    </row>
    <row r="265" spans="1:34" x14ac:dyDescent="0.35">
      <c r="A265"/>
      <c r="J265"/>
      <c r="AA265"/>
      <c r="AB265"/>
      <c r="AC265"/>
      <c r="AD265"/>
      <c r="AE265"/>
      <c r="AF265"/>
      <c r="AG265"/>
      <c r="AH265"/>
    </row>
    <row r="266" spans="1:34" x14ac:dyDescent="0.35">
      <c r="A266"/>
      <c r="J266"/>
      <c r="AA266"/>
      <c r="AB266"/>
      <c r="AC266"/>
      <c r="AD266"/>
      <c r="AE266"/>
      <c r="AF266"/>
      <c r="AG266"/>
      <c r="AH266"/>
    </row>
    <row r="267" spans="1:34" x14ac:dyDescent="0.35">
      <c r="A267"/>
      <c r="J267"/>
      <c r="AA267"/>
      <c r="AB267"/>
      <c r="AC267"/>
      <c r="AD267"/>
      <c r="AE267"/>
      <c r="AF267"/>
      <c r="AG267"/>
      <c r="AH267"/>
    </row>
    <row r="268" spans="1:34" x14ac:dyDescent="0.35">
      <c r="A268"/>
      <c r="J268"/>
      <c r="AA268"/>
      <c r="AB268"/>
      <c r="AC268"/>
      <c r="AD268"/>
      <c r="AE268"/>
      <c r="AF268"/>
      <c r="AG268"/>
      <c r="AH268"/>
    </row>
    <row r="269" spans="1:34" x14ac:dyDescent="0.35">
      <c r="A269"/>
      <c r="J269"/>
      <c r="AA269"/>
      <c r="AB269"/>
      <c r="AC269"/>
      <c r="AD269"/>
      <c r="AE269"/>
      <c r="AF269"/>
      <c r="AG269"/>
      <c r="AH269"/>
    </row>
    <row r="270" spans="1:34" x14ac:dyDescent="0.35">
      <c r="A270"/>
      <c r="J270"/>
      <c r="AA270"/>
      <c r="AB270"/>
      <c r="AC270"/>
      <c r="AD270"/>
      <c r="AE270"/>
      <c r="AF270"/>
      <c r="AG270"/>
      <c r="AH270"/>
    </row>
    <row r="271" spans="1:34" x14ac:dyDescent="0.35">
      <c r="A271"/>
      <c r="J271"/>
      <c r="AA271"/>
      <c r="AB271"/>
      <c r="AC271"/>
      <c r="AD271"/>
      <c r="AE271"/>
      <c r="AF271"/>
      <c r="AG271"/>
      <c r="AH271"/>
    </row>
    <row r="272" spans="1:34" x14ac:dyDescent="0.35">
      <c r="A272"/>
      <c r="J272"/>
      <c r="AA272"/>
      <c r="AB272"/>
      <c r="AC272"/>
      <c r="AD272"/>
      <c r="AE272"/>
      <c r="AF272"/>
      <c r="AG272"/>
      <c r="AH272"/>
    </row>
    <row r="273" spans="1:34" x14ac:dyDescent="0.35">
      <c r="A273"/>
      <c r="J273"/>
      <c r="AA273"/>
      <c r="AB273"/>
      <c r="AC273"/>
      <c r="AD273"/>
      <c r="AE273"/>
      <c r="AF273"/>
      <c r="AG273"/>
      <c r="AH273"/>
    </row>
    <row r="274" spans="1:34" x14ac:dyDescent="0.35">
      <c r="A274"/>
      <c r="J274"/>
      <c r="AA274"/>
      <c r="AB274"/>
      <c r="AC274"/>
      <c r="AD274"/>
      <c r="AE274"/>
      <c r="AF274"/>
      <c r="AG274"/>
      <c r="AH274"/>
    </row>
    <row r="275" spans="1:34" x14ac:dyDescent="0.35">
      <c r="A275"/>
      <c r="J275"/>
      <c r="AA275"/>
      <c r="AB275"/>
      <c r="AC275"/>
      <c r="AD275"/>
      <c r="AE275"/>
      <c r="AF275"/>
      <c r="AG275"/>
      <c r="AH275"/>
    </row>
    <row r="276" spans="1:34" x14ac:dyDescent="0.35">
      <c r="A276"/>
      <c r="J276"/>
      <c r="AA276"/>
      <c r="AB276"/>
      <c r="AC276"/>
      <c r="AD276"/>
      <c r="AE276"/>
      <c r="AF276"/>
      <c r="AG276"/>
      <c r="AH276"/>
    </row>
    <row r="277" spans="1:34" x14ac:dyDescent="0.35">
      <c r="A277"/>
      <c r="J277"/>
      <c r="AA277"/>
      <c r="AB277"/>
      <c r="AC277"/>
      <c r="AD277"/>
      <c r="AE277"/>
      <c r="AF277"/>
      <c r="AG277"/>
      <c r="AH277"/>
    </row>
    <row r="278" spans="1:34" x14ac:dyDescent="0.35">
      <c r="A278"/>
      <c r="J278"/>
      <c r="AA278"/>
      <c r="AB278"/>
      <c r="AC278"/>
      <c r="AD278"/>
      <c r="AE278"/>
      <c r="AF278"/>
      <c r="AG278"/>
      <c r="AH278"/>
    </row>
    <row r="279" spans="1:34" x14ac:dyDescent="0.35">
      <c r="A279"/>
      <c r="J279"/>
      <c r="AA279"/>
      <c r="AB279"/>
      <c r="AC279"/>
      <c r="AD279"/>
      <c r="AE279"/>
      <c r="AF279"/>
      <c r="AG279"/>
      <c r="AH279"/>
    </row>
    <row r="280" spans="1:34" x14ac:dyDescent="0.35">
      <c r="A280"/>
      <c r="J280"/>
      <c r="AA280"/>
      <c r="AB280"/>
      <c r="AC280"/>
      <c r="AD280"/>
      <c r="AE280"/>
      <c r="AF280"/>
      <c r="AG280"/>
      <c r="AH280"/>
    </row>
    <row r="281" spans="1:34" x14ac:dyDescent="0.35">
      <c r="A281"/>
      <c r="J281"/>
      <c r="AA281"/>
      <c r="AB281"/>
      <c r="AC281"/>
      <c r="AD281"/>
      <c r="AE281"/>
      <c r="AF281"/>
      <c r="AG281"/>
      <c r="AH281"/>
    </row>
    <row r="282" spans="1:34" x14ac:dyDescent="0.35">
      <c r="A282"/>
      <c r="J282"/>
      <c r="AA282"/>
      <c r="AB282"/>
      <c r="AC282"/>
      <c r="AD282"/>
      <c r="AE282"/>
      <c r="AF282"/>
      <c r="AG282"/>
      <c r="AH282"/>
    </row>
    <row r="283" spans="1:34" x14ac:dyDescent="0.35">
      <c r="A283"/>
      <c r="J283"/>
      <c r="AA283"/>
      <c r="AB283"/>
      <c r="AC283"/>
      <c r="AD283"/>
      <c r="AE283"/>
      <c r="AF283"/>
      <c r="AG283"/>
      <c r="AH283"/>
    </row>
    <row r="284" spans="1:34" x14ac:dyDescent="0.35">
      <c r="A284"/>
      <c r="J284"/>
      <c r="AA284"/>
      <c r="AB284"/>
      <c r="AC284"/>
      <c r="AD284"/>
      <c r="AE284"/>
      <c r="AF284"/>
      <c r="AG284"/>
      <c r="AH284"/>
    </row>
    <row r="285" spans="1:34" x14ac:dyDescent="0.35">
      <c r="A285"/>
      <c r="J285"/>
      <c r="AA285"/>
      <c r="AB285"/>
      <c r="AC285"/>
      <c r="AD285"/>
      <c r="AE285"/>
      <c r="AF285"/>
      <c r="AG285"/>
      <c r="AH285"/>
    </row>
    <row r="286" spans="1:34" x14ac:dyDescent="0.35">
      <c r="A286"/>
      <c r="J286"/>
      <c r="AA286"/>
      <c r="AB286"/>
      <c r="AC286"/>
      <c r="AD286"/>
      <c r="AE286"/>
      <c r="AF286"/>
      <c r="AG286"/>
      <c r="AH286"/>
    </row>
    <row r="287" spans="1:34" x14ac:dyDescent="0.35">
      <c r="A287"/>
      <c r="J287"/>
      <c r="AA287"/>
      <c r="AB287"/>
      <c r="AC287"/>
      <c r="AD287"/>
      <c r="AE287"/>
      <c r="AF287"/>
      <c r="AG287"/>
      <c r="AH287"/>
    </row>
    <row r="288" spans="1:34" x14ac:dyDescent="0.35">
      <c r="A288"/>
      <c r="J288"/>
      <c r="AA288"/>
      <c r="AB288"/>
      <c r="AC288"/>
      <c r="AD288"/>
      <c r="AE288"/>
      <c r="AF288"/>
      <c r="AG288"/>
      <c r="AH288"/>
    </row>
    <row r="289" spans="1:34" x14ac:dyDescent="0.35">
      <c r="A289"/>
      <c r="J289"/>
      <c r="AA289"/>
      <c r="AB289"/>
      <c r="AC289"/>
      <c r="AD289"/>
      <c r="AE289"/>
      <c r="AF289"/>
      <c r="AG289"/>
      <c r="AH289"/>
    </row>
    <row r="290" spans="1:34" x14ac:dyDescent="0.35">
      <c r="A290"/>
      <c r="J290"/>
      <c r="AA290"/>
      <c r="AB290"/>
      <c r="AC290"/>
      <c r="AD290"/>
      <c r="AE290"/>
      <c r="AF290"/>
      <c r="AG290"/>
      <c r="AH290"/>
    </row>
    <row r="291" spans="1:34" x14ac:dyDescent="0.35">
      <c r="A291"/>
      <c r="J291"/>
      <c r="AA291"/>
      <c r="AB291"/>
      <c r="AC291"/>
      <c r="AD291"/>
      <c r="AE291"/>
      <c r="AF291"/>
      <c r="AG291"/>
      <c r="AH291"/>
    </row>
    <row r="292" spans="1:34" x14ac:dyDescent="0.35">
      <c r="A292"/>
      <c r="J292"/>
      <c r="AA292"/>
      <c r="AB292"/>
      <c r="AC292"/>
      <c r="AD292"/>
      <c r="AE292"/>
      <c r="AF292"/>
      <c r="AG292"/>
      <c r="AH292"/>
    </row>
  </sheetData>
  <dataConsolidate/>
  <dataValidations count="20">
    <dataValidation allowBlank="1" showInputMessage="1" errorTitle="Invalid Vertex Visibility" error="You have entered an unrecognized vertex visibility.  Try selecting from the drop-down list instead." promptTitle="Vertex ID" prompt="This is a unique ID that gets filled in automatically.  Do not edit this column." sqref="AA3:AA80"/>
    <dataValidation allowBlank="1" errorTitle="Invalid Vertex Visibility" error="You have entered an unrecognized vertex visibility.  Try selecting from the drop-down list instead." sqref="BS3"/>
    <dataValidation allowBlank="1" showErrorMessage="1" sqref="BS2"/>
    <dataValidation type="list" allowBlank="1" showInputMessage="1" showErrorMessage="1" errorTitle="Invalid Vertex Locked" error="You have entered an invalid vertex &quot;locked.&quot;  Try selecting from the drop-down list instead." promptTitle="Vertex Locked?" prompt="Set to Yes to lock the vertex at its current location." sqref="O3:O80">
      <formula1>ValidBooleansDefaultFalse</formula1>
    </dataValidation>
    <dataValidation allowBlank="1" showInputMessage="1" errorTitle="Invalid Vertex Location" error="The optional vertex location's X and Y values must be whole numbers between 0 and 9999." promptTitle="Vertex Location" prompt="Enter an optional vertex location.  X and Y values should be between 0 and 9,999.  If you enter X and Y values, you should set NodeXL, Graph, Layout to &quot;None&quot; to prevent NodeXL from overwriting your values when you show the graph." sqref="M3:N80"/>
    <dataValidation allowBlank="1" showInputMessage="1" showErrorMessage="1" errorTitle="Invalid Vertex Visibility" error="You have entered an unrecognized vertex visibility.  Try selecting from the drop-down list instead." promptTitle="Vertex Layout Order" prompt="Enter an optional number to control the order in which the vertices are laid out and stacked in the graph." sqref="L3:L80"/>
    <dataValidation allowBlank="1" showInputMessage="1" errorTitle="Invalid Vertex Location" error="The optional vertex location's X and Y values must be whole numbers between 0 and 9999." promptTitle="Vertex Polar R" prompt="Enter an optional vertex polar radial coordinate.  This is used only when a Layout Type of Polar or Polar Absolute is selected in the graph pane.  Hover the mouse over the column header for more details." sqref="P3:P80"/>
    <dataValidation allowBlank="1" showInputMessage="1" errorTitle="Invalid Vertex Location" error="The optional vertex location's X and Y values must be whole numbers between 0 and 9999." promptTitle="Vertex Polar Angle" prompt="Enter an optional vertex polar angle coordinate, in degrees.  This is used only when a Layout Type of Polar or Polar Absolute is selected in the graph pane." sqref="Q3:Q80"/>
    <dataValidation allowBlank="1" showInputMessage="1" errorTitle="Invalid Vertex Image Key" promptTitle="Vertex Tooltip" prompt="Enter optional text that will pop up when the mouse is hovered over the vertex." sqref="K3:K80"/>
    <dataValidation allowBlank="1" errorTitle="Invalid Vertex Visibility" error="You have entered an unrecognized vertex visibility.  Try selecting from the drop-down list instead." promptTitle="Vertex ID" prompt="This is a unique ID that gets filled in automatically.  Do not edit this column." sqref="AB3:AB80"/>
    <dataValidation type="list" allowBlank="1" showInputMessage="1" showErrorMessage="1" errorTitle="Invalid Vertex Visibility" error="You have entered an invalid vertex visibility.  Try selecting from the drop-down list instead." promptTitle="Vertex Visibility" prompt="Select an optional vertex visibility.  Vertices are &quot;Show if in an Edge&quot; by default." sqref="G3:G80">
      <formula1>ValidVertexVisibilities</formula1>
    </dataValidation>
    <dataValidation allowBlank="1" showInputMessage="1" errorTitle="Invalid Vertex Image Key" promptTitle="Vertex Label" prompt="To show a vertex as a box containing text, set the Shape to Label and enter a label.  To annotate another shape with text, set the Shape to something else and enter a label." sqref="H3:H80"/>
    <dataValidation allowBlank="1" showInputMessage="1" promptTitle="Vertex Label Fill Color" prompt="To select an optional fill color for the Label shape, right-click and select Select Color on the right-click menu." sqref="I3:I80"/>
    <dataValidation allowBlank="1" showInputMessage="1" errorTitle="Invalid Vertex Image Key" promptTitle="Vertex Image File" prompt="Enter the path to an image file.  Hover over the column header for examples." sqref="F3:F80"/>
    <dataValidation allowBlank="1" showInputMessage="1" promptTitle="Vertex Color" prompt="To select an optional vertex color, right-click and select Select Color on the right-click menu." sqref="B3:B80"/>
    <dataValidation allowBlank="1" showInputMessage="1" errorTitle="Invalid Vertex Opacity" error="The optional vertex opacity must be a whole number between 0 and 10." promptTitle="Vertex Opacity" prompt="Enter an optional vertex opacity between 0 (transparent) and 100 (opaque)." sqref="E3:E80"/>
    <dataValidation type="list" allowBlank="1" showInputMessage="1" showErrorMessage="1" errorTitle="Invalid Vertex Shape" error="You have entered an invalid vertex shape.  Try selecting from the drop-down list instead." promptTitle="Vertex Shape" prompt="Select an optional vertex shape." sqref="C3:C80">
      <formula1>ValidVertexShapes</formula1>
    </dataValidation>
    <dataValidation allowBlank="1" showInputMessage="1" errorTitle="Invalid Vertex Size" error="The optional vertex size must be a decimal number.  Any size is acceptable, although 1 is used if the size is less than 1, and 10 is used if the size is greater than 10." promptTitle="Vertex Size" prompt="Enter an optional vertex size between 1 and 1,000." sqref="D3:D80"/>
    <dataValidation type="list" allowBlank="1" showInputMessage="1" showErrorMessage="1" errorTitle="Invalid Vertex Label Position" error="You have entered an invalid vertex label position.  Try selecting from the drop-down list instead." promptTitle="Vertex Label Position" prompt="Select an optional vertex label position." sqref="J3:J80">
      <formula1>ValidVertexLabelPositions</formula1>
    </dataValidation>
    <dataValidation allowBlank="1" showInputMessage="1" showErrorMessage="1" promptTitle="Vertex Name" prompt="Enter the name of the vertex." sqref="A3:A80"/>
  </dataValidations>
  <hyperlinks>
    <hyperlink ref="AL4" r:id="rId1"/>
    <hyperlink ref="AL5" r:id="rId2"/>
    <hyperlink ref="AL7" r:id="rId3"/>
    <hyperlink ref="AL8" r:id="rId4"/>
    <hyperlink ref="AL9" r:id="rId5"/>
    <hyperlink ref="AL11" r:id="rId6"/>
    <hyperlink ref="AL12" r:id="rId7"/>
    <hyperlink ref="AL13" r:id="rId8"/>
    <hyperlink ref="AL14" r:id="rId9"/>
    <hyperlink ref="AL16" r:id="rId10"/>
    <hyperlink ref="AL20" r:id="rId11"/>
    <hyperlink ref="AL23" r:id="rId12"/>
    <hyperlink ref="AL29" r:id="rId13"/>
    <hyperlink ref="AL31" r:id="rId14"/>
    <hyperlink ref="AL34" r:id="rId15"/>
    <hyperlink ref="AL35" r:id="rId16"/>
    <hyperlink ref="AL38" r:id="rId17"/>
    <hyperlink ref="AL43" r:id="rId18"/>
    <hyperlink ref="AL45" r:id="rId19"/>
    <hyperlink ref="AL49" r:id="rId20"/>
    <hyperlink ref="AL50" r:id="rId21"/>
    <hyperlink ref="AL52" r:id="rId22"/>
    <hyperlink ref="AL54" r:id="rId23"/>
    <hyperlink ref="AL55" r:id="rId24"/>
    <hyperlink ref="AL57" r:id="rId25"/>
    <hyperlink ref="AL58" r:id="rId26"/>
    <hyperlink ref="AL59" r:id="rId27"/>
    <hyperlink ref="AL61" r:id="rId28"/>
    <hyperlink ref="AL63" r:id="rId29"/>
    <hyperlink ref="AL64" r:id="rId30"/>
    <hyperlink ref="AL66" r:id="rId31"/>
    <hyperlink ref="AL70" r:id="rId32"/>
    <hyperlink ref="AL71" r:id="rId33"/>
    <hyperlink ref="AL72" r:id="rId34"/>
    <hyperlink ref="AL74" r:id="rId35"/>
    <hyperlink ref="AL75" r:id="rId36"/>
    <hyperlink ref="AL77" r:id="rId37"/>
    <hyperlink ref="AL78" r:id="rId38"/>
    <hyperlink ref="AL79" r:id="rId39"/>
    <hyperlink ref="AO3" r:id="rId40"/>
    <hyperlink ref="AO4" r:id="rId41"/>
    <hyperlink ref="AO5" r:id="rId42"/>
    <hyperlink ref="AO6" r:id="rId43"/>
    <hyperlink ref="AO7" r:id="rId44"/>
    <hyperlink ref="AO9" r:id="rId45"/>
    <hyperlink ref="AO10" r:id="rId46"/>
    <hyperlink ref="AO12" r:id="rId47"/>
    <hyperlink ref="AO13" r:id="rId48"/>
    <hyperlink ref="AO14" r:id="rId49"/>
    <hyperlink ref="AO16" r:id="rId50"/>
    <hyperlink ref="AO18" r:id="rId51"/>
    <hyperlink ref="AO20" r:id="rId52"/>
    <hyperlink ref="AO21" r:id="rId53"/>
    <hyperlink ref="AO23" r:id="rId54"/>
    <hyperlink ref="AO24" r:id="rId55"/>
    <hyperlink ref="AO26" r:id="rId56"/>
    <hyperlink ref="AO27" r:id="rId57"/>
    <hyperlink ref="AO28" r:id="rId58"/>
    <hyperlink ref="AO29" r:id="rId59"/>
    <hyperlink ref="AO31" r:id="rId60"/>
    <hyperlink ref="AO32" r:id="rId61"/>
    <hyperlink ref="AO34" r:id="rId62"/>
    <hyperlink ref="AO35" r:id="rId63"/>
    <hyperlink ref="AO36" r:id="rId64"/>
    <hyperlink ref="AO39" r:id="rId65"/>
    <hyperlink ref="AO40" r:id="rId66"/>
    <hyperlink ref="AO41" r:id="rId67"/>
    <hyperlink ref="AO42" r:id="rId68"/>
    <hyperlink ref="AO43" r:id="rId69"/>
    <hyperlink ref="AO44" r:id="rId70"/>
    <hyperlink ref="AO45" r:id="rId71"/>
    <hyperlink ref="AO46" r:id="rId72"/>
    <hyperlink ref="AO47" r:id="rId73"/>
    <hyperlink ref="AO48" r:id="rId74"/>
    <hyperlink ref="AO49" r:id="rId75"/>
    <hyperlink ref="AO50" r:id="rId76"/>
    <hyperlink ref="AO51" r:id="rId77"/>
    <hyperlink ref="AO52" r:id="rId78"/>
    <hyperlink ref="AO53" r:id="rId79"/>
    <hyperlink ref="AO54" r:id="rId80"/>
    <hyperlink ref="AO55" r:id="rId81"/>
    <hyperlink ref="AO56" r:id="rId82"/>
    <hyperlink ref="AO57" r:id="rId83"/>
    <hyperlink ref="AO58" r:id="rId84"/>
    <hyperlink ref="AO59" r:id="rId85"/>
    <hyperlink ref="AO60" r:id="rId86"/>
    <hyperlink ref="AO63" r:id="rId87"/>
    <hyperlink ref="AO64" r:id="rId88"/>
    <hyperlink ref="AO65" r:id="rId89"/>
    <hyperlink ref="AO66" r:id="rId90"/>
    <hyperlink ref="AO67" r:id="rId91"/>
    <hyperlink ref="AO68" r:id="rId92"/>
    <hyperlink ref="AO69" r:id="rId93"/>
    <hyperlink ref="AO70" r:id="rId94"/>
    <hyperlink ref="AO71" r:id="rId95"/>
    <hyperlink ref="AO72" r:id="rId96"/>
    <hyperlink ref="AO74" r:id="rId97"/>
    <hyperlink ref="AO75" r:id="rId98"/>
    <hyperlink ref="AO76" r:id="rId99"/>
    <hyperlink ref="AO77" r:id="rId100"/>
    <hyperlink ref="AO79" r:id="rId101"/>
    <hyperlink ref="AO80" r:id="rId102"/>
    <hyperlink ref="AU3" r:id="rId103"/>
    <hyperlink ref="AU4" r:id="rId104"/>
    <hyperlink ref="AU5" r:id="rId105"/>
    <hyperlink ref="AU7" r:id="rId106"/>
    <hyperlink ref="AU8" r:id="rId107"/>
    <hyperlink ref="AU9" r:id="rId108"/>
    <hyperlink ref="AU10" r:id="rId109"/>
    <hyperlink ref="AU11" r:id="rId110"/>
    <hyperlink ref="AU12" r:id="rId111"/>
    <hyperlink ref="AU13" r:id="rId112"/>
    <hyperlink ref="AU14" r:id="rId113"/>
    <hyperlink ref="AU15" r:id="rId114"/>
    <hyperlink ref="AU16" r:id="rId115"/>
    <hyperlink ref="AU19" r:id="rId116"/>
    <hyperlink ref="AU20" r:id="rId117"/>
    <hyperlink ref="AU21" r:id="rId118"/>
    <hyperlink ref="AU23" r:id="rId119"/>
    <hyperlink ref="AU24" r:id="rId120"/>
    <hyperlink ref="AU25" r:id="rId121"/>
    <hyperlink ref="AU26" r:id="rId122"/>
    <hyperlink ref="AU27" r:id="rId123"/>
    <hyperlink ref="AU28" r:id="rId124"/>
    <hyperlink ref="AU29" r:id="rId125"/>
    <hyperlink ref="AU30" r:id="rId126"/>
    <hyperlink ref="AU31" r:id="rId127"/>
    <hyperlink ref="AU32" r:id="rId128"/>
    <hyperlink ref="AU33" r:id="rId129"/>
    <hyperlink ref="AU34" r:id="rId130"/>
    <hyperlink ref="AU35" r:id="rId131"/>
    <hyperlink ref="AU36" r:id="rId132"/>
    <hyperlink ref="AU37" r:id="rId133"/>
    <hyperlink ref="AU38" r:id="rId134"/>
    <hyperlink ref="AU39" r:id="rId135"/>
    <hyperlink ref="AU40" r:id="rId136"/>
    <hyperlink ref="AU41" r:id="rId137"/>
    <hyperlink ref="AU42" r:id="rId138"/>
    <hyperlink ref="AU43" r:id="rId139"/>
    <hyperlink ref="AU45" r:id="rId140"/>
    <hyperlink ref="AU46" r:id="rId141"/>
    <hyperlink ref="AU48" r:id="rId142"/>
    <hyperlink ref="AU49" r:id="rId143"/>
    <hyperlink ref="AU50" r:id="rId144"/>
    <hyperlink ref="AU51" r:id="rId145"/>
    <hyperlink ref="AU52" r:id="rId146"/>
    <hyperlink ref="AU53" r:id="rId147"/>
    <hyperlink ref="AU54" r:id="rId148"/>
    <hyperlink ref="AU55" r:id="rId149"/>
    <hyperlink ref="AU56" r:id="rId150"/>
    <hyperlink ref="AU57" r:id="rId151"/>
    <hyperlink ref="AU58" r:id="rId152"/>
    <hyperlink ref="AU59" r:id="rId153"/>
    <hyperlink ref="AU60" r:id="rId154"/>
    <hyperlink ref="AU61" r:id="rId155"/>
    <hyperlink ref="AU63" r:id="rId156"/>
    <hyperlink ref="AU64" r:id="rId157"/>
    <hyperlink ref="AU65" r:id="rId158"/>
    <hyperlink ref="AU67" r:id="rId159"/>
    <hyperlink ref="AU68" r:id="rId160"/>
    <hyperlink ref="AU69" r:id="rId161"/>
    <hyperlink ref="AU70" r:id="rId162"/>
    <hyperlink ref="AU71" r:id="rId163"/>
    <hyperlink ref="AU72" r:id="rId164"/>
    <hyperlink ref="AU74" r:id="rId165"/>
    <hyperlink ref="AU75" r:id="rId166"/>
    <hyperlink ref="AU76" r:id="rId167"/>
    <hyperlink ref="AU77" r:id="rId168"/>
    <hyperlink ref="AU78" r:id="rId169"/>
    <hyperlink ref="AU79" r:id="rId170"/>
    <hyperlink ref="AU80" r:id="rId171"/>
    <hyperlink ref="F3" r:id="rId172"/>
    <hyperlink ref="F4" r:id="rId173"/>
    <hyperlink ref="F5" r:id="rId174"/>
    <hyperlink ref="F6" r:id="rId175"/>
    <hyperlink ref="F7" r:id="rId176"/>
    <hyperlink ref="F8" r:id="rId177"/>
    <hyperlink ref="F9" r:id="rId178"/>
    <hyperlink ref="F10" r:id="rId179"/>
    <hyperlink ref="F11" r:id="rId180"/>
    <hyperlink ref="F12" r:id="rId181"/>
    <hyperlink ref="F13" r:id="rId182"/>
    <hyperlink ref="F14" r:id="rId183"/>
    <hyperlink ref="F15" r:id="rId184"/>
    <hyperlink ref="F16" r:id="rId185"/>
    <hyperlink ref="F17" r:id="rId186"/>
    <hyperlink ref="F18" r:id="rId187"/>
    <hyperlink ref="F19" r:id="rId188"/>
    <hyperlink ref="F20" r:id="rId189"/>
    <hyperlink ref="F21" r:id="rId190"/>
    <hyperlink ref="F22" r:id="rId191"/>
    <hyperlink ref="F23" r:id="rId192"/>
    <hyperlink ref="F24" r:id="rId193"/>
    <hyperlink ref="F25" r:id="rId194"/>
    <hyperlink ref="F26" r:id="rId195"/>
    <hyperlink ref="F27" r:id="rId196"/>
    <hyperlink ref="F28" r:id="rId197"/>
    <hyperlink ref="F29" r:id="rId198"/>
    <hyperlink ref="F30" r:id="rId199"/>
    <hyperlink ref="F31" r:id="rId200"/>
    <hyperlink ref="F32" r:id="rId201"/>
    <hyperlink ref="F33" r:id="rId202"/>
    <hyperlink ref="F34" r:id="rId203"/>
    <hyperlink ref="F35" r:id="rId204"/>
    <hyperlink ref="F36" r:id="rId205"/>
    <hyperlink ref="F37" r:id="rId206"/>
    <hyperlink ref="F38" r:id="rId207"/>
    <hyperlink ref="F39" r:id="rId208"/>
    <hyperlink ref="F40" r:id="rId209"/>
    <hyperlink ref="F41" r:id="rId210"/>
    <hyperlink ref="F42" r:id="rId211"/>
    <hyperlink ref="F43" r:id="rId212"/>
    <hyperlink ref="F44" r:id="rId213"/>
    <hyperlink ref="F45" r:id="rId214"/>
    <hyperlink ref="F46" r:id="rId215"/>
    <hyperlink ref="F47" r:id="rId216"/>
    <hyperlink ref="F48" r:id="rId217"/>
    <hyperlink ref="F49" r:id="rId218"/>
    <hyperlink ref="F50" r:id="rId219"/>
    <hyperlink ref="F51" r:id="rId220"/>
    <hyperlink ref="F52" r:id="rId221"/>
    <hyperlink ref="F53" r:id="rId222"/>
    <hyperlink ref="F54" r:id="rId223"/>
    <hyperlink ref="F55" r:id="rId224"/>
    <hyperlink ref="F56" r:id="rId225"/>
    <hyperlink ref="F57" r:id="rId226"/>
    <hyperlink ref="F58" r:id="rId227"/>
    <hyperlink ref="F59" r:id="rId228"/>
    <hyperlink ref="F60" r:id="rId229"/>
    <hyperlink ref="F61" r:id="rId230"/>
    <hyperlink ref="F62" r:id="rId231"/>
    <hyperlink ref="F63" r:id="rId232"/>
    <hyperlink ref="F64" r:id="rId233"/>
    <hyperlink ref="F65" r:id="rId234"/>
    <hyperlink ref="F66" r:id="rId235"/>
    <hyperlink ref="F67" r:id="rId236"/>
    <hyperlink ref="F68" r:id="rId237"/>
    <hyperlink ref="F69" r:id="rId238"/>
    <hyperlink ref="F70" r:id="rId239"/>
    <hyperlink ref="F71" r:id="rId240"/>
    <hyperlink ref="F72" r:id="rId241"/>
    <hyperlink ref="F73" r:id="rId242"/>
    <hyperlink ref="F74" r:id="rId243"/>
    <hyperlink ref="F75" r:id="rId244"/>
    <hyperlink ref="F76" r:id="rId245"/>
    <hyperlink ref="F77" r:id="rId246"/>
    <hyperlink ref="F78" r:id="rId247"/>
    <hyperlink ref="F79" r:id="rId248"/>
    <hyperlink ref="F80" r:id="rId249"/>
    <hyperlink ref="AX3" r:id="rId250"/>
    <hyperlink ref="AX4" r:id="rId251"/>
    <hyperlink ref="AX5" r:id="rId252"/>
    <hyperlink ref="AX6" r:id="rId253"/>
    <hyperlink ref="AX7" r:id="rId254"/>
    <hyperlink ref="AX8" r:id="rId255"/>
    <hyperlink ref="AX9" r:id="rId256"/>
    <hyperlink ref="AX10" r:id="rId257"/>
    <hyperlink ref="AX11" r:id="rId258"/>
    <hyperlink ref="AX12" r:id="rId259"/>
    <hyperlink ref="AX13" r:id="rId260"/>
    <hyperlink ref="AX14" r:id="rId261"/>
    <hyperlink ref="AX15" r:id="rId262"/>
    <hyperlink ref="AX16" r:id="rId263"/>
    <hyperlink ref="AX17" r:id="rId264"/>
    <hyperlink ref="AX18" r:id="rId265"/>
    <hyperlink ref="AX19" r:id="rId266"/>
    <hyperlink ref="AX20" r:id="rId267"/>
    <hyperlink ref="AX21" r:id="rId268"/>
    <hyperlink ref="AX22" r:id="rId269"/>
    <hyperlink ref="AX23" r:id="rId270"/>
    <hyperlink ref="AX24" r:id="rId271"/>
    <hyperlink ref="AX25" r:id="rId272"/>
    <hyperlink ref="AX26" r:id="rId273"/>
    <hyperlink ref="AX27" r:id="rId274"/>
    <hyperlink ref="AX28" r:id="rId275"/>
    <hyperlink ref="AX29" r:id="rId276"/>
    <hyperlink ref="AX30" r:id="rId277"/>
    <hyperlink ref="AX31" r:id="rId278"/>
    <hyperlink ref="AX32" r:id="rId279"/>
    <hyperlink ref="AX33" r:id="rId280"/>
    <hyperlink ref="AX34" r:id="rId281"/>
    <hyperlink ref="AX35" r:id="rId282"/>
    <hyperlink ref="AX36" r:id="rId283"/>
    <hyperlink ref="AX37" r:id="rId284"/>
    <hyperlink ref="AX38" r:id="rId285"/>
    <hyperlink ref="AX39" r:id="rId286"/>
    <hyperlink ref="AX40" r:id="rId287"/>
    <hyperlink ref="AX41" r:id="rId288"/>
    <hyperlink ref="AX42" r:id="rId289"/>
    <hyperlink ref="AX43" r:id="rId290"/>
    <hyperlink ref="AX44" r:id="rId291"/>
    <hyperlink ref="AX45" r:id="rId292"/>
    <hyperlink ref="AX46" r:id="rId293"/>
    <hyperlink ref="AX47" r:id="rId294"/>
    <hyperlink ref="AX48" r:id="rId295"/>
    <hyperlink ref="AX49" r:id="rId296"/>
    <hyperlink ref="AX50" r:id="rId297"/>
    <hyperlink ref="AX51" r:id="rId298"/>
    <hyperlink ref="AX52" r:id="rId299"/>
    <hyperlink ref="AX53" r:id="rId300"/>
    <hyperlink ref="AX54" r:id="rId301"/>
    <hyperlink ref="AX55" r:id="rId302"/>
    <hyperlink ref="AX56" r:id="rId303"/>
    <hyperlink ref="AX57" r:id="rId304"/>
    <hyperlink ref="AX58" r:id="rId305"/>
    <hyperlink ref="AX59" r:id="rId306"/>
    <hyperlink ref="AX60" r:id="rId307"/>
    <hyperlink ref="AX61" r:id="rId308"/>
    <hyperlink ref="AX62" r:id="rId309"/>
    <hyperlink ref="AX63" r:id="rId310"/>
    <hyperlink ref="AX64" r:id="rId311"/>
    <hyperlink ref="AX65" r:id="rId312"/>
    <hyperlink ref="AX66" r:id="rId313"/>
    <hyperlink ref="AX67" r:id="rId314"/>
    <hyperlink ref="AX68" r:id="rId315"/>
    <hyperlink ref="AX69" r:id="rId316"/>
    <hyperlink ref="AX70" r:id="rId317"/>
    <hyperlink ref="AX71" r:id="rId318"/>
    <hyperlink ref="AX72" r:id="rId319"/>
    <hyperlink ref="AX73" r:id="rId320"/>
    <hyperlink ref="AX74" r:id="rId321"/>
    <hyperlink ref="AX75" r:id="rId322"/>
    <hyperlink ref="AX76" r:id="rId323"/>
    <hyperlink ref="AX77" r:id="rId324"/>
    <hyperlink ref="AX78" r:id="rId325"/>
    <hyperlink ref="AX79" r:id="rId326"/>
    <hyperlink ref="AX80" r:id="rId327"/>
  </hyperlinks>
  <pageMargins left="0.7" right="0.7" top="0.75" bottom="0.75" header="0.3" footer="0.3"/>
  <pageSetup orientation="portrait" horizontalDpi="0" verticalDpi="0" r:id="rId328"/>
  <legacyDrawing r:id="rId329"/>
  <tableParts count="1">
    <tablePart r:id="rId330"/>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D21"/>
  <sheetViews>
    <sheetView workbookViewId="0"/>
  </sheetViews>
  <sheetFormatPr defaultRowHeight="14.5" x14ac:dyDescent="0.35"/>
  <cols>
    <col min="1" max="1" width="10.81640625" style="3" bestFit="1" customWidth="1"/>
    <col min="2" max="2" width="16.81640625" style="3" bestFit="1" customWidth="1"/>
    <col min="4" max="5" width="9.1796875" customWidth="1"/>
  </cols>
  <sheetData>
    <row r="1" spans="1:1" x14ac:dyDescent="0.35">
      <c r="A1" s="3" t="s">
        <v>49</v>
      </c>
    </row>
    <row r="2" spans="1:1" ht="15" customHeight="1" x14ac:dyDescent="0.35"/>
    <row r="3" spans="1:1" ht="15" customHeight="1" x14ac:dyDescent="0.35">
      <c r="A3" s="32" t="s">
        <v>50</v>
      </c>
    </row>
    <row r="21" spans="4:4" x14ac:dyDescent="0.35">
      <c r="D21" s="7"/>
    </row>
  </sheetData>
  <dataConsolidate/>
  <dataValidations xWindow="63" yWindow="236" count="2">
    <dataValidation allowBlank="1" showInputMessage="1" showErrorMessage="1" promptTitle="Image ID" prompt="Enter a unique ID for the image." sqref="A2"/>
    <dataValidation allowBlank="1" showInputMessage="1" showErrorMessage="1" promptTitle="Image File Path" prompt="Enter an image file path.  Hover over the column header for examples." sqref="B2"/>
  </dataValidations>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AO10"/>
  <sheetViews>
    <sheetView workbookViewId="0">
      <pane ySplit="2" topLeftCell="A3" activePane="bottomLeft" state="frozen"/>
      <selection pane="bottomLeft" activeCell="A3" sqref="A3"/>
    </sheetView>
  </sheetViews>
  <sheetFormatPr defaultRowHeight="14.5" x14ac:dyDescent="0.35"/>
  <cols>
    <col min="1" max="1" width="9.453125" style="1" bestFit="1" customWidth="1"/>
    <col min="2" max="2" width="14.26953125" bestFit="1" customWidth="1"/>
    <col min="3" max="3" width="15" bestFit="1" customWidth="1"/>
    <col min="4" max="4" width="11.1796875" bestFit="1" customWidth="1"/>
    <col min="5" max="5" width="13" bestFit="1" customWidth="1"/>
    <col min="6" max="6" width="8" bestFit="1" customWidth="1"/>
    <col min="7" max="8" width="13.54296875" hidden="1" customWidth="1"/>
    <col min="9" max="9" width="11" hidden="1" customWidth="1"/>
    <col min="10" max="10" width="12.54296875" hidden="1" customWidth="1"/>
    <col min="11" max="11" width="11" customWidth="1"/>
    <col min="12" max="12" width="9.7265625" customWidth="1"/>
    <col min="13" max="13" width="13.1796875" customWidth="1"/>
    <col min="14" max="15" width="8.453125" customWidth="1"/>
    <col min="16" max="16" width="18.26953125" customWidth="1"/>
    <col min="17" max="17" width="14.81640625" customWidth="1"/>
    <col min="18" max="18" width="14.54296875" customWidth="1"/>
    <col min="19" max="21" width="24.1796875" customWidth="1"/>
    <col min="22" max="22" width="21.26953125" customWidth="1"/>
    <col min="23" max="23" width="19.26953125" customWidth="1"/>
    <col min="24" max="24" width="10" customWidth="1"/>
    <col min="25" max="25" width="13.1796875" bestFit="1" customWidth="1"/>
    <col min="26" max="26" width="14.54296875" bestFit="1" customWidth="1"/>
    <col min="27" max="27" width="14.7265625" bestFit="1" customWidth="1"/>
    <col min="28" max="28" width="12.7265625" bestFit="1" customWidth="1"/>
    <col min="29" max="29" width="14.6328125" bestFit="1" customWidth="1"/>
    <col min="30" max="30" width="13.54296875" bestFit="1" customWidth="1"/>
    <col min="31" max="31" width="16.453125" bestFit="1" customWidth="1"/>
    <col min="32" max="32" width="10.7265625" bestFit="1" customWidth="1"/>
    <col min="33" max="33" width="20.26953125" bestFit="1" customWidth="1"/>
    <col min="34" max="34" width="25.26953125" bestFit="1" customWidth="1"/>
    <col min="35" max="35" width="21.08984375" bestFit="1" customWidth="1"/>
    <col min="36" max="36" width="26.08984375" bestFit="1" customWidth="1"/>
    <col min="37" max="37" width="27.1796875" bestFit="1" customWidth="1"/>
    <col min="38" max="38" width="31.36328125" bestFit="1" customWidth="1"/>
    <col min="39" max="39" width="17.26953125" bestFit="1" customWidth="1"/>
    <col min="40" max="40" width="20.81640625" bestFit="1" customWidth="1"/>
    <col min="41" max="41" width="16" bestFit="1" customWidth="1"/>
  </cols>
  <sheetData>
    <row r="1" spans="1:41" x14ac:dyDescent="0.35">
      <c r="B1" s="56" t="s">
        <v>39</v>
      </c>
      <c r="C1" s="57"/>
      <c r="D1" s="57"/>
      <c r="E1" s="58"/>
      <c r="F1" s="55" t="s">
        <v>43</v>
      </c>
      <c r="G1" s="59" t="s">
        <v>44</v>
      </c>
      <c r="H1" s="60"/>
      <c r="I1" s="61" t="s">
        <v>40</v>
      </c>
      <c r="J1" s="62"/>
      <c r="K1" s="63" t="s">
        <v>42</v>
      </c>
      <c r="L1" s="64"/>
      <c r="M1" s="64"/>
      <c r="N1" s="64"/>
      <c r="O1" s="64"/>
      <c r="P1" s="64"/>
      <c r="Q1" s="64"/>
      <c r="R1" s="64"/>
      <c r="S1" s="64"/>
      <c r="T1" s="64"/>
      <c r="U1" s="64"/>
      <c r="V1" s="64"/>
      <c r="W1" s="64"/>
      <c r="X1" s="64"/>
    </row>
    <row r="2" spans="1:41" s="13" customFormat="1" ht="30" customHeight="1" x14ac:dyDescent="0.35">
      <c r="A2" s="11" t="s">
        <v>144</v>
      </c>
      <c r="B2" s="13" t="s">
        <v>21</v>
      </c>
      <c r="C2" s="13" t="s">
        <v>20</v>
      </c>
      <c r="D2" s="13" t="s">
        <v>11</v>
      </c>
      <c r="E2" s="13" t="s">
        <v>145</v>
      </c>
      <c r="F2" s="13" t="s">
        <v>46</v>
      </c>
      <c r="G2" s="13" t="s">
        <v>167</v>
      </c>
      <c r="H2" s="13" t="s">
        <v>168</v>
      </c>
      <c r="I2" s="13" t="s">
        <v>12</v>
      </c>
      <c r="J2" s="13" t="s">
        <v>166</v>
      </c>
      <c r="K2" s="13" t="s">
        <v>146</v>
      </c>
      <c r="L2" s="13" t="s">
        <v>148</v>
      </c>
      <c r="M2" s="13" t="s">
        <v>149</v>
      </c>
      <c r="N2" s="13" t="s">
        <v>150</v>
      </c>
      <c r="O2" s="13" t="s">
        <v>151</v>
      </c>
      <c r="P2" s="13" t="s">
        <v>170</v>
      </c>
      <c r="Q2" s="13" t="s">
        <v>171</v>
      </c>
      <c r="R2" s="13" t="s">
        <v>152</v>
      </c>
      <c r="S2" s="13" t="s">
        <v>153</v>
      </c>
      <c r="T2" s="13" t="s">
        <v>154</v>
      </c>
      <c r="U2" s="13" t="s">
        <v>155</v>
      </c>
      <c r="V2" s="13" t="s">
        <v>156</v>
      </c>
      <c r="W2" s="13" t="s">
        <v>157</v>
      </c>
      <c r="X2" s="13" t="s">
        <v>158</v>
      </c>
      <c r="Y2" s="13" t="s">
        <v>1308</v>
      </c>
      <c r="Z2" s="13" t="s">
        <v>1311</v>
      </c>
      <c r="AA2" s="13" t="s">
        <v>1318</v>
      </c>
      <c r="AB2" s="13" t="s">
        <v>1329</v>
      </c>
      <c r="AC2" s="13" t="s">
        <v>1341</v>
      </c>
      <c r="AD2" s="13" t="s">
        <v>1344</v>
      </c>
      <c r="AE2" s="13" t="s">
        <v>1345</v>
      </c>
      <c r="AF2" s="13" t="s">
        <v>1347</v>
      </c>
      <c r="AG2" s="117" t="s">
        <v>1593</v>
      </c>
      <c r="AH2" s="117" t="s">
        <v>1594</v>
      </c>
      <c r="AI2" s="117" t="s">
        <v>1595</v>
      </c>
      <c r="AJ2" s="117" t="s">
        <v>1596</v>
      </c>
      <c r="AK2" s="117" t="s">
        <v>1597</v>
      </c>
      <c r="AL2" s="117" t="s">
        <v>1598</v>
      </c>
      <c r="AM2" s="117" t="s">
        <v>1599</v>
      </c>
      <c r="AN2" s="117" t="s">
        <v>1600</v>
      </c>
      <c r="AO2" s="117" t="s">
        <v>1603</v>
      </c>
    </row>
    <row r="3" spans="1:41" x14ac:dyDescent="0.35">
      <c r="A3" s="14"/>
      <c r="B3" s="15"/>
      <c r="C3" s="15"/>
      <c r="D3" s="15"/>
      <c r="E3" s="15"/>
      <c r="F3" s="16"/>
      <c r="G3" s="65"/>
      <c r="H3" s="65"/>
      <c r="I3" s="53"/>
      <c r="J3" s="53"/>
      <c r="K3" s="48"/>
      <c r="L3" s="48"/>
      <c r="M3" s="48"/>
      <c r="N3" s="48"/>
      <c r="O3" s="48"/>
      <c r="P3" s="48"/>
      <c r="Q3" s="48"/>
      <c r="R3" s="48"/>
      <c r="S3" s="48"/>
      <c r="T3" s="48"/>
      <c r="U3" s="48"/>
      <c r="V3" s="48"/>
      <c r="W3" s="49"/>
      <c r="X3" s="49"/>
      <c r="Y3" s="71"/>
      <c r="Z3" s="71"/>
      <c r="AA3" s="71"/>
      <c r="AB3" s="71"/>
      <c r="AC3" s="71"/>
      <c r="AD3" s="71"/>
      <c r="AE3" s="71"/>
      <c r="AF3" s="71"/>
      <c r="AG3" s="36"/>
      <c r="AH3" s="36"/>
      <c r="AI3" s="36"/>
      <c r="AJ3" s="36"/>
      <c r="AK3" s="36"/>
      <c r="AL3" s="36"/>
      <c r="AM3" s="36"/>
      <c r="AN3" s="36"/>
      <c r="AO3" s="36"/>
    </row>
    <row r="10" spans="1:41" ht="14.25" customHeight="1" x14ac:dyDescent="0.35"/>
  </sheetData>
  <dataConsolidate/>
  <dataValidations count="8">
    <dataValidation allowBlank="1" showInputMessage="1" promptTitle="Group Vertex Color" prompt="To select a color to use for all vertices in the group, right-click and select Select Color on the right-click menu." sqref="B3"/>
    <dataValidation type="list" allowBlank="1" showInputMessage="1" showErrorMessage="1" errorTitle="Invalid Group Vertex Shape" error="You have entered an invalid group vertex shape.  Try selecting from the drop-down list instead." promptTitle="Group Vertex Shape" prompt="Select a shape to use for all vertices in the group." sqref="C3">
      <formula1>ValidGroupShapes</formula1>
    </dataValidation>
    <dataValidation allowBlank="1" showInputMessage="1" showErrorMessage="1" promptTitle="Group Name" prompt="Enter the name of the group." sqref="A3"/>
    <dataValidation type="list" allowBlank="1" showInputMessage="1" showErrorMessage="1" errorTitle="Invalid Group Collapsed" error="You have entered an invalid group &quot;collapsed.&quot;  Try selecting from the drop-down list instead." promptTitle="Group Collapsed?" prompt="Set to Yes to collapse the group." sqref="E3">
      <formula1>ValidBooleansDefaultFalse</formula1>
    </dataValidation>
    <dataValidation allowBlank="1" sqref="K3"/>
    <dataValidation allowBlank="1" showInputMessage="1" showErrorMessage="1" errorTitle="Invalid Group Collapsed" error="You have entered an unrecognized &quot;group collapsed.&quot;  Try selecting from the drop-down list instead." promptTitle="Group Label" prompt="Enter an optional group label." sqref="F3"/>
    <dataValidation allowBlank="1" showInputMessage="1" showErrorMessage="1" errorTitle="Invalid Group Collapsed" error="You have entered an unrecognized &quot;group collapsed.&quot;  Try selecting from the drop-down list instead." promptTitle="Collapsed Location" prompt="Enter an optional collapsed location.  Collapsed X and Y values should be between 0 and 9,999.  If you enter Collapsed X and Y values, you should set NodeXL, Graph, Layout to &quot;None&quot; to prevent NodeXL from overwriting your values when you show the graph." sqref="G3:H3"/>
    <dataValidation type="list" allowBlank="1" showInputMessage="1" showErrorMessage="1" errorTitle="Invalid Group Visibility" error="You have entered an invalid group visibility.  Try selecting from the drop-down list instead." promptTitle="Group Visibility" prompt="Select an optional group visibility.  Groups are shown by default." sqref="D3">
      <formula1>ValidGroupVisibilities</formula1>
    </dataValidation>
  </dataValidations>
  <pageMargins left="0.7" right="0.7" top="0.75" bottom="0.75" header="0.3" footer="0.3"/>
  <pageSetup orientation="portrait" horizontalDpi="0" verticalDpi="0" r:id="rId1"/>
  <legacyDrawing r:id="rId2"/>
  <tableParts count="1">
    <tablePart r:id="rId3"/>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A1:C2"/>
  <sheetViews>
    <sheetView workbookViewId="0">
      <selection activeCell="A2" sqref="A2"/>
    </sheetView>
  </sheetViews>
  <sheetFormatPr defaultRowHeight="14.5" x14ac:dyDescent="0.35"/>
  <cols>
    <col min="1" max="1" width="9.453125" style="1" bestFit="1" customWidth="1"/>
    <col min="2" max="2" width="9.1796875" style="1"/>
    <col min="3" max="3" width="11.54296875" bestFit="1" customWidth="1"/>
    <col min="4" max="4" width="9.1796875" customWidth="1"/>
  </cols>
  <sheetData>
    <row r="1" spans="1:3" x14ac:dyDescent="0.35">
      <c r="A1" s="1" t="s">
        <v>144</v>
      </c>
      <c r="B1" s="1" t="s">
        <v>5</v>
      </c>
      <c r="C1" s="1" t="s">
        <v>147</v>
      </c>
    </row>
    <row r="2" spans="1:3" x14ac:dyDescent="0.35">
      <c r="C2" s="3"/>
    </row>
  </sheetData>
  <dataConsolidate/>
  <dataValidations xWindow="58" yWindow="226" count="3">
    <dataValidation allowBlank="1" showInputMessage="1" showErrorMessage="1" promptTitle="Group Name" prompt="Enter the name of the group.  The group name must also be entered on the Groups worksheet." sqref="A2"/>
    <dataValidation allowBlank="1" showInputMessage="1" showErrorMessage="1" promptTitle="Vertex Name" prompt="Enter the name of a vertex to include in the group." sqref="B2"/>
    <dataValidation allowBlank="1" showInputMessage="1" promptTitle="Vertex ID" prompt="This is the value of the hidden ID cell in the Vertices worksheet.  It gets filled in by the items on the NodeXL, Analysis, Groups menu." sqref="C2"/>
  </dataValidations>
  <pageMargins left="0.7" right="0.7" top="0.75" bottom="0.75" header="0.3" footer="0.3"/>
  <pageSetup orientation="portrait" horizontalDpi="0" verticalDpi="0" r:id="rId1"/>
  <legacyDrawing r:id="rId2"/>
  <tableParts count="1">
    <tablePart r:id="rId3"/>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dimension ref="A1:X156"/>
  <sheetViews>
    <sheetView workbookViewId="0">
      <selection activeCell="C40" sqref="C40"/>
    </sheetView>
  </sheetViews>
  <sheetFormatPr defaultRowHeight="14.5" x14ac:dyDescent="0.35"/>
  <cols>
    <col min="1" max="1" width="43.1796875" customWidth="1"/>
    <col min="2" max="2" width="13.81640625" customWidth="1"/>
    <col min="3" max="3" width="9.1796875" customWidth="1"/>
    <col min="4" max="4" width="12.81640625" hidden="1" customWidth="1"/>
    <col min="5" max="5" width="19.7265625" hidden="1" customWidth="1"/>
    <col min="6" max="6" width="15.54296875" hidden="1" customWidth="1"/>
    <col min="7" max="7" width="22.1796875" hidden="1" customWidth="1"/>
    <col min="8" max="8" width="17.1796875" hidden="1" customWidth="1"/>
    <col min="9" max="9" width="23.81640625" hidden="1" customWidth="1"/>
    <col min="10" max="10" width="28.26953125" hidden="1" customWidth="1"/>
    <col min="11" max="11" width="34.81640625" hidden="1" customWidth="1"/>
    <col min="12" max="12" width="25" hidden="1" customWidth="1"/>
    <col min="13" max="13" width="31.54296875" hidden="1" customWidth="1"/>
    <col min="14" max="14" width="26.54296875" hidden="1" customWidth="1"/>
    <col min="15" max="17" width="33.26953125" hidden="1" customWidth="1"/>
    <col min="18" max="18" width="26.54296875" hidden="1" customWidth="1"/>
    <col min="19" max="19" width="33" hidden="1" customWidth="1"/>
    <col min="20" max="20" width="19.54296875" hidden="1" customWidth="1"/>
    <col min="21" max="21" width="26.1796875" hidden="1" customWidth="1"/>
    <col min="22" max="22" width="9.1796875" hidden="1" customWidth="1"/>
    <col min="23" max="23" width="34.1796875" hidden="1" customWidth="1"/>
    <col min="24" max="24" width="25.1796875" hidden="1" customWidth="1"/>
  </cols>
  <sheetData>
    <row r="1" spans="1:24" ht="15" customHeight="1" thickBot="1" x14ac:dyDescent="0.4">
      <c r="A1" s="13" t="s">
        <v>162</v>
      </c>
      <c r="B1" s="13" t="s">
        <v>17</v>
      </c>
      <c r="D1" t="s">
        <v>79</v>
      </c>
      <c r="E1" t="s">
        <v>80</v>
      </c>
      <c r="F1" s="37" t="s">
        <v>86</v>
      </c>
      <c r="G1" s="38" t="s">
        <v>87</v>
      </c>
      <c r="H1" s="37" t="s">
        <v>92</v>
      </c>
      <c r="I1" s="38" t="s">
        <v>93</v>
      </c>
      <c r="J1" s="37" t="s">
        <v>98</v>
      </c>
      <c r="K1" s="38" t="s">
        <v>99</v>
      </c>
      <c r="L1" s="37" t="s">
        <v>104</v>
      </c>
      <c r="M1" s="38" t="s">
        <v>105</v>
      </c>
      <c r="N1" s="37" t="s">
        <v>110</v>
      </c>
      <c r="O1" s="38" t="s">
        <v>111</v>
      </c>
      <c r="P1" s="38" t="s">
        <v>138</v>
      </c>
      <c r="Q1" s="38" t="s">
        <v>139</v>
      </c>
      <c r="R1" s="37" t="s">
        <v>116</v>
      </c>
      <c r="S1" s="37" t="s">
        <v>117</v>
      </c>
      <c r="T1" s="37" t="s">
        <v>122</v>
      </c>
      <c r="U1" s="38" t="s">
        <v>123</v>
      </c>
      <c r="W1" t="s">
        <v>127</v>
      </c>
      <c r="X1" t="s">
        <v>17</v>
      </c>
    </row>
    <row r="2" spans="1:24" ht="15" thickTop="1" x14ac:dyDescent="0.35">
      <c r="A2" s="36" t="s">
        <v>1298</v>
      </c>
      <c r="B2" s="36" t="s">
        <v>310</v>
      </c>
      <c r="D2" s="33">
        <f>MIN(Vertices[Degree])</f>
        <v>0</v>
      </c>
      <c r="E2" s="3">
        <f>COUNTIF(Vertices[Degree], "&gt;= " &amp; D2) - COUNTIF(Vertices[Degree], "&gt;=" &amp; D3)</f>
        <v>0</v>
      </c>
      <c r="F2" s="39">
        <f>MIN(Vertices[In-Degree])</f>
        <v>0</v>
      </c>
      <c r="G2" s="40">
        <f>COUNTIF(Vertices[In-Degree], "&gt;= " &amp; F2) - COUNTIF(Vertices[In-Degree], "&gt;=" &amp; F3)</f>
        <v>0</v>
      </c>
      <c r="H2" s="39">
        <f>MIN(Vertices[Out-Degree])</f>
        <v>0</v>
      </c>
      <c r="I2" s="40">
        <f>COUNTIF(Vertices[Out-Degree], "&gt;= " &amp; H2) - COUNTIF(Vertices[Out-Degree], "&gt;=" &amp; H3)</f>
        <v>0</v>
      </c>
      <c r="J2" s="39">
        <f>MIN(Vertices[Betweenness Centrality])</f>
        <v>0</v>
      </c>
      <c r="K2" s="40">
        <f>COUNTIF(Vertices[Betweenness Centrality], "&gt;= " &amp; J2) - COUNTIF(Vertices[Betweenness Centrality], "&gt;=" &amp; J3)</f>
        <v>0</v>
      </c>
      <c r="L2" s="39">
        <f>MIN(Vertices[Closeness Centrality])</f>
        <v>0</v>
      </c>
      <c r="M2" s="40">
        <f>COUNTIF(Vertices[Closeness Centrality], "&gt;= " &amp; L2) - COUNTIF(Vertices[Closeness Centrality], "&gt;=" &amp; L3)</f>
        <v>0</v>
      </c>
      <c r="N2" s="39">
        <f>MIN(Vertices[Eigenvector Centrality])</f>
        <v>0</v>
      </c>
      <c r="O2" s="40">
        <f>COUNTIF(Vertices[Eigenvector Centrality], "&gt;= " &amp; N2) - COUNTIF(Vertices[Eigenvector Centrality], "&gt;=" &amp; N3)</f>
        <v>0</v>
      </c>
      <c r="P2" s="39">
        <f>MIN(Vertices[PageRank])</f>
        <v>0</v>
      </c>
      <c r="Q2" s="40">
        <f>COUNTIF(Vertices[PageRank], "&gt;= " &amp; P2) - COUNTIF(Vertices[PageRank], "&gt;=" &amp; P3)</f>
        <v>0</v>
      </c>
      <c r="R2" s="39">
        <f>MIN(Vertices[Clustering Coefficient])</f>
        <v>0</v>
      </c>
      <c r="S2" s="45">
        <f>COUNTIF(Vertices[Clustering Coefficient], "&gt;= " &amp; R2) - COUNTIF(Vertices[Clustering Coefficient], "&gt;=" &amp; R3)</f>
        <v>0</v>
      </c>
      <c r="T2" s="39" t="e">
        <f ca="1">MIN(INDIRECT(DynamicFilterSourceColumnRange))</f>
        <v>#REF!</v>
      </c>
      <c r="U2" s="40" t="e">
        <f t="shared" ref="U2:U57" ca="1" si="0">COUNTIF(INDIRECT(DynamicFilterSourceColumnRange), "&gt;= " &amp; T2) - COUNTIF(INDIRECT(DynamicFilterSourceColumnRange), "&gt;=" &amp; T3)</f>
        <v>#REF!</v>
      </c>
      <c r="W2" t="s">
        <v>124</v>
      </c>
      <c r="X2">
        <f>ROWS(HistogramBins[Degree Bin]) - 1</f>
        <v>55</v>
      </c>
    </row>
    <row r="3" spans="1:24" x14ac:dyDescent="0.35">
      <c r="A3" s="111"/>
      <c r="B3" s="111"/>
      <c r="D3" s="34">
        <f t="shared" ref="D3:D26" si="1">D2+($D$57-$D$2)/BinDivisor</f>
        <v>0</v>
      </c>
      <c r="E3" s="3">
        <f>COUNTIF(Vertices[Degree], "&gt;= " &amp; D3) - COUNTIF(Vertices[Degree], "&gt;=" &amp; D4)</f>
        <v>0</v>
      </c>
      <c r="F3" s="41">
        <f t="shared" ref="F3:F26" si="2">F2+($F$57-$F$2)/BinDivisor</f>
        <v>0</v>
      </c>
      <c r="G3" s="42">
        <f>COUNTIF(Vertices[In-Degree], "&gt;= " &amp; F3) - COUNTIF(Vertices[In-Degree], "&gt;=" &amp; F4)</f>
        <v>0</v>
      </c>
      <c r="H3" s="41">
        <f t="shared" ref="H3:H26" si="3">H2+($H$57-$H$2)/BinDivisor</f>
        <v>0</v>
      </c>
      <c r="I3" s="42">
        <f>COUNTIF(Vertices[Out-Degree], "&gt;= " &amp; H3) - COUNTIF(Vertices[Out-Degree], "&gt;=" &amp; H4)</f>
        <v>0</v>
      </c>
      <c r="J3" s="41">
        <f t="shared" ref="J3:J26" si="4">J2+($J$57-$J$2)/BinDivisor</f>
        <v>0</v>
      </c>
      <c r="K3" s="42">
        <f>COUNTIF(Vertices[Betweenness Centrality], "&gt;= " &amp; J3) - COUNTIF(Vertices[Betweenness Centrality], "&gt;=" &amp; J4)</f>
        <v>0</v>
      </c>
      <c r="L3" s="41">
        <f t="shared" ref="L3:L26" si="5">L2+($L$57-$L$2)/BinDivisor</f>
        <v>0</v>
      </c>
      <c r="M3" s="42">
        <f>COUNTIF(Vertices[Closeness Centrality], "&gt;= " &amp; L3) - COUNTIF(Vertices[Closeness Centrality], "&gt;=" &amp; L4)</f>
        <v>0</v>
      </c>
      <c r="N3" s="41">
        <f t="shared" ref="N3:N26" si="6">N2+($N$57-$N$2)/BinDivisor</f>
        <v>0</v>
      </c>
      <c r="O3" s="42">
        <f>COUNTIF(Vertices[Eigenvector Centrality], "&gt;= " &amp; N3) - COUNTIF(Vertices[Eigenvector Centrality], "&gt;=" &amp; N4)</f>
        <v>0</v>
      </c>
      <c r="P3" s="41">
        <f t="shared" ref="P3:P26" si="7">P2+($P$57-$P$2)/BinDivisor</f>
        <v>0</v>
      </c>
      <c r="Q3" s="42">
        <f>COUNTIF(Vertices[PageRank], "&gt;= " &amp; P3) - COUNTIF(Vertices[PageRank], "&gt;=" &amp; P4)</f>
        <v>0</v>
      </c>
      <c r="R3" s="41">
        <f t="shared" ref="R3:R26" si="8">R2+($R$57-$R$2)/BinDivisor</f>
        <v>0</v>
      </c>
      <c r="S3" s="46">
        <f>COUNTIF(Vertices[Clustering Coefficient], "&gt;= " &amp; R3) - COUNTIF(Vertices[Clustering Coefficient], "&gt;=" &amp; R4)</f>
        <v>0</v>
      </c>
      <c r="T3" s="41" t="e">
        <f t="shared" ref="T3:T26" ca="1" si="9">T2+($T$57-$T$2)/BinDivisor</f>
        <v>#REF!</v>
      </c>
      <c r="U3" s="42" t="e">
        <f t="shared" ca="1" si="0"/>
        <v>#REF!</v>
      </c>
      <c r="W3" t="s">
        <v>125</v>
      </c>
      <c r="X3" t="s">
        <v>85</v>
      </c>
    </row>
    <row r="4" spans="1:24" x14ac:dyDescent="0.35">
      <c r="A4" s="36" t="s">
        <v>146</v>
      </c>
      <c r="B4" s="36">
        <v>78</v>
      </c>
      <c r="D4" s="34">
        <f t="shared" si="1"/>
        <v>0</v>
      </c>
      <c r="E4" s="3">
        <f>COUNTIF(Vertices[Degree], "&gt;= " &amp; D4) - COUNTIF(Vertices[Degree], "&gt;=" &amp; D5)</f>
        <v>0</v>
      </c>
      <c r="F4" s="39">
        <f t="shared" si="2"/>
        <v>0</v>
      </c>
      <c r="G4" s="40">
        <f>COUNTIF(Vertices[In-Degree], "&gt;= " &amp; F4) - COUNTIF(Vertices[In-Degree], "&gt;=" &amp; F5)</f>
        <v>0</v>
      </c>
      <c r="H4" s="39">
        <f t="shared" si="3"/>
        <v>0</v>
      </c>
      <c r="I4" s="40">
        <f>COUNTIF(Vertices[Out-Degree], "&gt;= " &amp; H4) - COUNTIF(Vertices[Out-Degree], "&gt;=" &amp; H5)</f>
        <v>0</v>
      </c>
      <c r="J4" s="39">
        <f t="shared" si="4"/>
        <v>0</v>
      </c>
      <c r="K4" s="40">
        <f>COUNTIF(Vertices[Betweenness Centrality], "&gt;= " &amp; J4) - COUNTIF(Vertices[Betweenness Centrality], "&gt;=" &amp; J5)</f>
        <v>0</v>
      </c>
      <c r="L4" s="39">
        <f t="shared" si="5"/>
        <v>0</v>
      </c>
      <c r="M4" s="40">
        <f>COUNTIF(Vertices[Closeness Centrality], "&gt;= " &amp; L4) - COUNTIF(Vertices[Closeness Centrality], "&gt;=" &amp; L5)</f>
        <v>0</v>
      </c>
      <c r="N4" s="39">
        <f t="shared" si="6"/>
        <v>0</v>
      </c>
      <c r="O4" s="40">
        <f>COUNTIF(Vertices[Eigenvector Centrality], "&gt;= " &amp; N4) - COUNTIF(Vertices[Eigenvector Centrality], "&gt;=" &amp; N5)</f>
        <v>0</v>
      </c>
      <c r="P4" s="39">
        <f t="shared" si="7"/>
        <v>0</v>
      </c>
      <c r="Q4" s="40">
        <f>COUNTIF(Vertices[PageRank], "&gt;= " &amp; P4) - COUNTIF(Vertices[PageRank], "&gt;=" &amp; P5)</f>
        <v>0</v>
      </c>
      <c r="R4" s="39">
        <f t="shared" si="8"/>
        <v>0</v>
      </c>
      <c r="S4" s="45">
        <f>COUNTIF(Vertices[Clustering Coefficient], "&gt;= " &amp; R4) - COUNTIF(Vertices[Clustering Coefficient], "&gt;=" &amp; R5)</f>
        <v>0</v>
      </c>
      <c r="T4" s="39" t="e">
        <f t="shared" ca="1" si="9"/>
        <v>#REF!</v>
      </c>
      <c r="U4" s="40" t="e">
        <f t="shared" ca="1" si="0"/>
        <v>#REF!</v>
      </c>
      <c r="W4" s="12" t="s">
        <v>126</v>
      </c>
      <c r="X4" s="12" t="s">
        <v>128</v>
      </c>
    </row>
    <row r="5" spans="1:24" x14ac:dyDescent="0.35">
      <c r="A5" s="111"/>
      <c r="B5" s="111"/>
      <c r="D5" s="34">
        <f t="shared" si="1"/>
        <v>0</v>
      </c>
      <c r="E5" s="3">
        <f>COUNTIF(Vertices[Degree], "&gt;= " &amp; D5) - COUNTIF(Vertices[Degree], "&gt;=" &amp; D6)</f>
        <v>0</v>
      </c>
      <c r="F5" s="41">
        <f t="shared" si="2"/>
        <v>0</v>
      </c>
      <c r="G5" s="42">
        <f>COUNTIF(Vertices[In-Degree], "&gt;= " &amp; F5) - COUNTIF(Vertices[In-Degree], "&gt;=" &amp; F6)</f>
        <v>0</v>
      </c>
      <c r="H5" s="41">
        <f t="shared" si="3"/>
        <v>0</v>
      </c>
      <c r="I5" s="42">
        <f>COUNTIF(Vertices[Out-Degree], "&gt;= " &amp; H5) - COUNTIF(Vertices[Out-Degree], "&gt;=" &amp; H6)</f>
        <v>0</v>
      </c>
      <c r="J5" s="41">
        <f t="shared" si="4"/>
        <v>0</v>
      </c>
      <c r="K5" s="42">
        <f>COUNTIF(Vertices[Betweenness Centrality], "&gt;= " &amp; J5) - COUNTIF(Vertices[Betweenness Centrality], "&gt;=" &amp; J6)</f>
        <v>0</v>
      </c>
      <c r="L5" s="41">
        <f t="shared" si="5"/>
        <v>0</v>
      </c>
      <c r="M5" s="42">
        <f>COUNTIF(Vertices[Closeness Centrality], "&gt;= " &amp; L5) - COUNTIF(Vertices[Closeness Centrality], "&gt;=" &amp; L6)</f>
        <v>0</v>
      </c>
      <c r="N5" s="41">
        <f t="shared" si="6"/>
        <v>0</v>
      </c>
      <c r="O5" s="42">
        <f>COUNTIF(Vertices[Eigenvector Centrality], "&gt;= " &amp; N5) - COUNTIF(Vertices[Eigenvector Centrality], "&gt;=" &amp; N6)</f>
        <v>0</v>
      </c>
      <c r="P5" s="41">
        <f t="shared" si="7"/>
        <v>0</v>
      </c>
      <c r="Q5" s="42">
        <f>COUNTIF(Vertices[PageRank], "&gt;= " &amp; P5) - COUNTIF(Vertices[PageRank], "&gt;=" &amp; P6)</f>
        <v>0</v>
      </c>
      <c r="R5" s="41">
        <f t="shared" si="8"/>
        <v>0</v>
      </c>
      <c r="S5" s="46">
        <f>COUNTIF(Vertices[Clustering Coefficient], "&gt;= " &amp; R5) - COUNTIF(Vertices[Clustering Coefficient], "&gt;=" &amp; R6)</f>
        <v>0</v>
      </c>
      <c r="T5" s="41" t="e">
        <f t="shared" ca="1" si="9"/>
        <v>#REF!</v>
      </c>
      <c r="U5" s="42" t="e">
        <f t="shared" ca="1" si="0"/>
        <v>#REF!</v>
      </c>
    </row>
    <row r="6" spans="1:24" x14ac:dyDescent="0.35">
      <c r="A6" s="36" t="s">
        <v>148</v>
      </c>
      <c r="B6" s="36">
        <v>64</v>
      </c>
      <c r="D6" s="34">
        <f t="shared" si="1"/>
        <v>0</v>
      </c>
      <c r="E6" s="3">
        <f>COUNTIF(Vertices[Degree], "&gt;= " &amp; D6) - COUNTIF(Vertices[Degree], "&gt;=" &amp; D7)</f>
        <v>0</v>
      </c>
      <c r="F6" s="39">
        <f t="shared" si="2"/>
        <v>0</v>
      </c>
      <c r="G6" s="40">
        <f>COUNTIF(Vertices[In-Degree], "&gt;= " &amp; F6) - COUNTIF(Vertices[In-Degree], "&gt;=" &amp; F7)</f>
        <v>0</v>
      </c>
      <c r="H6" s="39">
        <f t="shared" si="3"/>
        <v>0</v>
      </c>
      <c r="I6" s="40">
        <f>COUNTIF(Vertices[Out-Degree], "&gt;= " &amp; H6) - COUNTIF(Vertices[Out-Degree], "&gt;=" &amp; H7)</f>
        <v>0</v>
      </c>
      <c r="J6" s="39">
        <f t="shared" si="4"/>
        <v>0</v>
      </c>
      <c r="K6" s="40">
        <f>COUNTIF(Vertices[Betweenness Centrality], "&gt;= " &amp; J6) - COUNTIF(Vertices[Betweenness Centrality], "&gt;=" &amp; J7)</f>
        <v>0</v>
      </c>
      <c r="L6" s="39">
        <f t="shared" si="5"/>
        <v>0</v>
      </c>
      <c r="M6" s="40">
        <f>COUNTIF(Vertices[Closeness Centrality], "&gt;= " &amp; L6) - COUNTIF(Vertices[Closeness Centrality], "&gt;=" &amp; L7)</f>
        <v>0</v>
      </c>
      <c r="N6" s="39">
        <f t="shared" si="6"/>
        <v>0</v>
      </c>
      <c r="O6" s="40">
        <f>COUNTIF(Vertices[Eigenvector Centrality], "&gt;= " &amp; N6) - COUNTIF(Vertices[Eigenvector Centrality], "&gt;=" &amp; N7)</f>
        <v>0</v>
      </c>
      <c r="P6" s="39">
        <f t="shared" si="7"/>
        <v>0</v>
      </c>
      <c r="Q6" s="40">
        <f>COUNTIF(Vertices[PageRank], "&gt;= " &amp; P6) - COUNTIF(Vertices[PageRank], "&gt;=" &amp; P7)</f>
        <v>0</v>
      </c>
      <c r="R6" s="39">
        <f t="shared" si="8"/>
        <v>0</v>
      </c>
      <c r="S6" s="45">
        <f>COUNTIF(Vertices[Clustering Coefficient], "&gt;= " &amp; R6) - COUNTIF(Vertices[Clustering Coefficient], "&gt;=" &amp; R7)</f>
        <v>0</v>
      </c>
      <c r="T6" s="39" t="e">
        <f t="shared" ca="1" si="9"/>
        <v>#REF!</v>
      </c>
      <c r="U6" s="40" t="e">
        <f t="shared" ca="1" si="0"/>
        <v>#REF!</v>
      </c>
    </row>
    <row r="7" spans="1:24" x14ac:dyDescent="0.35">
      <c r="A7" s="36" t="s">
        <v>149</v>
      </c>
      <c r="B7" s="36">
        <v>20</v>
      </c>
      <c r="D7" s="34">
        <f t="shared" si="1"/>
        <v>0</v>
      </c>
      <c r="E7" s="3">
        <f>COUNTIF(Vertices[Degree], "&gt;= " &amp; D7) - COUNTIF(Vertices[Degree], "&gt;=" &amp; D8)</f>
        <v>0</v>
      </c>
      <c r="F7" s="41">
        <f t="shared" si="2"/>
        <v>0</v>
      </c>
      <c r="G7" s="42">
        <f>COUNTIF(Vertices[In-Degree], "&gt;= " &amp; F7) - COUNTIF(Vertices[In-Degree], "&gt;=" &amp; F8)</f>
        <v>0</v>
      </c>
      <c r="H7" s="41">
        <f t="shared" si="3"/>
        <v>0</v>
      </c>
      <c r="I7" s="42">
        <f>COUNTIF(Vertices[Out-Degree], "&gt;= " &amp; H7) - COUNTIF(Vertices[Out-Degree], "&gt;=" &amp; H8)</f>
        <v>0</v>
      </c>
      <c r="J7" s="41">
        <f t="shared" si="4"/>
        <v>0</v>
      </c>
      <c r="K7" s="42">
        <f>COUNTIF(Vertices[Betweenness Centrality], "&gt;= " &amp; J7) - COUNTIF(Vertices[Betweenness Centrality], "&gt;=" &amp; J8)</f>
        <v>0</v>
      </c>
      <c r="L7" s="41">
        <f t="shared" si="5"/>
        <v>0</v>
      </c>
      <c r="M7" s="42">
        <f>COUNTIF(Vertices[Closeness Centrality], "&gt;= " &amp; L7) - COUNTIF(Vertices[Closeness Centrality], "&gt;=" &amp; L8)</f>
        <v>0</v>
      </c>
      <c r="N7" s="41">
        <f t="shared" si="6"/>
        <v>0</v>
      </c>
      <c r="O7" s="42">
        <f>COUNTIF(Vertices[Eigenvector Centrality], "&gt;= " &amp; N7) - COUNTIF(Vertices[Eigenvector Centrality], "&gt;=" &amp; N8)</f>
        <v>0</v>
      </c>
      <c r="P7" s="41">
        <f t="shared" si="7"/>
        <v>0</v>
      </c>
      <c r="Q7" s="42">
        <f>COUNTIF(Vertices[PageRank], "&gt;= " &amp; P7) - COUNTIF(Vertices[PageRank], "&gt;=" &amp; P8)</f>
        <v>0</v>
      </c>
      <c r="R7" s="41">
        <f t="shared" si="8"/>
        <v>0</v>
      </c>
      <c r="S7" s="46">
        <f>COUNTIF(Vertices[Clustering Coefficient], "&gt;= " &amp; R7) - COUNTIF(Vertices[Clustering Coefficient], "&gt;=" &amp; R8)</f>
        <v>0</v>
      </c>
      <c r="T7" s="41" t="e">
        <f t="shared" ca="1" si="9"/>
        <v>#REF!</v>
      </c>
      <c r="U7" s="42" t="e">
        <f t="shared" ca="1" si="0"/>
        <v>#REF!</v>
      </c>
    </row>
    <row r="8" spans="1:24" x14ac:dyDescent="0.35">
      <c r="A8" s="36" t="s">
        <v>150</v>
      </c>
      <c r="B8" s="36">
        <v>84</v>
      </c>
      <c r="D8" s="34">
        <f t="shared" si="1"/>
        <v>0</v>
      </c>
      <c r="E8" s="3">
        <f>COUNTIF(Vertices[Degree], "&gt;= " &amp; D8) - COUNTIF(Vertices[Degree], "&gt;=" &amp; D9)</f>
        <v>0</v>
      </c>
      <c r="F8" s="39">
        <f t="shared" si="2"/>
        <v>0</v>
      </c>
      <c r="G8" s="40">
        <f>COUNTIF(Vertices[In-Degree], "&gt;= " &amp; F8) - COUNTIF(Vertices[In-Degree], "&gt;=" &amp; F9)</f>
        <v>0</v>
      </c>
      <c r="H8" s="39">
        <f t="shared" si="3"/>
        <v>0</v>
      </c>
      <c r="I8" s="40">
        <f>COUNTIF(Vertices[Out-Degree], "&gt;= " &amp; H8) - COUNTIF(Vertices[Out-Degree], "&gt;=" &amp; H9)</f>
        <v>0</v>
      </c>
      <c r="J8" s="39">
        <f t="shared" si="4"/>
        <v>0</v>
      </c>
      <c r="K8" s="40">
        <f>COUNTIF(Vertices[Betweenness Centrality], "&gt;= " &amp; J8) - COUNTIF(Vertices[Betweenness Centrality], "&gt;=" &amp; J9)</f>
        <v>0</v>
      </c>
      <c r="L8" s="39">
        <f t="shared" si="5"/>
        <v>0</v>
      </c>
      <c r="M8" s="40">
        <f>COUNTIF(Vertices[Closeness Centrality], "&gt;= " &amp; L8) - COUNTIF(Vertices[Closeness Centrality], "&gt;=" &amp; L9)</f>
        <v>0</v>
      </c>
      <c r="N8" s="39">
        <f t="shared" si="6"/>
        <v>0</v>
      </c>
      <c r="O8" s="40">
        <f>COUNTIF(Vertices[Eigenvector Centrality], "&gt;= " &amp; N8) - COUNTIF(Vertices[Eigenvector Centrality], "&gt;=" &amp; N9)</f>
        <v>0</v>
      </c>
      <c r="P8" s="39">
        <f t="shared" si="7"/>
        <v>0</v>
      </c>
      <c r="Q8" s="40">
        <f>COUNTIF(Vertices[PageRank], "&gt;= " &amp; P8) - COUNTIF(Vertices[PageRank], "&gt;=" &amp; P9)</f>
        <v>0</v>
      </c>
      <c r="R8" s="39">
        <f t="shared" si="8"/>
        <v>0</v>
      </c>
      <c r="S8" s="45">
        <f>COUNTIF(Vertices[Clustering Coefficient], "&gt;= " &amp; R8) - COUNTIF(Vertices[Clustering Coefficient], "&gt;=" &amp; R9)</f>
        <v>0</v>
      </c>
      <c r="T8" s="39" t="e">
        <f t="shared" ca="1" si="9"/>
        <v>#REF!</v>
      </c>
      <c r="U8" s="40" t="e">
        <f t="shared" ca="1" si="0"/>
        <v>#REF!</v>
      </c>
    </row>
    <row r="9" spans="1:24" x14ac:dyDescent="0.35">
      <c r="A9" s="111"/>
      <c r="B9" s="111"/>
      <c r="D9" s="34">
        <f t="shared" si="1"/>
        <v>0</v>
      </c>
      <c r="E9" s="3">
        <f>COUNTIF(Vertices[Degree], "&gt;= " &amp; D9) - COUNTIF(Vertices[Degree], "&gt;=" &amp; D10)</f>
        <v>0</v>
      </c>
      <c r="F9" s="41">
        <f t="shared" si="2"/>
        <v>0</v>
      </c>
      <c r="G9" s="42">
        <f>COUNTIF(Vertices[In-Degree], "&gt;= " &amp; F9) - COUNTIF(Vertices[In-Degree], "&gt;=" &amp; F10)</f>
        <v>0</v>
      </c>
      <c r="H9" s="41">
        <f t="shared" si="3"/>
        <v>0</v>
      </c>
      <c r="I9" s="42">
        <f>COUNTIF(Vertices[Out-Degree], "&gt;= " &amp; H9) - COUNTIF(Vertices[Out-Degree], "&gt;=" &amp; H10)</f>
        <v>0</v>
      </c>
      <c r="J9" s="41">
        <f t="shared" si="4"/>
        <v>0</v>
      </c>
      <c r="K9" s="42">
        <f>COUNTIF(Vertices[Betweenness Centrality], "&gt;= " &amp; J9) - COUNTIF(Vertices[Betweenness Centrality], "&gt;=" &amp; J10)</f>
        <v>0</v>
      </c>
      <c r="L9" s="41">
        <f t="shared" si="5"/>
        <v>0</v>
      </c>
      <c r="M9" s="42">
        <f>COUNTIF(Vertices[Closeness Centrality], "&gt;= " &amp; L9) - COUNTIF(Vertices[Closeness Centrality], "&gt;=" &amp; L10)</f>
        <v>0</v>
      </c>
      <c r="N9" s="41">
        <f t="shared" si="6"/>
        <v>0</v>
      </c>
      <c r="O9" s="42">
        <f>COUNTIF(Vertices[Eigenvector Centrality], "&gt;= " &amp; N9) - COUNTIF(Vertices[Eigenvector Centrality], "&gt;=" &amp; N10)</f>
        <v>0</v>
      </c>
      <c r="P9" s="41">
        <f t="shared" si="7"/>
        <v>0</v>
      </c>
      <c r="Q9" s="42">
        <f>COUNTIF(Vertices[PageRank], "&gt;= " &amp; P9) - COUNTIF(Vertices[PageRank], "&gt;=" &amp; P10)</f>
        <v>0</v>
      </c>
      <c r="R9" s="41">
        <f t="shared" si="8"/>
        <v>0</v>
      </c>
      <c r="S9" s="46">
        <f>COUNTIF(Vertices[Clustering Coefficient], "&gt;= " &amp; R9) - COUNTIF(Vertices[Clustering Coefficient], "&gt;=" &amp; R10)</f>
        <v>0</v>
      </c>
      <c r="T9" s="41" t="e">
        <f t="shared" ca="1" si="9"/>
        <v>#REF!</v>
      </c>
      <c r="U9" s="42" t="e">
        <f t="shared" ca="1" si="0"/>
        <v>#REF!</v>
      </c>
    </row>
    <row r="10" spans="1:24" x14ac:dyDescent="0.35">
      <c r="A10" s="36" t="s">
        <v>151</v>
      </c>
      <c r="B10" s="36">
        <v>53</v>
      </c>
      <c r="D10" s="34">
        <f t="shared" si="1"/>
        <v>0</v>
      </c>
      <c r="E10" s="3">
        <f>COUNTIF(Vertices[Degree], "&gt;= " &amp; D10) - COUNTIF(Vertices[Degree], "&gt;=" &amp; D11)</f>
        <v>0</v>
      </c>
      <c r="F10" s="39">
        <f t="shared" si="2"/>
        <v>0</v>
      </c>
      <c r="G10" s="40">
        <f>COUNTIF(Vertices[In-Degree], "&gt;= " &amp; F10) - COUNTIF(Vertices[In-Degree], "&gt;=" &amp; F11)</f>
        <v>0</v>
      </c>
      <c r="H10" s="39">
        <f t="shared" si="3"/>
        <v>0</v>
      </c>
      <c r="I10" s="40">
        <f>COUNTIF(Vertices[Out-Degree], "&gt;= " &amp; H10) - COUNTIF(Vertices[Out-Degree], "&gt;=" &amp; H11)</f>
        <v>0</v>
      </c>
      <c r="J10" s="39">
        <f t="shared" si="4"/>
        <v>0</v>
      </c>
      <c r="K10" s="40">
        <f>COUNTIF(Vertices[Betweenness Centrality], "&gt;= " &amp; J10) - COUNTIF(Vertices[Betweenness Centrality], "&gt;=" &amp; J11)</f>
        <v>0</v>
      </c>
      <c r="L10" s="39">
        <f t="shared" si="5"/>
        <v>0</v>
      </c>
      <c r="M10" s="40">
        <f>COUNTIF(Vertices[Closeness Centrality], "&gt;= " &amp; L10) - COUNTIF(Vertices[Closeness Centrality], "&gt;=" &amp; L11)</f>
        <v>0</v>
      </c>
      <c r="N10" s="39">
        <f t="shared" si="6"/>
        <v>0</v>
      </c>
      <c r="O10" s="40">
        <f>COUNTIF(Vertices[Eigenvector Centrality], "&gt;= " &amp; N10) - COUNTIF(Vertices[Eigenvector Centrality], "&gt;=" &amp; N11)</f>
        <v>0</v>
      </c>
      <c r="P10" s="39">
        <f t="shared" si="7"/>
        <v>0</v>
      </c>
      <c r="Q10" s="40">
        <f>COUNTIF(Vertices[PageRank], "&gt;= " &amp; P10) - COUNTIF(Vertices[PageRank], "&gt;=" &amp; P11)</f>
        <v>0</v>
      </c>
      <c r="R10" s="39">
        <f t="shared" si="8"/>
        <v>0</v>
      </c>
      <c r="S10" s="45">
        <f>COUNTIF(Vertices[Clustering Coefficient], "&gt;= " &amp; R10) - COUNTIF(Vertices[Clustering Coefficient], "&gt;=" &amp; R11)</f>
        <v>0</v>
      </c>
      <c r="T10" s="39" t="e">
        <f t="shared" ca="1" si="9"/>
        <v>#REF!</v>
      </c>
      <c r="U10" s="40" t="e">
        <f t="shared" ca="1" si="0"/>
        <v>#REF!</v>
      </c>
    </row>
    <row r="11" spans="1:24" x14ac:dyDescent="0.35">
      <c r="A11" s="111"/>
      <c r="B11" s="111"/>
      <c r="D11" s="34">
        <f t="shared" si="1"/>
        <v>0</v>
      </c>
      <c r="E11" s="3">
        <f>COUNTIF(Vertices[Degree], "&gt;= " &amp; D11) - COUNTIF(Vertices[Degree], "&gt;=" &amp; D12)</f>
        <v>0</v>
      </c>
      <c r="F11" s="41">
        <f t="shared" si="2"/>
        <v>0</v>
      </c>
      <c r="G11" s="42">
        <f>COUNTIF(Vertices[In-Degree], "&gt;= " &amp; F11) - COUNTIF(Vertices[In-Degree], "&gt;=" &amp; F12)</f>
        <v>0</v>
      </c>
      <c r="H11" s="41">
        <f t="shared" si="3"/>
        <v>0</v>
      </c>
      <c r="I11" s="42">
        <f>COUNTIF(Vertices[Out-Degree], "&gt;= " &amp; H11) - COUNTIF(Vertices[Out-Degree], "&gt;=" &amp; H12)</f>
        <v>0</v>
      </c>
      <c r="J11" s="41">
        <f t="shared" si="4"/>
        <v>0</v>
      </c>
      <c r="K11" s="42">
        <f>COUNTIF(Vertices[Betweenness Centrality], "&gt;= " &amp; J11) - COUNTIF(Vertices[Betweenness Centrality], "&gt;=" &amp; J12)</f>
        <v>0</v>
      </c>
      <c r="L11" s="41">
        <f t="shared" si="5"/>
        <v>0</v>
      </c>
      <c r="M11" s="42">
        <f>COUNTIF(Vertices[Closeness Centrality], "&gt;= " &amp; L11) - COUNTIF(Vertices[Closeness Centrality], "&gt;=" &amp; L12)</f>
        <v>0</v>
      </c>
      <c r="N11" s="41">
        <f t="shared" si="6"/>
        <v>0</v>
      </c>
      <c r="O11" s="42">
        <f>COUNTIF(Vertices[Eigenvector Centrality], "&gt;= " &amp; N11) - COUNTIF(Vertices[Eigenvector Centrality], "&gt;=" &amp; N12)</f>
        <v>0</v>
      </c>
      <c r="P11" s="41">
        <f t="shared" si="7"/>
        <v>0</v>
      </c>
      <c r="Q11" s="42">
        <f>COUNTIF(Vertices[PageRank], "&gt;= " &amp; P11) - COUNTIF(Vertices[PageRank], "&gt;=" &amp; P12)</f>
        <v>0</v>
      </c>
      <c r="R11" s="41">
        <f t="shared" si="8"/>
        <v>0</v>
      </c>
      <c r="S11" s="46">
        <f>COUNTIF(Vertices[Clustering Coefficient], "&gt;= " &amp; R11) - COUNTIF(Vertices[Clustering Coefficient], "&gt;=" &amp; R12)</f>
        <v>0</v>
      </c>
      <c r="T11" s="41" t="e">
        <f t="shared" ca="1" si="9"/>
        <v>#REF!</v>
      </c>
      <c r="U11" s="42" t="e">
        <f t="shared" ca="1" si="0"/>
        <v>#REF!</v>
      </c>
    </row>
    <row r="12" spans="1:24" x14ac:dyDescent="0.35">
      <c r="A12" s="36" t="s">
        <v>170</v>
      </c>
      <c r="B12" s="36">
        <v>0</v>
      </c>
      <c r="D12" s="34">
        <f t="shared" si="1"/>
        <v>0</v>
      </c>
      <c r="E12" s="3">
        <f>COUNTIF(Vertices[Degree], "&gt;= " &amp; D12) - COUNTIF(Vertices[Degree], "&gt;=" &amp; D13)</f>
        <v>0</v>
      </c>
      <c r="F12" s="39">
        <f t="shared" si="2"/>
        <v>0</v>
      </c>
      <c r="G12" s="40">
        <f>COUNTIF(Vertices[In-Degree], "&gt;= " &amp; F12) - COUNTIF(Vertices[In-Degree], "&gt;=" &amp; F13)</f>
        <v>0</v>
      </c>
      <c r="H12" s="39">
        <f t="shared" si="3"/>
        <v>0</v>
      </c>
      <c r="I12" s="40">
        <f>COUNTIF(Vertices[Out-Degree], "&gt;= " &amp; H12) - COUNTIF(Vertices[Out-Degree], "&gt;=" &amp; H13)</f>
        <v>0</v>
      </c>
      <c r="J12" s="39">
        <f t="shared" si="4"/>
        <v>0</v>
      </c>
      <c r="K12" s="40">
        <f>COUNTIF(Vertices[Betweenness Centrality], "&gt;= " &amp; J12) - COUNTIF(Vertices[Betweenness Centrality], "&gt;=" &amp; J13)</f>
        <v>0</v>
      </c>
      <c r="L12" s="39">
        <f t="shared" si="5"/>
        <v>0</v>
      </c>
      <c r="M12" s="40">
        <f>COUNTIF(Vertices[Closeness Centrality], "&gt;= " &amp; L12) - COUNTIF(Vertices[Closeness Centrality], "&gt;=" &amp; L13)</f>
        <v>0</v>
      </c>
      <c r="N12" s="39">
        <f t="shared" si="6"/>
        <v>0</v>
      </c>
      <c r="O12" s="40">
        <f>COUNTIF(Vertices[Eigenvector Centrality], "&gt;= " &amp; N12) - COUNTIF(Vertices[Eigenvector Centrality], "&gt;=" &amp; N13)</f>
        <v>0</v>
      </c>
      <c r="P12" s="39">
        <f t="shared" si="7"/>
        <v>0</v>
      </c>
      <c r="Q12" s="40">
        <f>COUNTIF(Vertices[PageRank], "&gt;= " &amp; P12) - COUNTIF(Vertices[PageRank], "&gt;=" &amp; P13)</f>
        <v>0</v>
      </c>
      <c r="R12" s="39">
        <f t="shared" si="8"/>
        <v>0</v>
      </c>
      <c r="S12" s="45">
        <f>COUNTIF(Vertices[Clustering Coefficient], "&gt;= " &amp; R12) - COUNTIF(Vertices[Clustering Coefficient], "&gt;=" &amp; R13)</f>
        <v>0</v>
      </c>
      <c r="T12" s="39" t="e">
        <f t="shared" ca="1" si="9"/>
        <v>#REF!</v>
      </c>
      <c r="U12" s="40" t="e">
        <f t="shared" ca="1" si="0"/>
        <v>#REF!</v>
      </c>
    </row>
    <row r="13" spans="1:24" x14ac:dyDescent="0.35">
      <c r="A13" s="36" t="s">
        <v>171</v>
      </c>
      <c r="B13" s="36">
        <v>0</v>
      </c>
      <c r="D13" s="34">
        <f t="shared" si="1"/>
        <v>0</v>
      </c>
      <c r="E13" s="3">
        <f>COUNTIF(Vertices[Degree], "&gt;= " &amp; D13) - COUNTIF(Vertices[Degree], "&gt;=" &amp; D14)</f>
        <v>0</v>
      </c>
      <c r="F13" s="41">
        <f t="shared" si="2"/>
        <v>0</v>
      </c>
      <c r="G13" s="42">
        <f>COUNTIF(Vertices[In-Degree], "&gt;= " &amp; F13) - COUNTIF(Vertices[In-Degree], "&gt;=" &amp; F14)</f>
        <v>0</v>
      </c>
      <c r="H13" s="41">
        <f t="shared" si="3"/>
        <v>0</v>
      </c>
      <c r="I13" s="42">
        <f>COUNTIF(Vertices[Out-Degree], "&gt;= " &amp; H13) - COUNTIF(Vertices[Out-Degree], "&gt;=" &amp; H14)</f>
        <v>0</v>
      </c>
      <c r="J13" s="41">
        <f t="shared" si="4"/>
        <v>0</v>
      </c>
      <c r="K13" s="42">
        <f>COUNTIF(Vertices[Betweenness Centrality], "&gt;= " &amp; J13) - COUNTIF(Vertices[Betweenness Centrality], "&gt;=" &amp; J14)</f>
        <v>0</v>
      </c>
      <c r="L13" s="41">
        <f t="shared" si="5"/>
        <v>0</v>
      </c>
      <c r="M13" s="42">
        <f>COUNTIF(Vertices[Closeness Centrality], "&gt;= " &amp; L13) - COUNTIF(Vertices[Closeness Centrality], "&gt;=" &amp; L14)</f>
        <v>0</v>
      </c>
      <c r="N13" s="41">
        <f t="shared" si="6"/>
        <v>0</v>
      </c>
      <c r="O13" s="42">
        <f>COUNTIF(Vertices[Eigenvector Centrality], "&gt;= " &amp; N13) - COUNTIF(Vertices[Eigenvector Centrality], "&gt;=" &amp; N14)</f>
        <v>0</v>
      </c>
      <c r="P13" s="41">
        <f t="shared" si="7"/>
        <v>0</v>
      </c>
      <c r="Q13" s="42">
        <f>COUNTIF(Vertices[PageRank], "&gt;= " &amp; P13) - COUNTIF(Vertices[PageRank], "&gt;=" &amp; P14)</f>
        <v>0</v>
      </c>
      <c r="R13" s="41">
        <f t="shared" si="8"/>
        <v>0</v>
      </c>
      <c r="S13" s="46">
        <f>COUNTIF(Vertices[Clustering Coefficient], "&gt;= " &amp; R13) - COUNTIF(Vertices[Clustering Coefficient], "&gt;=" &amp; R14)</f>
        <v>0</v>
      </c>
      <c r="T13" s="41" t="e">
        <f t="shared" ca="1" si="9"/>
        <v>#REF!</v>
      </c>
      <c r="U13" s="42" t="e">
        <f t="shared" ca="1" si="0"/>
        <v>#REF!</v>
      </c>
    </row>
    <row r="14" spans="1:24" x14ac:dyDescent="0.35">
      <c r="A14" s="111"/>
      <c r="B14" s="111"/>
      <c r="D14" s="34">
        <f t="shared" si="1"/>
        <v>0</v>
      </c>
      <c r="E14" s="3">
        <f>COUNTIF(Vertices[Degree], "&gt;= " &amp; D14) - COUNTIF(Vertices[Degree], "&gt;=" &amp; D15)</f>
        <v>0</v>
      </c>
      <c r="F14" s="39">
        <f t="shared" si="2"/>
        <v>0</v>
      </c>
      <c r="G14" s="40">
        <f>COUNTIF(Vertices[In-Degree], "&gt;= " &amp; F14) - COUNTIF(Vertices[In-Degree], "&gt;=" &amp; F15)</f>
        <v>0</v>
      </c>
      <c r="H14" s="39">
        <f t="shared" si="3"/>
        <v>0</v>
      </c>
      <c r="I14" s="40">
        <f>COUNTIF(Vertices[Out-Degree], "&gt;= " &amp; H14) - COUNTIF(Vertices[Out-Degree], "&gt;=" &amp; H15)</f>
        <v>0</v>
      </c>
      <c r="J14" s="39">
        <f t="shared" si="4"/>
        <v>0</v>
      </c>
      <c r="K14" s="40">
        <f>COUNTIF(Vertices[Betweenness Centrality], "&gt;= " &amp; J14) - COUNTIF(Vertices[Betweenness Centrality], "&gt;=" &amp; J15)</f>
        <v>0</v>
      </c>
      <c r="L14" s="39">
        <f t="shared" si="5"/>
        <v>0</v>
      </c>
      <c r="M14" s="40">
        <f>COUNTIF(Vertices[Closeness Centrality], "&gt;= " &amp; L14) - COUNTIF(Vertices[Closeness Centrality], "&gt;=" &amp; L15)</f>
        <v>0</v>
      </c>
      <c r="N14" s="39">
        <f t="shared" si="6"/>
        <v>0</v>
      </c>
      <c r="O14" s="40">
        <f>COUNTIF(Vertices[Eigenvector Centrality], "&gt;= " &amp; N14) - COUNTIF(Vertices[Eigenvector Centrality], "&gt;=" &amp; N15)</f>
        <v>0</v>
      </c>
      <c r="P14" s="39">
        <f t="shared" si="7"/>
        <v>0</v>
      </c>
      <c r="Q14" s="40">
        <f>COUNTIF(Vertices[PageRank], "&gt;= " &amp; P14) - COUNTIF(Vertices[PageRank], "&gt;=" &amp; P15)</f>
        <v>0</v>
      </c>
      <c r="R14" s="39">
        <f t="shared" si="8"/>
        <v>0</v>
      </c>
      <c r="S14" s="45">
        <f>COUNTIF(Vertices[Clustering Coefficient], "&gt;= " &amp; R14) - COUNTIF(Vertices[Clustering Coefficient], "&gt;=" &amp; R15)</f>
        <v>0</v>
      </c>
      <c r="T14" s="39" t="e">
        <f t="shared" ca="1" si="9"/>
        <v>#REF!</v>
      </c>
      <c r="U14" s="40" t="e">
        <f t="shared" ca="1" si="0"/>
        <v>#REF!</v>
      </c>
    </row>
    <row r="15" spans="1:24" x14ac:dyDescent="0.35">
      <c r="A15" s="36" t="s">
        <v>152</v>
      </c>
      <c r="B15" s="36">
        <v>50</v>
      </c>
      <c r="D15" s="34">
        <f t="shared" si="1"/>
        <v>0</v>
      </c>
      <c r="E15" s="3">
        <f>COUNTIF(Vertices[Degree], "&gt;= " &amp; D15) - COUNTIF(Vertices[Degree], "&gt;=" &amp; D16)</f>
        <v>0</v>
      </c>
      <c r="F15" s="41">
        <f t="shared" si="2"/>
        <v>0</v>
      </c>
      <c r="G15" s="42">
        <f>COUNTIF(Vertices[In-Degree], "&gt;= " &amp; F15) - COUNTIF(Vertices[In-Degree], "&gt;=" &amp; F16)</f>
        <v>0</v>
      </c>
      <c r="H15" s="41">
        <f t="shared" si="3"/>
        <v>0</v>
      </c>
      <c r="I15" s="42">
        <f>COUNTIF(Vertices[Out-Degree], "&gt;= " &amp; H15) - COUNTIF(Vertices[Out-Degree], "&gt;=" &amp; H16)</f>
        <v>0</v>
      </c>
      <c r="J15" s="41">
        <f t="shared" si="4"/>
        <v>0</v>
      </c>
      <c r="K15" s="42">
        <f>COUNTIF(Vertices[Betweenness Centrality], "&gt;= " &amp; J15) - COUNTIF(Vertices[Betweenness Centrality], "&gt;=" &amp; J16)</f>
        <v>0</v>
      </c>
      <c r="L15" s="41">
        <f t="shared" si="5"/>
        <v>0</v>
      </c>
      <c r="M15" s="42">
        <f>COUNTIF(Vertices[Closeness Centrality], "&gt;= " &amp; L15) - COUNTIF(Vertices[Closeness Centrality], "&gt;=" &amp; L16)</f>
        <v>0</v>
      </c>
      <c r="N15" s="41">
        <f t="shared" si="6"/>
        <v>0</v>
      </c>
      <c r="O15" s="42">
        <f>COUNTIF(Vertices[Eigenvector Centrality], "&gt;= " &amp; N15) - COUNTIF(Vertices[Eigenvector Centrality], "&gt;=" &amp; N16)</f>
        <v>0</v>
      </c>
      <c r="P15" s="41">
        <f t="shared" si="7"/>
        <v>0</v>
      </c>
      <c r="Q15" s="42">
        <f>COUNTIF(Vertices[PageRank], "&gt;= " &amp; P15) - COUNTIF(Vertices[PageRank], "&gt;=" &amp; P16)</f>
        <v>0</v>
      </c>
      <c r="R15" s="41">
        <f t="shared" si="8"/>
        <v>0</v>
      </c>
      <c r="S15" s="46">
        <f>COUNTIF(Vertices[Clustering Coefficient], "&gt;= " &amp; R15) - COUNTIF(Vertices[Clustering Coefficient], "&gt;=" &amp; R16)</f>
        <v>0</v>
      </c>
      <c r="T15" s="41" t="e">
        <f t="shared" ca="1" si="9"/>
        <v>#REF!</v>
      </c>
      <c r="U15" s="42" t="e">
        <f t="shared" ca="1" si="0"/>
        <v>#REF!</v>
      </c>
    </row>
    <row r="16" spans="1:24" x14ac:dyDescent="0.35">
      <c r="A16" s="36" t="s">
        <v>153</v>
      </c>
      <c r="B16" s="36">
        <v>38</v>
      </c>
      <c r="D16" s="34">
        <f t="shared" si="1"/>
        <v>0</v>
      </c>
      <c r="E16" s="3">
        <f>COUNTIF(Vertices[Degree], "&gt;= " &amp; D16) - COUNTIF(Vertices[Degree], "&gt;=" &amp; D17)</f>
        <v>0</v>
      </c>
      <c r="F16" s="39">
        <f t="shared" si="2"/>
        <v>0</v>
      </c>
      <c r="G16" s="40">
        <f>COUNTIF(Vertices[In-Degree], "&gt;= " &amp; F16) - COUNTIF(Vertices[In-Degree], "&gt;=" &amp; F17)</f>
        <v>0</v>
      </c>
      <c r="H16" s="39">
        <f t="shared" si="3"/>
        <v>0</v>
      </c>
      <c r="I16" s="40">
        <f>COUNTIF(Vertices[Out-Degree], "&gt;= " &amp; H16) - COUNTIF(Vertices[Out-Degree], "&gt;=" &amp; H17)</f>
        <v>0</v>
      </c>
      <c r="J16" s="39">
        <f t="shared" si="4"/>
        <v>0</v>
      </c>
      <c r="K16" s="40">
        <f>COUNTIF(Vertices[Betweenness Centrality], "&gt;= " &amp; J16) - COUNTIF(Vertices[Betweenness Centrality], "&gt;=" &amp; J17)</f>
        <v>0</v>
      </c>
      <c r="L16" s="39">
        <f t="shared" si="5"/>
        <v>0</v>
      </c>
      <c r="M16" s="40">
        <f>COUNTIF(Vertices[Closeness Centrality], "&gt;= " &amp; L16) - COUNTIF(Vertices[Closeness Centrality], "&gt;=" &amp; L17)</f>
        <v>0</v>
      </c>
      <c r="N16" s="39">
        <f t="shared" si="6"/>
        <v>0</v>
      </c>
      <c r="O16" s="40">
        <f>COUNTIF(Vertices[Eigenvector Centrality], "&gt;= " &amp; N16) - COUNTIF(Vertices[Eigenvector Centrality], "&gt;=" &amp; N17)</f>
        <v>0</v>
      </c>
      <c r="P16" s="39">
        <f t="shared" si="7"/>
        <v>0</v>
      </c>
      <c r="Q16" s="40">
        <f>COUNTIF(Vertices[PageRank], "&gt;= " &amp; P16) - COUNTIF(Vertices[PageRank], "&gt;=" &amp; P17)</f>
        <v>0</v>
      </c>
      <c r="R16" s="39">
        <f t="shared" si="8"/>
        <v>0</v>
      </c>
      <c r="S16" s="45">
        <f>COUNTIF(Vertices[Clustering Coefficient], "&gt;= " &amp; R16) - COUNTIF(Vertices[Clustering Coefficient], "&gt;=" &amp; R17)</f>
        <v>0</v>
      </c>
      <c r="T16" s="39" t="e">
        <f t="shared" ca="1" si="9"/>
        <v>#REF!</v>
      </c>
      <c r="U16" s="40" t="e">
        <f t="shared" ca="1" si="0"/>
        <v>#REF!</v>
      </c>
    </row>
    <row r="17" spans="1:21" x14ac:dyDescent="0.35">
      <c r="A17" s="36" t="s">
        <v>154</v>
      </c>
      <c r="B17" s="36">
        <v>8</v>
      </c>
      <c r="D17" s="34">
        <f t="shared" si="1"/>
        <v>0</v>
      </c>
      <c r="E17" s="3">
        <f>COUNTIF(Vertices[Degree], "&gt;= " &amp; D17) - COUNTIF(Vertices[Degree], "&gt;=" &amp; D18)</f>
        <v>0</v>
      </c>
      <c r="F17" s="41">
        <f t="shared" si="2"/>
        <v>0</v>
      </c>
      <c r="G17" s="42">
        <f>COUNTIF(Vertices[In-Degree], "&gt;= " &amp; F17) - COUNTIF(Vertices[In-Degree], "&gt;=" &amp; F18)</f>
        <v>0</v>
      </c>
      <c r="H17" s="41">
        <f t="shared" si="3"/>
        <v>0</v>
      </c>
      <c r="I17" s="42">
        <f>COUNTIF(Vertices[Out-Degree], "&gt;= " &amp; H17) - COUNTIF(Vertices[Out-Degree], "&gt;=" &amp; H18)</f>
        <v>0</v>
      </c>
      <c r="J17" s="41">
        <f t="shared" si="4"/>
        <v>0</v>
      </c>
      <c r="K17" s="42">
        <f>COUNTIF(Vertices[Betweenness Centrality], "&gt;= " &amp; J17) - COUNTIF(Vertices[Betweenness Centrality], "&gt;=" &amp; J18)</f>
        <v>0</v>
      </c>
      <c r="L17" s="41">
        <f t="shared" si="5"/>
        <v>0</v>
      </c>
      <c r="M17" s="42">
        <f>COUNTIF(Vertices[Closeness Centrality], "&gt;= " &amp; L17) - COUNTIF(Vertices[Closeness Centrality], "&gt;=" &amp; L18)</f>
        <v>0</v>
      </c>
      <c r="N17" s="41">
        <f t="shared" si="6"/>
        <v>0</v>
      </c>
      <c r="O17" s="42">
        <f>COUNTIF(Vertices[Eigenvector Centrality], "&gt;= " &amp; N17) - COUNTIF(Vertices[Eigenvector Centrality], "&gt;=" &amp; N18)</f>
        <v>0</v>
      </c>
      <c r="P17" s="41">
        <f t="shared" si="7"/>
        <v>0</v>
      </c>
      <c r="Q17" s="42">
        <f>COUNTIF(Vertices[PageRank], "&gt;= " &amp; P17) - COUNTIF(Vertices[PageRank], "&gt;=" &amp; P18)</f>
        <v>0</v>
      </c>
      <c r="R17" s="41">
        <f t="shared" si="8"/>
        <v>0</v>
      </c>
      <c r="S17" s="46">
        <f>COUNTIF(Vertices[Clustering Coefficient], "&gt;= " &amp; R17) - COUNTIF(Vertices[Clustering Coefficient], "&gt;=" &amp; R18)</f>
        <v>0</v>
      </c>
      <c r="T17" s="41" t="e">
        <f t="shared" ca="1" si="9"/>
        <v>#REF!</v>
      </c>
      <c r="U17" s="42" t="e">
        <f t="shared" ca="1" si="0"/>
        <v>#REF!</v>
      </c>
    </row>
    <row r="18" spans="1:21" x14ac:dyDescent="0.35">
      <c r="A18" s="36" t="s">
        <v>155</v>
      </c>
      <c r="B18" s="36">
        <v>8</v>
      </c>
      <c r="D18" s="34">
        <f t="shared" si="1"/>
        <v>0</v>
      </c>
      <c r="E18" s="3">
        <f>COUNTIF(Vertices[Degree], "&gt;= " &amp; D18) - COUNTIF(Vertices[Degree], "&gt;=" &amp; D19)</f>
        <v>0</v>
      </c>
      <c r="F18" s="39">
        <f t="shared" si="2"/>
        <v>0</v>
      </c>
      <c r="G18" s="40">
        <f>COUNTIF(Vertices[In-Degree], "&gt;= " &amp; F18) - COUNTIF(Vertices[In-Degree], "&gt;=" &amp; F19)</f>
        <v>0</v>
      </c>
      <c r="H18" s="39">
        <f t="shared" si="3"/>
        <v>0</v>
      </c>
      <c r="I18" s="40">
        <f>COUNTIF(Vertices[Out-Degree], "&gt;= " &amp; H18) - COUNTIF(Vertices[Out-Degree], "&gt;=" &amp; H19)</f>
        <v>0</v>
      </c>
      <c r="J18" s="39">
        <f t="shared" si="4"/>
        <v>0</v>
      </c>
      <c r="K18" s="40">
        <f>COUNTIF(Vertices[Betweenness Centrality], "&gt;= " &amp; J18) - COUNTIF(Vertices[Betweenness Centrality], "&gt;=" &amp; J19)</f>
        <v>0</v>
      </c>
      <c r="L18" s="39">
        <f t="shared" si="5"/>
        <v>0</v>
      </c>
      <c r="M18" s="40">
        <f>COUNTIF(Vertices[Closeness Centrality], "&gt;= " &amp; L18) - COUNTIF(Vertices[Closeness Centrality], "&gt;=" &amp; L19)</f>
        <v>0</v>
      </c>
      <c r="N18" s="39">
        <f t="shared" si="6"/>
        <v>0</v>
      </c>
      <c r="O18" s="40">
        <f>COUNTIF(Vertices[Eigenvector Centrality], "&gt;= " &amp; N18) - COUNTIF(Vertices[Eigenvector Centrality], "&gt;=" &amp; N19)</f>
        <v>0</v>
      </c>
      <c r="P18" s="39">
        <f t="shared" si="7"/>
        <v>0</v>
      </c>
      <c r="Q18" s="40">
        <f>COUNTIF(Vertices[PageRank], "&gt;= " &amp; P18) - COUNTIF(Vertices[PageRank], "&gt;=" &amp; P19)</f>
        <v>0</v>
      </c>
      <c r="R18" s="39">
        <f t="shared" si="8"/>
        <v>0</v>
      </c>
      <c r="S18" s="45">
        <f>COUNTIF(Vertices[Clustering Coefficient], "&gt;= " &amp; R18) - COUNTIF(Vertices[Clustering Coefficient], "&gt;=" &amp; R19)</f>
        <v>0</v>
      </c>
      <c r="T18" s="39" t="e">
        <f t="shared" ca="1" si="9"/>
        <v>#REF!</v>
      </c>
      <c r="U18" s="40" t="e">
        <f t="shared" ca="1" si="0"/>
        <v>#REF!</v>
      </c>
    </row>
    <row r="19" spans="1:21" x14ac:dyDescent="0.35">
      <c r="A19" s="111"/>
      <c r="B19" s="111"/>
      <c r="D19" s="34">
        <f t="shared" si="1"/>
        <v>0</v>
      </c>
      <c r="E19" s="3">
        <f>COUNTIF(Vertices[Degree], "&gt;= " &amp; D19) - COUNTIF(Vertices[Degree], "&gt;=" &amp; D20)</f>
        <v>0</v>
      </c>
      <c r="F19" s="41">
        <f t="shared" si="2"/>
        <v>0</v>
      </c>
      <c r="G19" s="42">
        <f>COUNTIF(Vertices[In-Degree], "&gt;= " &amp; F19) - COUNTIF(Vertices[In-Degree], "&gt;=" &amp; F20)</f>
        <v>0</v>
      </c>
      <c r="H19" s="41">
        <f t="shared" si="3"/>
        <v>0</v>
      </c>
      <c r="I19" s="42">
        <f>COUNTIF(Vertices[Out-Degree], "&gt;= " &amp; H19) - COUNTIF(Vertices[Out-Degree], "&gt;=" &amp; H20)</f>
        <v>0</v>
      </c>
      <c r="J19" s="41">
        <f t="shared" si="4"/>
        <v>0</v>
      </c>
      <c r="K19" s="42">
        <f>COUNTIF(Vertices[Betweenness Centrality], "&gt;= " &amp; J19) - COUNTIF(Vertices[Betweenness Centrality], "&gt;=" &amp; J20)</f>
        <v>0</v>
      </c>
      <c r="L19" s="41">
        <f t="shared" si="5"/>
        <v>0</v>
      </c>
      <c r="M19" s="42">
        <f>COUNTIF(Vertices[Closeness Centrality], "&gt;= " &amp; L19) - COUNTIF(Vertices[Closeness Centrality], "&gt;=" &amp; L20)</f>
        <v>0</v>
      </c>
      <c r="N19" s="41">
        <f t="shared" si="6"/>
        <v>0</v>
      </c>
      <c r="O19" s="42">
        <f>COUNTIF(Vertices[Eigenvector Centrality], "&gt;= " &amp; N19) - COUNTIF(Vertices[Eigenvector Centrality], "&gt;=" &amp; N20)</f>
        <v>0</v>
      </c>
      <c r="P19" s="41">
        <f t="shared" si="7"/>
        <v>0</v>
      </c>
      <c r="Q19" s="42">
        <f>COUNTIF(Vertices[PageRank], "&gt;= " &amp; P19) - COUNTIF(Vertices[PageRank], "&gt;=" &amp; P20)</f>
        <v>0</v>
      </c>
      <c r="R19" s="41">
        <f t="shared" si="8"/>
        <v>0</v>
      </c>
      <c r="S19" s="46">
        <f>COUNTIF(Vertices[Clustering Coefficient], "&gt;= " &amp; R19) - COUNTIF(Vertices[Clustering Coefficient], "&gt;=" &amp; R20)</f>
        <v>0</v>
      </c>
      <c r="T19" s="41" t="e">
        <f t="shared" ca="1" si="9"/>
        <v>#REF!</v>
      </c>
      <c r="U19" s="42" t="e">
        <f t="shared" ca="1" si="0"/>
        <v>#REF!</v>
      </c>
    </row>
    <row r="20" spans="1:21" x14ac:dyDescent="0.35">
      <c r="A20" s="36" t="s">
        <v>156</v>
      </c>
      <c r="B20" s="36">
        <v>2</v>
      </c>
      <c r="D20" s="34">
        <f t="shared" si="1"/>
        <v>0</v>
      </c>
      <c r="E20" s="3">
        <f>COUNTIF(Vertices[Degree], "&gt;= " &amp; D20) - COUNTIF(Vertices[Degree], "&gt;=" &amp; D21)</f>
        <v>0</v>
      </c>
      <c r="F20" s="39">
        <f t="shared" si="2"/>
        <v>0</v>
      </c>
      <c r="G20" s="40">
        <f>COUNTIF(Vertices[In-Degree], "&gt;= " &amp; F20) - COUNTIF(Vertices[In-Degree], "&gt;=" &amp; F21)</f>
        <v>0</v>
      </c>
      <c r="H20" s="39">
        <f t="shared" si="3"/>
        <v>0</v>
      </c>
      <c r="I20" s="40">
        <f>COUNTIF(Vertices[Out-Degree], "&gt;= " &amp; H20) - COUNTIF(Vertices[Out-Degree], "&gt;=" &amp; H21)</f>
        <v>0</v>
      </c>
      <c r="J20" s="39">
        <f t="shared" si="4"/>
        <v>0</v>
      </c>
      <c r="K20" s="40">
        <f>COUNTIF(Vertices[Betweenness Centrality], "&gt;= " &amp; J20) - COUNTIF(Vertices[Betweenness Centrality], "&gt;=" &amp; J21)</f>
        <v>0</v>
      </c>
      <c r="L20" s="39">
        <f t="shared" si="5"/>
        <v>0</v>
      </c>
      <c r="M20" s="40">
        <f>COUNTIF(Vertices[Closeness Centrality], "&gt;= " &amp; L20) - COUNTIF(Vertices[Closeness Centrality], "&gt;=" &amp; L21)</f>
        <v>0</v>
      </c>
      <c r="N20" s="39">
        <f t="shared" si="6"/>
        <v>0</v>
      </c>
      <c r="O20" s="40">
        <f>COUNTIF(Vertices[Eigenvector Centrality], "&gt;= " &amp; N20) - COUNTIF(Vertices[Eigenvector Centrality], "&gt;=" &amp; N21)</f>
        <v>0</v>
      </c>
      <c r="P20" s="39">
        <f t="shared" si="7"/>
        <v>0</v>
      </c>
      <c r="Q20" s="40">
        <f>COUNTIF(Vertices[PageRank], "&gt;= " &amp; P20) - COUNTIF(Vertices[PageRank], "&gt;=" &amp; P21)</f>
        <v>0</v>
      </c>
      <c r="R20" s="39">
        <f t="shared" si="8"/>
        <v>0</v>
      </c>
      <c r="S20" s="45">
        <f>COUNTIF(Vertices[Clustering Coefficient], "&gt;= " &amp; R20) - COUNTIF(Vertices[Clustering Coefficient], "&gt;=" &amp; R21)</f>
        <v>0</v>
      </c>
      <c r="T20" s="39" t="e">
        <f t="shared" ca="1" si="9"/>
        <v>#REF!</v>
      </c>
      <c r="U20" s="40" t="e">
        <f t="shared" ca="1" si="0"/>
        <v>#REF!</v>
      </c>
    </row>
    <row r="21" spans="1:21" x14ac:dyDescent="0.35">
      <c r="A21" s="36" t="s">
        <v>157</v>
      </c>
      <c r="B21" s="36">
        <v>1</v>
      </c>
      <c r="D21" s="34">
        <f t="shared" si="1"/>
        <v>0</v>
      </c>
      <c r="E21" s="3">
        <f>COUNTIF(Vertices[Degree], "&gt;= " &amp; D21) - COUNTIF(Vertices[Degree], "&gt;=" &amp; D22)</f>
        <v>0</v>
      </c>
      <c r="F21" s="41">
        <f t="shared" si="2"/>
        <v>0</v>
      </c>
      <c r="G21" s="42">
        <f>COUNTIF(Vertices[In-Degree], "&gt;= " &amp; F21) - COUNTIF(Vertices[In-Degree], "&gt;=" &amp; F22)</f>
        <v>0</v>
      </c>
      <c r="H21" s="41">
        <f t="shared" si="3"/>
        <v>0</v>
      </c>
      <c r="I21" s="42">
        <f>COUNTIF(Vertices[Out-Degree], "&gt;= " &amp; H21) - COUNTIF(Vertices[Out-Degree], "&gt;=" &amp; H22)</f>
        <v>0</v>
      </c>
      <c r="J21" s="41">
        <f t="shared" si="4"/>
        <v>0</v>
      </c>
      <c r="K21" s="42">
        <f>COUNTIF(Vertices[Betweenness Centrality], "&gt;= " &amp; J21) - COUNTIF(Vertices[Betweenness Centrality], "&gt;=" &amp; J22)</f>
        <v>0</v>
      </c>
      <c r="L21" s="41">
        <f t="shared" si="5"/>
        <v>0</v>
      </c>
      <c r="M21" s="42">
        <f>COUNTIF(Vertices[Closeness Centrality], "&gt;= " &amp; L21) - COUNTIF(Vertices[Closeness Centrality], "&gt;=" &amp; L22)</f>
        <v>0</v>
      </c>
      <c r="N21" s="41">
        <f t="shared" si="6"/>
        <v>0</v>
      </c>
      <c r="O21" s="42">
        <f>COUNTIF(Vertices[Eigenvector Centrality], "&gt;= " &amp; N21) - COUNTIF(Vertices[Eigenvector Centrality], "&gt;=" &amp; N22)</f>
        <v>0</v>
      </c>
      <c r="P21" s="41">
        <f t="shared" si="7"/>
        <v>0</v>
      </c>
      <c r="Q21" s="42">
        <f>COUNTIF(Vertices[PageRank], "&gt;= " &amp; P21) - COUNTIF(Vertices[PageRank], "&gt;=" &amp; P22)</f>
        <v>0</v>
      </c>
      <c r="R21" s="41">
        <f t="shared" si="8"/>
        <v>0</v>
      </c>
      <c r="S21" s="46">
        <f>COUNTIF(Vertices[Clustering Coefficient], "&gt;= " &amp; R21) - COUNTIF(Vertices[Clustering Coefficient], "&gt;=" &amp; R22)</f>
        <v>0</v>
      </c>
      <c r="T21" s="41" t="e">
        <f t="shared" ca="1" si="9"/>
        <v>#REF!</v>
      </c>
      <c r="U21" s="42" t="e">
        <f t="shared" ca="1" si="0"/>
        <v>#REF!</v>
      </c>
    </row>
    <row r="22" spans="1:21" x14ac:dyDescent="0.35">
      <c r="A22" s="111"/>
      <c r="B22" s="111"/>
      <c r="D22" s="34">
        <f t="shared" si="1"/>
        <v>0</v>
      </c>
      <c r="E22" s="3">
        <f>COUNTIF(Vertices[Degree], "&gt;= " &amp; D22) - COUNTIF(Vertices[Degree], "&gt;=" &amp; D23)</f>
        <v>0</v>
      </c>
      <c r="F22" s="39">
        <f t="shared" si="2"/>
        <v>0</v>
      </c>
      <c r="G22" s="40">
        <f>COUNTIF(Vertices[In-Degree], "&gt;= " &amp; F22) - COUNTIF(Vertices[In-Degree], "&gt;=" &amp; F23)</f>
        <v>0</v>
      </c>
      <c r="H22" s="39">
        <f t="shared" si="3"/>
        <v>0</v>
      </c>
      <c r="I22" s="40">
        <f>COUNTIF(Vertices[Out-Degree], "&gt;= " &amp; H22) - COUNTIF(Vertices[Out-Degree], "&gt;=" &amp; H23)</f>
        <v>0</v>
      </c>
      <c r="J22" s="39">
        <f t="shared" si="4"/>
        <v>0</v>
      </c>
      <c r="K22" s="40">
        <f>COUNTIF(Vertices[Betweenness Centrality], "&gt;= " &amp; J22) - COUNTIF(Vertices[Betweenness Centrality], "&gt;=" &amp; J23)</f>
        <v>0</v>
      </c>
      <c r="L22" s="39">
        <f t="shared" si="5"/>
        <v>0</v>
      </c>
      <c r="M22" s="40">
        <f>COUNTIF(Vertices[Closeness Centrality], "&gt;= " &amp; L22) - COUNTIF(Vertices[Closeness Centrality], "&gt;=" &amp; L23)</f>
        <v>0</v>
      </c>
      <c r="N22" s="39">
        <f t="shared" si="6"/>
        <v>0</v>
      </c>
      <c r="O22" s="40">
        <f>COUNTIF(Vertices[Eigenvector Centrality], "&gt;= " &amp; N22) - COUNTIF(Vertices[Eigenvector Centrality], "&gt;=" &amp; N23)</f>
        <v>0</v>
      </c>
      <c r="P22" s="39">
        <f t="shared" si="7"/>
        <v>0</v>
      </c>
      <c r="Q22" s="40">
        <f>COUNTIF(Vertices[PageRank], "&gt;= " &amp; P22) - COUNTIF(Vertices[PageRank], "&gt;=" &amp; P23)</f>
        <v>0</v>
      </c>
      <c r="R22" s="39">
        <f t="shared" si="8"/>
        <v>0</v>
      </c>
      <c r="S22" s="45">
        <f>COUNTIF(Vertices[Clustering Coefficient], "&gt;= " &amp; R22) - COUNTIF(Vertices[Clustering Coefficient], "&gt;=" &amp; R23)</f>
        <v>0</v>
      </c>
      <c r="T22" s="39" t="e">
        <f t="shared" ca="1" si="9"/>
        <v>#REF!</v>
      </c>
      <c r="U22" s="40" t="e">
        <f t="shared" ca="1" si="0"/>
        <v>#REF!</v>
      </c>
    </row>
    <row r="23" spans="1:21" x14ac:dyDescent="0.35">
      <c r="A23" s="36" t="s">
        <v>158</v>
      </c>
      <c r="B23" s="36">
        <v>4.662004662004662E-3</v>
      </c>
      <c r="D23" s="34">
        <f t="shared" si="1"/>
        <v>0</v>
      </c>
      <c r="E23" s="3">
        <f>COUNTIF(Vertices[Degree], "&gt;= " &amp; D23) - COUNTIF(Vertices[Degree], "&gt;=" &amp; D24)</f>
        <v>0</v>
      </c>
      <c r="F23" s="41">
        <f t="shared" si="2"/>
        <v>0</v>
      </c>
      <c r="G23" s="42">
        <f>COUNTIF(Vertices[In-Degree], "&gt;= " &amp; F23) - COUNTIF(Vertices[In-Degree], "&gt;=" &amp; F24)</f>
        <v>0</v>
      </c>
      <c r="H23" s="41">
        <f t="shared" si="3"/>
        <v>0</v>
      </c>
      <c r="I23" s="42">
        <f>COUNTIF(Vertices[Out-Degree], "&gt;= " &amp; H23) - COUNTIF(Vertices[Out-Degree], "&gt;=" &amp; H24)</f>
        <v>0</v>
      </c>
      <c r="J23" s="41">
        <f t="shared" si="4"/>
        <v>0</v>
      </c>
      <c r="K23" s="42">
        <f>COUNTIF(Vertices[Betweenness Centrality], "&gt;= " &amp; J23) - COUNTIF(Vertices[Betweenness Centrality], "&gt;=" &amp; J24)</f>
        <v>0</v>
      </c>
      <c r="L23" s="41">
        <f t="shared" si="5"/>
        <v>0</v>
      </c>
      <c r="M23" s="42">
        <f>COUNTIF(Vertices[Closeness Centrality], "&gt;= " &amp; L23) - COUNTIF(Vertices[Closeness Centrality], "&gt;=" &amp; L24)</f>
        <v>0</v>
      </c>
      <c r="N23" s="41">
        <f t="shared" si="6"/>
        <v>0</v>
      </c>
      <c r="O23" s="42">
        <f>COUNTIF(Vertices[Eigenvector Centrality], "&gt;= " &amp; N23) - COUNTIF(Vertices[Eigenvector Centrality], "&gt;=" &amp; N24)</f>
        <v>0</v>
      </c>
      <c r="P23" s="41">
        <f t="shared" si="7"/>
        <v>0</v>
      </c>
      <c r="Q23" s="42">
        <f>COUNTIF(Vertices[PageRank], "&gt;= " &amp; P23) - COUNTIF(Vertices[PageRank], "&gt;=" &amp; P24)</f>
        <v>0</v>
      </c>
      <c r="R23" s="41">
        <f t="shared" si="8"/>
        <v>0</v>
      </c>
      <c r="S23" s="46">
        <f>COUNTIF(Vertices[Clustering Coefficient], "&gt;= " &amp; R23) - COUNTIF(Vertices[Clustering Coefficient], "&gt;=" &amp; R24)</f>
        <v>0</v>
      </c>
      <c r="T23" s="41" t="e">
        <f t="shared" ca="1" si="9"/>
        <v>#REF!</v>
      </c>
      <c r="U23" s="42" t="e">
        <f t="shared" ca="1" si="0"/>
        <v>#REF!</v>
      </c>
    </row>
    <row r="24" spans="1:21" x14ac:dyDescent="0.35">
      <c r="A24" s="36" t="s">
        <v>1299</v>
      </c>
      <c r="B24" s="36" t="s">
        <v>1301</v>
      </c>
      <c r="D24" s="34">
        <f t="shared" si="1"/>
        <v>0</v>
      </c>
      <c r="E24" s="3">
        <f>COUNTIF(Vertices[Degree], "&gt;= " &amp; D24) - COUNTIF(Vertices[Degree], "&gt;=" &amp; D25)</f>
        <v>0</v>
      </c>
      <c r="F24" s="39">
        <f t="shared" si="2"/>
        <v>0</v>
      </c>
      <c r="G24" s="40">
        <f>COUNTIF(Vertices[In-Degree], "&gt;= " &amp; F24) - COUNTIF(Vertices[In-Degree], "&gt;=" &amp; F25)</f>
        <v>0</v>
      </c>
      <c r="H24" s="39">
        <f t="shared" si="3"/>
        <v>0</v>
      </c>
      <c r="I24" s="40">
        <f>COUNTIF(Vertices[Out-Degree], "&gt;= " &amp; H24) - COUNTIF(Vertices[Out-Degree], "&gt;=" &amp; H25)</f>
        <v>0</v>
      </c>
      <c r="J24" s="39">
        <f t="shared" si="4"/>
        <v>0</v>
      </c>
      <c r="K24" s="40">
        <f>COUNTIF(Vertices[Betweenness Centrality], "&gt;= " &amp; J24) - COUNTIF(Vertices[Betweenness Centrality], "&gt;=" &amp; J25)</f>
        <v>0</v>
      </c>
      <c r="L24" s="39">
        <f t="shared" si="5"/>
        <v>0</v>
      </c>
      <c r="M24" s="40">
        <f>COUNTIF(Vertices[Closeness Centrality], "&gt;= " &amp; L24) - COUNTIF(Vertices[Closeness Centrality], "&gt;=" &amp; L25)</f>
        <v>0</v>
      </c>
      <c r="N24" s="39">
        <f t="shared" si="6"/>
        <v>0</v>
      </c>
      <c r="O24" s="40">
        <f>COUNTIF(Vertices[Eigenvector Centrality], "&gt;= " &amp; N24) - COUNTIF(Vertices[Eigenvector Centrality], "&gt;=" &amp; N25)</f>
        <v>0</v>
      </c>
      <c r="P24" s="39">
        <f t="shared" si="7"/>
        <v>0</v>
      </c>
      <c r="Q24" s="40">
        <f>COUNTIF(Vertices[PageRank], "&gt;= " &amp; P24) - COUNTIF(Vertices[PageRank], "&gt;=" &amp; P25)</f>
        <v>0</v>
      </c>
      <c r="R24" s="39">
        <f t="shared" si="8"/>
        <v>0</v>
      </c>
      <c r="S24" s="45">
        <f>COUNTIF(Vertices[Clustering Coefficient], "&gt;= " &amp; R24) - COUNTIF(Vertices[Clustering Coefficient], "&gt;=" &amp; R25)</f>
        <v>0</v>
      </c>
      <c r="T24" s="39" t="e">
        <f t="shared" ca="1" si="9"/>
        <v>#REF!</v>
      </c>
      <c r="U24" s="40" t="e">
        <f t="shared" ca="1" si="0"/>
        <v>#REF!</v>
      </c>
    </row>
    <row r="25" spans="1:21" x14ac:dyDescent="0.35">
      <c r="A25" s="111"/>
      <c r="B25" s="111"/>
      <c r="D25" s="34">
        <f t="shared" si="1"/>
        <v>0</v>
      </c>
      <c r="E25" s="3">
        <f>COUNTIF(Vertices[Degree], "&gt;= " &amp; D25) - COUNTIF(Vertices[Degree], "&gt;=" &amp; D26)</f>
        <v>0</v>
      </c>
      <c r="F25" s="41">
        <f t="shared" si="2"/>
        <v>0</v>
      </c>
      <c r="G25" s="42">
        <f>COUNTIF(Vertices[In-Degree], "&gt;= " &amp; F25) - COUNTIF(Vertices[In-Degree], "&gt;=" &amp; F26)</f>
        <v>0</v>
      </c>
      <c r="H25" s="41">
        <f t="shared" si="3"/>
        <v>0</v>
      </c>
      <c r="I25" s="42">
        <f>COUNTIF(Vertices[Out-Degree], "&gt;= " &amp; H25) - COUNTIF(Vertices[Out-Degree], "&gt;=" &amp; H26)</f>
        <v>0</v>
      </c>
      <c r="J25" s="41">
        <f t="shared" si="4"/>
        <v>0</v>
      </c>
      <c r="K25" s="42">
        <f>COUNTIF(Vertices[Betweenness Centrality], "&gt;= " &amp; J25) - COUNTIF(Vertices[Betweenness Centrality], "&gt;=" &amp; J26)</f>
        <v>0</v>
      </c>
      <c r="L25" s="41">
        <f t="shared" si="5"/>
        <v>0</v>
      </c>
      <c r="M25" s="42">
        <f>COUNTIF(Vertices[Closeness Centrality], "&gt;= " &amp; L25) - COUNTIF(Vertices[Closeness Centrality], "&gt;=" &amp; L26)</f>
        <v>0</v>
      </c>
      <c r="N25" s="41">
        <f t="shared" si="6"/>
        <v>0</v>
      </c>
      <c r="O25" s="42">
        <f>COUNTIF(Vertices[Eigenvector Centrality], "&gt;= " &amp; N25) - COUNTIF(Vertices[Eigenvector Centrality], "&gt;=" &amp; N26)</f>
        <v>0</v>
      </c>
      <c r="P25" s="41">
        <f t="shared" si="7"/>
        <v>0</v>
      </c>
      <c r="Q25" s="42">
        <f>COUNTIF(Vertices[PageRank], "&gt;= " &amp; P25) - COUNTIF(Vertices[PageRank], "&gt;=" &amp; P26)</f>
        <v>0</v>
      </c>
      <c r="R25" s="41">
        <f t="shared" si="8"/>
        <v>0</v>
      </c>
      <c r="S25" s="46">
        <f>COUNTIF(Vertices[Clustering Coefficient], "&gt;= " &amp; R25) - COUNTIF(Vertices[Clustering Coefficient], "&gt;=" &amp; R26)</f>
        <v>0</v>
      </c>
      <c r="T25" s="41" t="e">
        <f t="shared" ca="1" si="9"/>
        <v>#REF!</v>
      </c>
      <c r="U25" s="42" t="e">
        <f t="shared" ca="1" si="0"/>
        <v>#REF!</v>
      </c>
    </row>
    <row r="26" spans="1:21" x14ac:dyDescent="0.35">
      <c r="A26" s="36" t="s">
        <v>1300</v>
      </c>
      <c r="B26" s="36" t="s">
        <v>1302</v>
      </c>
      <c r="D26" s="34">
        <f t="shared" si="1"/>
        <v>0</v>
      </c>
      <c r="E26" s="3">
        <f>COUNTIF(Vertices[Degree], "&gt;= " &amp; D26) - COUNTIF(Vertices[Degree], "&gt;=" &amp; D28)</f>
        <v>0</v>
      </c>
      <c r="F26" s="39">
        <f t="shared" si="2"/>
        <v>0</v>
      </c>
      <c r="G26" s="40">
        <f>COUNTIF(Vertices[In-Degree], "&gt;= " &amp; F26) - COUNTIF(Vertices[In-Degree], "&gt;=" &amp; F28)</f>
        <v>0</v>
      </c>
      <c r="H26" s="39">
        <f t="shared" si="3"/>
        <v>0</v>
      </c>
      <c r="I26" s="40">
        <f>COUNTIF(Vertices[Out-Degree], "&gt;= " &amp; H26) - COUNTIF(Vertices[Out-Degree], "&gt;=" &amp; H28)</f>
        <v>0</v>
      </c>
      <c r="J26" s="39">
        <f t="shared" si="4"/>
        <v>0</v>
      </c>
      <c r="K26" s="40">
        <f>COUNTIF(Vertices[Betweenness Centrality], "&gt;= " &amp; J26) - COUNTIF(Vertices[Betweenness Centrality], "&gt;=" &amp; J28)</f>
        <v>0</v>
      </c>
      <c r="L26" s="39">
        <f t="shared" si="5"/>
        <v>0</v>
      </c>
      <c r="M26" s="40">
        <f>COUNTIF(Vertices[Closeness Centrality], "&gt;= " &amp; L26) - COUNTIF(Vertices[Closeness Centrality], "&gt;=" &amp; L28)</f>
        <v>0</v>
      </c>
      <c r="N26" s="39">
        <f t="shared" si="6"/>
        <v>0</v>
      </c>
      <c r="O26" s="40">
        <f>COUNTIF(Vertices[Eigenvector Centrality], "&gt;= " &amp; N26) - COUNTIF(Vertices[Eigenvector Centrality], "&gt;=" &amp; N28)</f>
        <v>0</v>
      </c>
      <c r="P26" s="39">
        <f t="shared" si="7"/>
        <v>0</v>
      </c>
      <c r="Q26" s="40">
        <f>COUNTIF(Vertices[PageRank], "&gt;= " &amp; P26) - COUNTIF(Vertices[PageRank], "&gt;=" &amp; P28)</f>
        <v>0</v>
      </c>
      <c r="R26" s="39">
        <f t="shared" si="8"/>
        <v>0</v>
      </c>
      <c r="S26" s="45">
        <f>COUNTIF(Vertices[Clustering Coefficient], "&gt;= " &amp; R26) - COUNTIF(Vertices[Clustering Coefficient], "&gt;=" &amp; R28)</f>
        <v>0</v>
      </c>
      <c r="T26" s="39" t="e">
        <f t="shared" ca="1" si="9"/>
        <v>#REF!</v>
      </c>
      <c r="U26" s="40" t="e">
        <f ca="1">COUNTIF(INDIRECT(DynamicFilterSourceColumnRange), "&gt;= " &amp; T26) - COUNTIF(INDIRECT(DynamicFilterSourceColumnRange), "&gt;=" &amp; T28)</f>
        <v>#REF!</v>
      </c>
    </row>
    <row r="27" spans="1:21" x14ac:dyDescent="0.35">
      <c r="D27" s="34"/>
      <c r="E27" s="3">
        <f>COUNTIF(Vertices[Degree], "&gt;= " &amp; D27) - COUNTIF(Vertices[Degree], "&gt;=" &amp; D28)</f>
        <v>0</v>
      </c>
      <c r="F27" s="66"/>
      <c r="G27" s="67">
        <f>COUNTIF(Vertices[In-Degree], "&gt;= " &amp; F27) - COUNTIF(Vertices[In-Degree], "&gt;=" &amp; F28)</f>
        <v>0</v>
      </c>
      <c r="H27" s="66"/>
      <c r="I27" s="67">
        <f>COUNTIF(Vertices[Out-Degree], "&gt;= " &amp; H27) - COUNTIF(Vertices[Out-Degree], "&gt;=" &amp; H28)</f>
        <v>0</v>
      </c>
      <c r="J27" s="66"/>
      <c r="K27" s="67">
        <f>COUNTIF(Vertices[Betweenness Centrality], "&gt;= " &amp; J27) - COUNTIF(Vertices[Betweenness Centrality], "&gt;=" &amp; J28)</f>
        <v>0</v>
      </c>
      <c r="L27" s="66"/>
      <c r="M27" s="67">
        <f>COUNTIF(Vertices[Closeness Centrality], "&gt;= " &amp; L27) - COUNTIF(Vertices[Closeness Centrality], "&gt;=" &amp; L28)</f>
        <v>0</v>
      </c>
      <c r="N27" s="66"/>
      <c r="O27" s="67">
        <f>COUNTIF(Vertices[Eigenvector Centrality], "&gt;= " &amp; N27) - COUNTIF(Vertices[Eigenvector Centrality], "&gt;=" &amp; N28)</f>
        <v>0</v>
      </c>
      <c r="P27" s="66"/>
      <c r="Q27" s="67">
        <f>COUNTIF(Vertices[Eigenvector Centrality], "&gt;= " &amp; P27) - COUNTIF(Vertices[Eigenvector Centrality], "&gt;=" &amp; P28)</f>
        <v>0</v>
      </c>
      <c r="R27" s="66"/>
      <c r="S27" s="68">
        <f>COUNTIF(Vertices[Clustering Coefficient], "&gt;= " &amp; R27) - COUNTIF(Vertices[Clustering Coefficient], "&gt;=" &amp; R28)</f>
        <v>0</v>
      </c>
      <c r="T27" s="66"/>
      <c r="U27" s="67">
        <f ca="1">COUNTIF(Vertices[Clustering Coefficient], "&gt;= " &amp; T27) - COUNTIF(Vertices[Clustering Coefficient], "&gt;=" &amp; T28)</f>
        <v>0</v>
      </c>
    </row>
    <row r="28" spans="1:21" x14ac:dyDescent="0.35">
      <c r="D28" s="34">
        <f>D26+($D$57-$D$2)/BinDivisor</f>
        <v>0</v>
      </c>
      <c r="E28" s="3">
        <f>COUNTIF(Vertices[Degree], "&gt;= " &amp; D28) - COUNTIF(Vertices[Degree], "&gt;=" &amp; D40)</f>
        <v>0</v>
      </c>
      <c r="F28" s="41">
        <f>F26+($F$57-$F$2)/BinDivisor</f>
        <v>0</v>
      </c>
      <c r="G28" s="42">
        <f>COUNTIF(Vertices[In-Degree], "&gt;= " &amp; F28) - COUNTIF(Vertices[In-Degree], "&gt;=" &amp; F40)</f>
        <v>0</v>
      </c>
      <c r="H28" s="41">
        <f>H26+($H$57-$H$2)/BinDivisor</f>
        <v>0</v>
      </c>
      <c r="I28" s="42">
        <f>COUNTIF(Vertices[Out-Degree], "&gt;= " &amp; H28) - COUNTIF(Vertices[Out-Degree], "&gt;=" &amp; H40)</f>
        <v>0</v>
      </c>
      <c r="J28" s="41">
        <f>J26+($J$57-$J$2)/BinDivisor</f>
        <v>0</v>
      </c>
      <c r="K28" s="42">
        <f>COUNTIF(Vertices[Betweenness Centrality], "&gt;= " &amp; J28) - COUNTIF(Vertices[Betweenness Centrality], "&gt;=" &amp; J40)</f>
        <v>0</v>
      </c>
      <c r="L28" s="41">
        <f>L26+($L$57-$L$2)/BinDivisor</f>
        <v>0</v>
      </c>
      <c r="M28" s="42">
        <f>COUNTIF(Vertices[Closeness Centrality], "&gt;= " &amp; L28) - COUNTIF(Vertices[Closeness Centrality], "&gt;=" &amp; L40)</f>
        <v>0</v>
      </c>
      <c r="N28" s="41">
        <f>N26+($N$57-$N$2)/BinDivisor</f>
        <v>0</v>
      </c>
      <c r="O28" s="42">
        <f>COUNTIF(Vertices[Eigenvector Centrality], "&gt;= " &amp; N28) - COUNTIF(Vertices[Eigenvector Centrality], "&gt;=" &amp; N40)</f>
        <v>0</v>
      </c>
      <c r="P28" s="41">
        <f>P26+($P$57-$P$2)/BinDivisor</f>
        <v>0</v>
      </c>
      <c r="Q28" s="42">
        <f>COUNTIF(Vertices[PageRank], "&gt;= " &amp; P28) - COUNTIF(Vertices[PageRank], "&gt;=" &amp; P40)</f>
        <v>0</v>
      </c>
      <c r="R28" s="41">
        <f>R26+($R$57-$R$2)/BinDivisor</f>
        <v>0</v>
      </c>
      <c r="S28" s="46">
        <f>COUNTIF(Vertices[Clustering Coefficient], "&gt;= " &amp; R28) - COUNTIF(Vertices[Clustering Coefficient], "&gt;=" &amp; R40)</f>
        <v>0</v>
      </c>
      <c r="T28" s="41" t="e">
        <f ca="1">T26+($T$57-$T$2)/BinDivisor</f>
        <v>#REF!</v>
      </c>
      <c r="U28" s="42" t="e">
        <f ca="1">COUNTIF(INDIRECT(DynamicFilterSourceColumnRange), "&gt;= " &amp; T28) - COUNTIF(INDIRECT(DynamicFilterSourceColumnRange), "&gt;=" &amp; T40)</f>
        <v>#REF!</v>
      </c>
    </row>
    <row r="29" spans="1:21" x14ac:dyDescent="0.35">
      <c r="D29" s="34"/>
      <c r="E29" s="3">
        <f>COUNTIF(Vertices[Degree], "&gt;= " &amp; D29) - COUNTIF(Vertices[Degree], "&gt;=" &amp; D30)</f>
        <v>0</v>
      </c>
      <c r="F29" s="66"/>
      <c r="G29" s="67">
        <f>COUNTIF(Vertices[In-Degree], "&gt;= " &amp; F29) - COUNTIF(Vertices[In-Degree], "&gt;=" &amp; F30)</f>
        <v>0</v>
      </c>
      <c r="H29" s="66"/>
      <c r="I29" s="67">
        <f>COUNTIF(Vertices[Out-Degree], "&gt;= " &amp; H29) - COUNTIF(Vertices[Out-Degree], "&gt;=" &amp; H30)</f>
        <v>0</v>
      </c>
      <c r="J29" s="66"/>
      <c r="K29" s="67">
        <f>COUNTIF(Vertices[Betweenness Centrality], "&gt;= " &amp; J29) - COUNTIF(Vertices[Betweenness Centrality], "&gt;=" &amp; J30)</f>
        <v>0</v>
      </c>
      <c r="L29" s="66"/>
      <c r="M29" s="67">
        <f>COUNTIF(Vertices[Closeness Centrality], "&gt;= " &amp; L29) - COUNTIF(Vertices[Closeness Centrality], "&gt;=" &amp; L30)</f>
        <v>0</v>
      </c>
      <c r="N29" s="66"/>
      <c r="O29" s="67">
        <f>COUNTIF(Vertices[Eigenvector Centrality], "&gt;= " &amp; N29) - COUNTIF(Vertices[Eigenvector Centrality], "&gt;=" &amp; N30)</f>
        <v>0</v>
      </c>
      <c r="P29" s="66"/>
      <c r="Q29" s="67">
        <f>COUNTIF(Vertices[Eigenvector Centrality], "&gt;= " &amp; P29) - COUNTIF(Vertices[Eigenvector Centrality], "&gt;=" &amp; P30)</f>
        <v>0</v>
      </c>
      <c r="R29" s="66"/>
      <c r="S29" s="68">
        <f>COUNTIF(Vertices[Clustering Coefficient], "&gt;= " &amp; R29) - COUNTIF(Vertices[Clustering Coefficient], "&gt;=" &amp; R30)</f>
        <v>0</v>
      </c>
      <c r="T29" s="66"/>
      <c r="U29" s="67">
        <f>COUNTIF(Vertices[Clustering Coefficient], "&gt;= " &amp; T29) - COUNTIF(Vertices[Clustering Coefficient], "&gt;=" &amp; T30)</f>
        <v>0</v>
      </c>
    </row>
    <row r="30" spans="1:21" x14ac:dyDescent="0.35">
      <c r="D30" s="34"/>
      <c r="E30" s="3">
        <f>COUNTIF(Vertices[Degree], "&gt;= " &amp; D30) - COUNTIF(Vertices[Degree], "&gt;=" &amp; D31)</f>
        <v>0</v>
      </c>
      <c r="F30" s="66"/>
      <c r="G30" s="67">
        <f>COUNTIF(Vertices[In-Degree], "&gt;= " &amp; F30) - COUNTIF(Vertices[In-Degree], "&gt;=" &amp; F31)</f>
        <v>0</v>
      </c>
      <c r="H30" s="66"/>
      <c r="I30" s="67">
        <f>COUNTIF(Vertices[Out-Degree], "&gt;= " &amp; H30) - COUNTIF(Vertices[Out-Degree], "&gt;=" &amp; H31)</f>
        <v>0</v>
      </c>
      <c r="J30" s="66"/>
      <c r="K30" s="67">
        <f>COUNTIF(Vertices[Betweenness Centrality], "&gt;= " &amp; J30) - COUNTIF(Vertices[Betweenness Centrality], "&gt;=" &amp; J31)</f>
        <v>0</v>
      </c>
      <c r="L30" s="66"/>
      <c r="M30" s="67">
        <f>COUNTIF(Vertices[Closeness Centrality], "&gt;= " &amp; L30) - COUNTIF(Vertices[Closeness Centrality], "&gt;=" &amp; L31)</f>
        <v>0</v>
      </c>
      <c r="N30" s="66"/>
      <c r="O30" s="67">
        <f>COUNTIF(Vertices[Eigenvector Centrality], "&gt;= " &amp; N30) - COUNTIF(Vertices[Eigenvector Centrality], "&gt;=" &amp; N31)</f>
        <v>0</v>
      </c>
      <c r="P30" s="66"/>
      <c r="Q30" s="67">
        <f>COUNTIF(Vertices[Eigenvector Centrality], "&gt;= " &amp; P30) - COUNTIF(Vertices[Eigenvector Centrality], "&gt;=" &amp; P31)</f>
        <v>0</v>
      </c>
      <c r="R30" s="66"/>
      <c r="S30" s="68">
        <f>COUNTIF(Vertices[Clustering Coefficient], "&gt;= " &amp; R30) - COUNTIF(Vertices[Clustering Coefficient], "&gt;=" &amp; R31)</f>
        <v>0</v>
      </c>
      <c r="T30" s="66"/>
      <c r="U30" s="67">
        <f>COUNTIF(Vertices[Clustering Coefficient], "&gt;= " &amp; T30) - COUNTIF(Vertices[Clustering Coefficient], "&gt;=" &amp; T31)</f>
        <v>0</v>
      </c>
    </row>
    <row r="31" spans="1:21" x14ac:dyDescent="0.35">
      <c r="D31" s="34"/>
      <c r="E31" s="3">
        <f>COUNTIF(Vertices[Degree], "&gt;= " &amp; D31) - COUNTIF(Vertices[Degree], "&gt;=" &amp; D32)</f>
        <v>0</v>
      </c>
      <c r="F31" s="66"/>
      <c r="G31" s="67">
        <f>COUNTIF(Vertices[In-Degree], "&gt;= " &amp; F31) - COUNTIF(Vertices[In-Degree], "&gt;=" &amp; F32)</f>
        <v>0</v>
      </c>
      <c r="H31" s="66"/>
      <c r="I31" s="67">
        <f>COUNTIF(Vertices[Out-Degree], "&gt;= " &amp; H31) - COUNTIF(Vertices[Out-Degree], "&gt;=" &amp; H32)</f>
        <v>0</v>
      </c>
      <c r="J31" s="66"/>
      <c r="K31" s="67">
        <f>COUNTIF(Vertices[Betweenness Centrality], "&gt;= " &amp; J31) - COUNTIF(Vertices[Betweenness Centrality], "&gt;=" &amp; J32)</f>
        <v>0</v>
      </c>
      <c r="L31" s="66"/>
      <c r="M31" s="67">
        <f>COUNTIF(Vertices[Closeness Centrality], "&gt;= " &amp; L31) - COUNTIF(Vertices[Closeness Centrality], "&gt;=" &amp; L32)</f>
        <v>0</v>
      </c>
      <c r="N31" s="66"/>
      <c r="O31" s="67">
        <f>COUNTIF(Vertices[Eigenvector Centrality], "&gt;= " &amp; N31) - COUNTIF(Vertices[Eigenvector Centrality], "&gt;=" &amp; N32)</f>
        <v>0</v>
      </c>
      <c r="P31" s="66"/>
      <c r="Q31" s="67">
        <f>COUNTIF(Vertices[Eigenvector Centrality], "&gt;= " &amp; P31) - COUNTIF(Vertices[Eigenvector Centrality], "&gt;=" &amp; P32)</f>
        <v>0</v>
      </c>
      <c r="R31" s="66"/>
      <c r="S31" s="68">
        <f>COUNTIF(Vertices[Clustering Coefficient], "&gt;= " &amp; R31) - COUNTIF(Vertices[Clustering Coefficient], "&gt;=" &amp; R32)</f>
        <v>0</v>
      </c>
      <c r="T31" s="66"/>
      <c r="U31" s="67">
        <f>COUNTIF(Vertices[Clustering Coefficient], "&gt;= " &amp; T31) - COUNTIF(Vertices[Clustering Coefficient], "&gt;=" &amp; T32)</f>
        <v>0</v>
      </c>
    </row>
    <row r="32" spans="1:21" x14ac:dyDescent="0.35">
      <c r="D32" s="34"/>
      <c r="E32" s="3">
        <f>COUNTIF(Vertices[Degree], "&gt;= " &amp; D32) - COUNTIF(Vertices[Degree], "&gt;=" &amp; D33)</f>
        <v>0</v>
      </c>
      <c r="F32" s="66"/>
      <c r="G32" s="67">
        <f>COUNTIF(Vertices[In-Degree], "&gt;= " &amp; F32) - COUNTIF(Vertices[In-Degree], "&gt;=" &amp; F33)</f>
        <v>0</v>
      </c>
      <c r="H32" s="66"/>
      <c r="I32" s="67">
        <f>COUNTIF(Vertices[Out-Degree], "&gt;= " &amp; H32) - COUNTIF(Vertices[Out-Degree], "&gt;=" &amp; H33)</f>
        <v>0</v>
      </c>
      <c r="J32" s="66"/>
      <c r="K32" s="67">
        <f>COUNTIF(Vertices[Betweenness Centrality], "&gt;= " &amp; J32) - COUNTIF(Vertices[Betweenness Centrality], "&gt;=" &amp; J33)</f>
        <v>0</v>
      </c>
      <c r="L32" s="66"/>
      <c r="M32" s="67">
        <f>COUNTIF(Vertices[Closeness Centrality], "&gt;= " &amp; L32) - COUNTIF(Vertices[Closeness Centrality], "&gt;=" &amp; L33)</f>
        <v>0</v>
      </c>
      <c r="N32" s="66"/>
      <c r="O32" s="67">
        <f>COUNTIF(Vertices[Eigenvector Centrality], "&gt;= " &amp; N32) - COUNTIF(Vertices[Eigenvector Centrality], "&gt;=" &amp; N33)</f>
        <v>0</v>
      </c>
      <c r="P32" s="66"/>
      <c r="Q32" s="67">
        <f>COUNTIF(Vertices[Eigenvector Centrality], "&gt;= " &amp; P32) - COUNTIF(Vertices[Eigenvector Centrality], "&gt;=" &amp; P33)</f>
        <v>0</v>
      </c>
      <c r="R32" s="66"/>
      <c r="S32" s="68">
        <f>COUNTIF(Vertices[Clustering Coefficient], "&gt;= " &amp; R32) - COUNTIF(Vertices[Clustering Coefficient], "&gt;=" &amp; R33)</f>
        <v>0</v>
      </c>
      <c r="T32" s="66"/>
      <c r="U32" s="67">
        <f>COUNTIF(Vertices[Clustering Coefficient], "&gt;= " &amp; T32) - COUNTIF(Vertices[Clustering Coefficient], "&gt;=" &amp; T33)</f>
        <v>0</v>
      </c>
    </row>
    <row r="33" spans="1:21" x14ac:dyDescent="0.35">
      <c r="D33" s="34"/>
      <c r="E33" s="3">
        <f>COUNTIF(Vertices[Degree], "&gt;= " &amp; D33) - COUNTIF(Vertices[Degree], "&gt;=" &amp; D38)</f>
        <v>0</v>
      </c>
      <c r="F33" s="66"/>
      <c r="G33" s="67">
        <f>COUNTIF(Vertices[In-Degree], "&gt;= " &amp; F33) - COUNTIF(Vertices[In-Degree], "&gt;=" &amp; F38)</f>
        <v>0</v>
      </c>
      <c r="H33" s="66"/>
      <c r="I33" s="67">
        <f>COUNTIF(Vertices[Out-Degree], "&gt;= " &amp; H33) - COUNTIF(Vertices[Out-Degree], "&gt;=" &amp; H38)</f>
        <v>0</v>
      </c>
      <c r="J33" s="66"/>
      <c r="K33" s="67">
        <f>COUNTIF(Vertices[Betweenness Centrality], "&gt;= " &amp; J33) - COUNTIF(Vertices[Betweenness Centrality], "&gt;=" &amp; J38)</f>
        <v>0</v>
      </c>
      <c r="L33" s="66"/>
      <c r="M33" s="67">
        <f>COUNTIF(Vertices[Closeness Centrality], "&gt;= " &amp; L33) - COUNTIF(Vertices[Closeness Centrality], "&gt;=" &amp; L38)</f>
        <v>0</v>
      </c>
      <c r="N33" s="66"/>
      <c r="O33" s="67">
        <f>COUNTIF(Vertices[Eigenvector Centrality], "&gt;= " &amp; N33) - COUNTIF(Vertices[Eigenvector Centrality], "&gt;=" &amp; N38)</f>
        <v>0</v>
      </c>
      <c r="P33" s="66"/>
      <c r="Q33" s="67">
        <f>COUNTIF(Vertices[Eigenvector Centrality], "&gt;= " &amp; P33) - COUNTIF(Vertices[Eigenvector Centrality], "&gt;=" &amp; P38)</f>
        <v>0</v>
      </c>
      <c r="R33" s="66"/>
      <c r="S33" s="68">
        <f>COUNTIF(Vertices[Clustering Coefficient], "&gt;= " &amp; R33) - COUNTIF(Vertices[Clustering Coefficient], "&gt;=" &amp; R38)</f>
        <v>0</v>
      </c>
      <c r="T33" s="66"/>
      <c r="U33" s="67">
        <f>COUNTIF(Vertices[Clustering Coefficient], "&gt;= " &amp; T33) - COUNTIF(Vertices[Clustering Coefficient], "&gt;=" &amp; T38)</f>
        <v>0</v>
      </c>
    </row>
    <row r="34" spans="1:21" x14ac:dyDescent="0.35">
      <c r="D34" s="34"/>
      <c r="E34" s="3">
        <f>COUNTIF(Vertices[Degree], "&gt;= " &amp; D34) - COUNTIF(Vertices[Degree], "&gt;=" &amp; D35)</f>
        <v>0</v>
      </c>
      <c r="F34" s="66"/>
      <c r="G34" s="67">
        <f>COUNTIF(Vertices[In-Degree], "&gt;= " &amp; F34) - COUNTIF(Vertices[In-Degree], "&gt;=" &amp; F35)</f>
        <v>0</v>
      </c>
      <c r="H34" s="66"/>
      <c r="I34" s="67">
        <f>COUNTIF(Vertices[Out-Degree], "&gt;= " &amp; H34) - COUNTIF(Vertices[Out-Degree], "&gt;=" &amp; H35)</f>
        <v>0</v>
      </c>
      <c r="J34" s="66"/>
      <c r="K34" s="67">
        <f>COUNTIF(Vertices[Betweenness Centrality], "&gt;= " &amp; J34) - COUNTIF(Vertices[Betweenness Centrality], "&gt;=" &amp; J35)</f>
        <v>0</v>
      </c>
      <c r="L34" s="66"/>
      <c r="M34" s="67">
        <f>COUNTIF(Vertices[Closeness Centrality], "&gt;= " &amp; L34) - COUNTIF(Vertices[Closeness Centrality], "&gt;=" &amp; L35)</f>
        <v>0</v>
      </c>
      <c r="N34" s="66"/>
      <c r="O34" s="67">
        <f>COUNTIF(Vertices[Eigenvector Centrality], "&gt;= " &amp; N34) - COUNTIF(Vertices[Eigenvector Centrality], "&gt;=" &amp; N35)</f>
        <v>0</v>
      </c>
      <c r="P34" s="66"/>
      <c r="Q34" s="67">
        <f>COUNTIF(Vertices[Eigenvector Centrality], "&gt;= " &amp; P34) - COUNTIF(Vertices[Eigenvector Centrality], "&gt;=" &amp; P35)</f>
        <v>0</v>
      </c>
      <c r="R34" s="66"/>
      <c r="S34" s="68">
        <f>COUNTIF(Vertices[Clustering Coefficient], "&gt;= " &amp; R34) - COUNTIF(Vertices[Clustering Coefficient], "&gt;=" &amp; R35)</f>
        <v>0</v>
      </c>
      <c r="T34" s="66"/>
      <c r="U34" s="67">
        <f>COUNTIF(Vertices[Clustering Coefficient], "&gt;= " &amp; T34) - COUNTIF(Vertices[Clustering Coefficient], "&gt;=" &amp; T35)</f>
        <v>0</v>
      </c>
    </row>
    <row r="35" spans="1:21" x14ac:dyDescent="0.35">
      <c r="D35" s="34"/>
      <c r="E35" s="3">
        <f>COUNTIF(Vertices[Degree], "&gt;= " &amp; D35) - COUNTIF(Vertices[Degree], "&gt;=" &amp; D36)</f>
        <v>0</v>
      </c>
      <c r="F35" s="66"/>
      <c r="G35" s="67">
        <f>COUNTIF(Vertices[In-Degree], "&gt;= " &amp; F35) - COUNTIF(Vertices[In-Degree], "&gt;=" &amp; F36)</f>
        <v>0</v>
      </c>
      <c r="H35" s="66"/>
      <c r="I35" s="67">
        <f>COUNTIF(Vertices[Out-Degree], "&gt;= " &amp; H35) - COUNTIF(Vertices[Out-Degree], "&gt;=" &amp; H36)</f>
        <v>0</v>
      </c>
      <c r="J35" s="66"/>
      <c r="K35" s="67">
        <f>COUNTIF(Vertices[Betweenness Centrality], "&gt;= " &amp; J35) - COUNTIF(Vertices[Betweenness Centrality], "&gt;=" &amp; J36)</f>
        <v>0</v>
      </c>
      <c r="L35" s="66"/>
      <c r="M35" s="67">
        <f>COUNTIF(Vertices[Closeness Centrality], "&gt;= " &amp; L35) - COUNTIF(Vertices[Closeness Centrality], "&gt;=" &amp; L36)</f>
        <v>0</v>
      </c>
      <c r="N35" s="66"/>
      <c r="O35" s="67">
        <f>COUNTIF(Vertices[Eigenvector Centrality], "&gt;= " &amp; N35) - COUNTIF(Vertices[Eigenvector Centrality], "&gt;=" &amp; N36)</f>
        <v>0</v>
      </c>
      <c r="P35" s="66"/>
      <c r="Q35" s="67">
        <f>COUNTIF(Vertices[Eigenvector Centrality], "&gt;= " &amp; P35) - COUNTIF(Vertices[Eigenvector Centrality], "&gt;=" &amp; P36)</f>
        <v>0</v>
      </c>
      <c r="R35" s="66"/>
      <c r="S35" s="68">
        <f>COUNTIF(Vertices[Clustering Coefficient], "&gt;= " &amp; R35) - COUNTIF(Vertices[Clustering Coefficient], "&gt;=" &amp; R36)</f>
        <v>0</v>
      </c>
      <c r="T35" s="66"/>
      <c r="U35" s="67">
        <f>COUNTIF(Vertices[Clustering Coefficient], "&gt;= " &amp; T35) - COUNTIF(Vertices[Clustering Coefficient], "&gt;=" &amp; T36)</f>
        <v>0</v>
      </c>
    </row>
    <row r="36" spans="1:21" x14ac:dyDescent="0.35">
      <c r="D36" s="34"/>
      <c r="E36" s="3">
        <f>COUNTIF(Vertices[Degree], "&gt;= " &amp; D36) - COUNTIF(Vertices[Degree], "&gt;=" &amp; D37)</f>
        <v>0</v>
      </c>
      <c r="F36" s="66"/>
      <c r="G36" s="67">
        <f>COUNTIF(Vertices[In-Degree], "&gt;= " &amp; F36) - COUNTIF(Vertices[In-Degree], "&gt;=" &amp; F37)</f>
        <v>0</v>
      </c>
      <c r="H36" s="66"/>
      <c r="I36" s="67">
        <f>COUNTIF(Vertices[Out-Degree], "&gt;= " &amp; H36) - COUNTIF(Vertices[Out-Degree], "&gt;=" &amp; H37)</f>
        <v>0</v>
      </c>
      <c r="J36" s="66"/>
      <c r="K36" s="67">
        <f>COUNTIF(Vertices[Betweenness Centrality], "&gt;= " &amp; J36) - COUNTIF(Vertices[Betweenness Centrality], "&gt;=" &amp; J37)</f>
        <v>0</v>
      </c>
      <c r="L36" s="66"/>
      <c r="M36" s="67">
        <f>COUNTIF(Vertices[Closeness Centrality], "&gt;= " &amp; L36) - COUNTIF(Vertices[Closeness Centrality], "&gt;=" &amp; L37)</f>
        <v>0</v>
      </c>
      <c r="N36" s="66"/>
      <c r="O36" s="67">
        <f>COUNTIF(Vertices[Eigenvector Centrality], "&gt;= " &amp; N36) - COUNTIF(Vertices[Eigenvector Centrality], "&gt;=" &amp; N37)</f>
        <v>0</v>
      </c>
      <c r="P36" s="66"/>
      <c r="Q36" s="67">
        <f>COUNTIF(Vertices[Eigenvector Centrality], "&gt;= " &amp; P36) - COUNTIF(Vertices[Eigenvector Centrality], "&gt;=" &amp; P37)</f>
        <v>0</v>
      </c>
      <c r="R36" s="66"/>
      <c r="S36" s="68">
        <f>COUNTIF(Vertices[Clustering Coefficient], "&gt;= " &amp; R36) - COUNTIF(Vertices[Clustering Coefficient], "&gt;=" &amp; R37)</f>
        <v>0</v>
      </c>
      <c r="T36" s="66"/>
      <c r="U36" s="67">
        <f>COUNTIF(Vertices[Clustering Coefficient], "&gt;= " &amp; T36) - COUNTIF(Vertices[Clustering Coefficient], "&gt;=" &amp; T37)</f>
        <v>0</v>
      </c>
    </row>
    <row r="37" spans="1:21" x14ac:dyDescent="0.35">
      <c r="D37" s="34"/>
      <c r="E37" s="3">
        <f>COUNTIF(Vertices[Degree], "&gt;= " &amp; D37) - COUNTIF(Vertices[Degree], "&gt;=" &amp; D38)</f>
        <v>0</v>
      </c>
      <c r="F37" s="66"/>
      <c r="G37" s="67">
        <f>COUNTIF(Vertices[In-Degree], "&gt;= " &amp; F37) - COUNTIF(Vertices[In-Degree], "&gt;=" &amp; F38)</f>
        <v>0</v>
      </c>
      <c r="H37" s="66"/>
      <c r="I37" s="67">
        <f>COUNTIF(Vertices[Out-Degree], "&gt;= " &amp; H37) - COUNTIF(Vertices[Out-Degree], "&gt;=" &amp; H38)</f>
        <v>0</v>
      </c>
      <c r="J37" s="66"/>
      <c r="K37" s="67">
        <f>COUNTIF(Vertices[Betweenness Centrality], "&gt;= " &amp; J37) - COUNTIF(Vertices[Betweenness Centrality], "&gt;=" &amp; J38)</f>
        <v>0</v>
      </c>
      <c r="L37" s="66"/>
      <c r="M37" s="67">
        <f>COUNTIF(Vertices[Closeness Centrality], "&gt;= " &amp; L37) - COUNTIF(Vertices[Closeness Centrality], "&gt;=" &amp; L38)</f>
        <v>0</v>
      </c>
      <c r="N37" s="66"/>
      <c r="O37" s="67">
        <f>COUNTIF(Vertices[Eigenvector Centrality], "&gt;= " &amp; N37) - COUNTIF(Vertices[Eigenvector Centrality], "&gt;=" &amp; N38)</f>
        <v>0</v>
      </c>
      <c r="P37" s="66"/>
      <c r="Q37" s="67">
        <f>COUNTIF(Vertices[Eigenvector Centrality], "&gt;= " &amp; P37) - COUNTIF(Vertices[Eigenvector Centrality], "&gt;=" &amp; P38)</f>
        <v>0</v>
      </c>
      <c r="R37" s="66"/>
      <c r="S37" s="68">
        <f>COUNTIF(Vertices[Clustering Coefficient], "&gt;= " &amp; R37) - COUNTIF(Vertices[Clustering Coefficient], "&gt;=" &amp; R38)</f>
        <v>0</v>
      </c>
      <c r="T37" s="66"/>
      <c r="U37" s="67">
        <f>COUNTIF(Vertices[Clustering Coefficient], "&gt;= " &amp; T37) - COUNTIF(Vertices[Clustering Coefficient], "&gt;=" &amp; T38)</f>
        <v>0</v>
      </c>
    </row>
    <row r="38" spans="1:21" x14ac:dyDescent="0.35">
      <c r="D38" s="34"/>
      <c r="E38" s="3">
        <f>COUNTIF(Vertices[Degree], "&gt;= " &amp; D38) - COUNTIF(Vertices[Degree], "&gt;=" &amp; D40)</f>
        <v>0</v>
      </c>
      <c r="F38" s="66"/>
      <c r="G38" s="67">
        <f>COUNTIF(Vertices[In-Degree], "&gt;= " &amp; F38) - COUNTIF(Vertices[In-Degree], "&gt;=" &amp; F40)</f>
        <v>0</v>
      </c>
      <c r="H38" s="66"/>
      <c r="I38" s="67">
        <f>COUNTIF(Vertices[Out-Degree], "&gt;= " &amp; H38) - COUNTIF(Vertices[Out-Degree], "&gt;=" &amp; H40)</f>
        <v>0</v>
      </c>
      <c r="J38" s="66"/>
      <c r="K38" s="67">
        <f>COUNTIF(Vertices[Betweenness Centrality], "&gt;= " &amp; J38) - COUNTIF(Vertices[Betweenness Centrality], "&gt;=" &amp; J40)</f>
        <v>0</v>
      </c>
      <c r="L38" s="66"/>
      <c r="M38" s="67">
        <f>COUNTIF(Vertices[Closeness Centrality], "&gt;= " &amp; L38) - COUNTIF(Vertices[Closeness Centrality], "&gt;=" &amp; L40)</f>
        <v>0</v>
      </c>
      <c r="N38" s="66"/>
      <c r="O38" s="67">
        <f>COUNTIF(Vertices[Eigenvector Centrality], "&gt;= " &amp; N38) - COUNTIF(Vertices[Eigenvector Centrality], "&gt;=" &amp; N40)</f>
        <v>0</v>
      </c>
      <c r="P38" s="66"/>
      <c r="Q38" s="67">
        <f>COUNTIF(Vertices[Eigenvector Centrality], "&gt;= " &amp; P38) - COUNTIF(Vertices[Eigenvector Centrality], "&gt;=" &amp; P40)</f>
        <v>0</v>
      </c>
      <c r="R38" s="66"/>
      <c r="S38" s="68">
        <f>COUNTIF(Vertices[Clustering Coefficient], "&gt;= " &amp; R38) - COUNTIF(Vertices[Clustering Coefficient], "&gt;=" &amp; R40)</f>
        <v>0</v>
      </c>
      <c r="T38" s="66"/>
      <c r="U38" s="67">
        <f ca="1">COUNTIF(Vertices[Clustering Coefficient], "&gt;= " &amp; T38) - COUNTIF(Vertices[Clustering Coefficient], "&gt;=" &amp; T40)</f>
        <v>0</v>
      </c>
    </row>
    <row r="39" spans="1:21" x14ac:dyDescent="0.35">
      <c r="D39" s="34"/>
      <c r="E39" s="3">
        <f>COUNTIF(Vertices[Degree], "&gt;= " &amp; D39) - COUNTIF(Vertices[Degree], "&gt;=" &amp; D40)</f>
        <v>0</v>
      </c>
      <c r="F39" s="66"/>
      <c r="G39" s="67">
        <f>COUNTIF(Vertices[In-Degree], "&gt;= " &amp; F39) - COUNTIF(Vertices[In-Degree], "&gt;=" &amp; F40)</f>
        <v>0</v>
      </c>
      <c r="H39" s="66"/>
      <c r="I39" s="67">
        <f>COUNTIF(Vertices[Out-Degree], "&gt;= " &amp; H39) - COUNTIF(Vertices[Out-Degree], "&gt;=" &amp; H40)</f>
        <v>0</v>
      </c>
      <c r="J39" s="66"/>
      <c r="K39" s="67">
        <f>COUNTIF(Vertices[Betweenness Centrality], "&gt;= " &amp; J39) - COUNTIF(Vertices[Betweenness Centrality], "&gt;=" &amp; J40)</f>
        <v>0</v>
      </c>
      <c r="L39" s="66"/>
      <c r="M39" s="67">
        <f>COUNTIF(Vertices[Closeness Centrality], "&gt;= " &amp; L39) - COUNTIF(Vertices[Closeness Centrality], "&gt;=" &amp; L40)</f>
        <v>0</v>
      </c>
      <c r="N39" s="66"/>
      <c r="O39" s="67">
        <f>COUNTIF(Vertices[Eigenvector Centrality], "&gt;= " &amp; N39) - COUNTIF(Vertices[Eigenvector Centrality], "&gt;=" &amp; N40)</f>
        <v>0</v>
      </c>
      <c r="P39" s="66"/>
      <c r="Q39" s="67">
        <f>COUNTIF(Vertices[Eigenvector Centrality], "&gt;= " &amp; P39) - COUNTIF(Vertices[Eigenvector Centrality], "&gt;=" &amp; P40)</f>
        <v>0</v>
      </c>
      <c r="R39" s="66"/>
      <c r="S39" s="68">
        <f>COUNTIF(Vertices[Clustering Coefficient], "&gt;= " &amp; R39) - COUNTIF(Vertices[Clustering Coefficient], "&gt;=" &amp; R40)</f>
        <v>0</v>
      </c>
      <c r="T39" s="66"/>
      <c r="U39" s="67">
        <f ca="1">COUNTIF(Vertices[Clustering Coefficient], "&gt;= " &amp; T39) - COUNTIF(Vertices[Clustering Coefficient], "&gt;=" &amp; T40)</f>
        <v>0</v>
      </c>
    </row>
    <row r="40" spans="1:21" x14ac:dyDescent="0.35">
      <c r="D40" s="34">
        <f>D28+($D$57-$D$2)/BinDivisor</f>
        <v>0</v>
      </c>
      <c r="E40" s="3">
        <f>COUNTIF(Vertices[Degree], "&gt;= " &amp; D40) - COUNTIF(Vertices[Degree], "&gt;=" &amp; D41)</f>
        <v>0</v>
      </c>
      <c r="F40" s="39">
        <f>F28+($F$57-$F$2)/BinDivisor</f>
        <v>0</v>
      </c>
      <c r="G40" s="40">
        <f>COUNTIF(Vertices[In-Degree], "&gt;= " &amp; F40) - COUNTIF(Vertices[In-Degree], "&gt;=" &amp; F41)</f>
        <v>0</v>
      </c>
      <c r="H40" s="39">
        <f>H28+($H$57-$H$2)/BinDivisor</f>
        <v>0</v>
      </c>
      <c r="I40" s="40">
        <f>COUNTIF(Vertices[Out-Degree], "&gt;= " &amp; H40) - COUNTIF(Vertices[Out-Degree], "&gt;=" &amp; H41)</f>
        <v>0</v>
      </c>
      <c r="J40" s="39">
        <f>J28+($J$57-$J$2)/BinDivisor</f>
        <v>0</v>
      </c>
      <c r="K40" s="40">
        <f>COUNTIF(Vertices[Betweenness Centrality], "&gt;= " &amp; J40) - COUNTIF(Vertices[Betweenness Centrality], "&gt;=" &amp; J41)</f>
        <v>0</v>
      </c>
      <c r="L40" s="39">
        <f>L28+($L$57-$L$2)/BinDivisor</f>
        <v>0</v>
      </c>
      <c r="M40" s="40">
        <f>COUNTIF(Vertices[Closeness Centrality], "&gt;= " &amp; L40) - COUNTIF(Vertices[Closeness Centrality], "&gt;=" &amp; L41)</f>
        <v>0</v>
      </c>
      <c r="N40" s="39">
        <f>N28+($N$57-$N$2)/BinDivisor</f>
        <v>0</v>
      </c>
      <c r="O40" s="40">
        <f>COUNTIF(Vertices[Eigenvector Centrality], "&gt;= " &amp; N40) - COUNTIF(Vertices[Eigenvector Centrality], "&gt;=" &amp; N41)</f>
        <v>0</v>
      </c>
      <c r="P40" s="39">
        <f>P28+($P$57-$P$2)/BinDivisor</f>
        <v>0</v>
      </c>
      <c r="Q40" s="40">
        <f>COUNTIF(Vertices[PageRank], "&gt;= " &amp; P40) - COUNTIF(Vertices[PageRank], "&gt;=" &amp; P41)</f>
        <v>0</v>
      </c>
      <c r="R40" s="39">
        <f>R28+($R$57-$R$2)/BinDivisor</f>
        <v>0</v>
      </c>
      <c r="S40" s="45">
        <f>COUNTIF(Vertices[Clustering Coefficient], "&gt;= " &amp; R40) - COUNTIF(Vertices[Clustering Coefficient], "&gt;=" &amp; R41)</f>
        <v>0</v>
      </c>
      <c r="T40" s="39" t="e">
        <f ca="1">T28+($T$57-$T$2)/BinDivisor</f>
        <v>#REF!</v>
      </c>
      <c r="U40" s="40" t="e">
        <f t="shared" ca="1" si="0"/>
        <v>#REF!</v>
      </c>
    </row>
    <row r="41" spans="1:21" x14ac:dyDescent="0.35">
      <c r="A41" t="s">
        <v>163</v>
      </c>
      <c r="B41" t="s">
        <v>17</v>
      </c>
      <c r="D41" s="34">
        <f t="shared" ref="D41:D56" si="10">D40+($D$57-$D$2)/BinDivisor</f>
        <v>0</v>
      </c>
      <c r="E41" s="3">
        <f>COUNTIF(Vertices[Degree], "&gt;= " &amp; D41) - COUNTIF(Vertices[Degree], "&gt;=" &amp; D42)</f>
        <v>0</v>
      </c>
      <c r="F41" s="41">
        <f t="shared" ref="F41:F56" si="11">F40+($F$57-$F$2)/BinDivisor</f>
        <v>0</v>
      </c>
      <c r="G41" s="42">
        <f>COUNTIF(Vertices[In-Degree], "&gt;= " &amp; F41) - COUNTIF(Vertices[In-Degree], "&gt;=" &amp; F42)</f>
        <v>0</v>
      </c>
      <c r="H41" s="41">
        <f t="shared" ref="H41:H56" si="12">H40+($H$57-$H$2)/BinDivisor</f>
        <v>0</v>
      </c>
      <c r="I41" s="42">
        <f>COUNTIF(Vertices[Out-Degree], "&gt;= " &amp; H41) - COUNTIF(Vertices[Out-Degree], "&gt;=" &amp; H42)</f>
        <v>0</v>
      </c>
      <c r="J41" s="41">
        <f t="shared" ref="J41:J56" si="13">J40+($J$57-$J$2)/BinDivisor</f>
        <v>0</v>
      </c>
      <c r="K41" s="42">
        <f>COUNTIF(Vertices[Betweenness Centrality], "&gt;= " &amp; J41) - COUNTIF(Vertices[Betweenness Centrality], "&gt;=" &amp; J42)</f>
        <v>0</v>
      </c>
      <c r="L41" s="41">
        <f t="shared" ref="L41:L56" si="14">L40+($L$57-$L$2)/BinDivisor</f>
        <v>0</v>
      </c>
      <c r="M41" s="42">
        <f>COUNTIF(Vertices[Closeness Centrality], "&gt;= " &amp; L41) - COUNTIF(Vertices[Closeness Centrality], "&gt;=" &amp; L42)</f>
        <v>0</v>
      </c>
      <c r="N41" s="41">
        <f t="shared" ref="N41:N56" si="15">N40+($N$57-$N$2)/BinDivisor</f>
        <v>0</v>
      </c>
      <c r="O41" s="42">
        <f>COUNTIF(Vertices[Eigenvector Centrality], "&gt;= " &amp; N41) - COUNTIF(Vertices[Eigenvector Centrality], "&gt;=" &amp; N42)</f>
        <v>0</v>
      </c>
      <c r="P41" s="41">
        <f t="shared" ref="P41:P56" si="16">P40+($P$57-$P$2)/BinDivisor</f>
        <v>0</v>
      </c>
      <c r="Q41" s="42">
        <f>COUNTIF(Vertices[PageRank], "&gt;= " &amp; P41) - COUNTIF(Vertices[PageRank], "&gt;=" &amp; P42)</f>
        <v>0</v>
      </c>
      <c r="R41" s="41">
        <f t="shared" ref="R41:R56" si="17">R40+($R$57-$R$2)/BinDivisor</f>
        <v>0</v>
      </c>
      <c r="S41" s="46">
        <f>COUNTIF(Vertices[Clustering Coefficient], "&gt;= " &amp; R41) - COUNTIF(Vertices[Clustering Coefficient], "&gt;=" &amp; R42)</f>
        <v>0</v>
      </c>
      <c r="T41" s="41" t="e">
        <f t="shared" ref="T41:T56" ca="1" si="18">T40+($T$57-$T$2)/BinDivisor</f>
        <v>#REF!</v>
      </c>
      <c r="U41" s="42" t="e">
        <f t="shared" ca="1" si="0"/>
        <v>#REF!</v>
      </c>
    </row>
    <row r="42" spans="1:21" x14ac:dyDescent="0.35">
      <c r="A42" s="35"/>
      <c r="B42" s="35"/>
      <c r="D42" s="34">
        <f t="shared" si="10"/>
        <v>0</v>
      </c>
      <c r="E42" s="3">
        <f>COUNTIF(Vertices[Degree], "&gt;= " &amp; D42) - COUNTIF(Vertices[Degree], "&gt;=" &amp; D43)</f>
        <v>0</v>
      </c>
      <c r="F42" s="39">
        <f t="shared" si="11"/>
        <v>0</v>
      </c>
      <c r="G42" s="40">
        <f>COUNTIF(Vertices[In-Degree], "&gt;= " &amp; F42) - COUNTIF(Vertices[In-Degree], "&gt;=" &amp; F43)</f>
        <v>0</v>
      </c>
      <c r="H42" s="39">
        <f t="shared" si="12"/>
        <v>0</v>
      </c>
      <c r="I42" s="40">
        <f>COUNTIF(Vertices[Out-Degree], "&gt;= " &amp; H42) - COUNTIF(Vertices[Out-Degree], "&gt;=" &amp; H43)</f>
        <v>0</v>
      </c>
      <c r="J42" s="39">
        <f t="shared" si="13"/>
        <v>0</v>
      </c>
      <c r="K42" s="40">
        <f>COUNTIF(Vertices[Betweenness Centrality], "&gt;= " &amp; J42) - COUNTIF(Vertices[Betweenness Centrality], "&gt;=" &amp; J43)</f>
        <v>0</v>
      </c>
      <c r="L42" s="39">
        <f t="shared" si="14"/>
        <v>0</v>
      </c>
      <c r="M42" s="40">
        <f>COUNTIF(Vertices[Closeness Centrality], "&gt;= " &amp; L42) - COUNTIF(Vertices[Closeness Centrality], "&gt;=" &amp; L43)</f>
        <v>0</v>
      </c>
      <c r="N42" s="39">
        <f t="shared" si="15"/>
        <v>0</v>
      </c>
      <c r="O42" s="40">
        <f>COUNTIF(Vertices[Eigenvector Centrality], "&gt;= " &amp; N42) - COUNTIF(Vertices[Eigenvector Centrality], "&gt;=" &amp; N43)</f>
        <v>0</v>
      </c>
      <c r="P42" s="39">
        <f t="shared" si="16"/>
        <v>0</v>
      </c>
      <c r="Q42" s="40">
        <f>COUNTIF(Vertices[PageRank], "&gt;= " &amp; P42) - COUNTIF(Vertices[PageRank], "&gt;=" &amp; P43)</f>
        <v>0</v>
      </c>
      <c r="R42" s="39">
        <f t="shared" si="17"/>
        <v>0</v>
      </c>
      <c r="S42" s="45">
        <f>COUNTIF(Vertices[Clustering Coefficient], "&gt;= " &amp; R42) - COUNTIF(Vertices[Clustering Coefficient], "&gt;=" &amp; R43)</f>
        <v>0</v>
      </c>
      <c r="T42" s="39" t="e">
        <f t="shared" ca="1" si="18"/>
        <v>#REF!</v>
      </c>
      <c r="U42" s="40" t="e">
        <f t="shared" ca="1" si="0"/>
        <v>#REF!</v>
      </c>
    </row>
    <row r="43" spans="1:21" x14ac:dyDescent="0.35">
      <c r="D43" s="34">
        <f t="shared" si="10"/>
        <v>0</v>
      </c>
      <c r="E43" s="3">
        <f>COUNTIF(Vertices[Degree], "&gt;= " &amp; D43) - COUNTIF(Vertices[Degree], "&gt;=" &amp; D44)</f>
        <v>0</v>
      </c>
      <c r="F43" s="41">
        <f t="shared" si="11"/>
        <v>0</v>
      </c>
      <c r="G43" s="42">
        <f>COUNTIF(Vertices[In-Degree], "&gt;= " &amp; F43) - COUNTIF(Vertices[In-Degree], "&gt;=" &amp; F44)</f>
        <v>0</v>
      </c>
      <c r="H43" s="41">
        <f t="shared" si="12"/>
        <v>0</v>
      </c>
      <c r="I43" s="42">
        <f>COUNTIF(Vertices[Out-Degree], "&gt;= " &amp; H43) - COUNTIF(Vertices[Out-Degree], "&gt;=" &amp; H44)</f>
        <v>0</v>
      </c>
      <c r="J43" s="41">
        <f t="shared" si="13"/>
        <v>0</v>
      </c>
      <c r="K43" s="42">
        <f>COUNTIF(Vertices[Betweenness Centrality], "&gt;= " &amp; J43) - COUNTIF(Vertices[Betweenness Centrality], "&gt;=" &amp; J44)</f>
        <v>0</v>
      </c>
      <c r="L43" s="41">
        <f t="shared" si="14"/>
        <v>0</v>
      </c>
      <c r="M43" s="42">
        <f>COUNTIF(Vertices[Closeness Centrality], "&gt;= " &amp; L43) - COUNTIF(Vertices[Closeness Centrality], "&gt;=" &amp; L44)</f>
        <v>0</v>
      </c>
      <c r="N43" s="41">
        <f t="shared" si="15"/>
        <v>0</v>
      </c>
      <c r="O43" s="42">
        <f>COUNTIF(Vertices[Eigenvector Centrality], "&gt;= " &amp; N43) - COUNTIF(Vertices[Eigenvector Centrality], "&gt;=" &amp; N44)</f>
        <v>0</v>
      </c>
      <c r="P43" s="41">
        <f t="shared" si="16"/>
        <v>0</v>
      </c>
      <c r="Q43" s="42">
        <f>COUNTIF(Vertices[PageRank], "&gt;= " &amp; P43) - COUNTIF(Vertices[PageRank], "&gt;=" &amp; P44)</f>
        <v>0</v>
      </c>
      <c r="R43" s="41">
        <f t="shared" si="17"/>
        <v>0</v>
      </c>
      <c r="S43" s="46">
        <f>COUNTIF(Vertices[Clustering Coefficient], "&gt;= " &amp; R43) - COUNTIF(Vertices[Clustering Coefficient], "&gt;=" &amp; R44)</f>
        <v>0</v>
      </c>
      <c r="T43" s="41" t="e">
        <f t="shared" ca="1" si="18"/>
        <v>#REF!</v>
      </c>
      <c r="U43" s="42" t="e">
        <f t="shared" ca="1" si="0"/>
        <v>#REF!</v>
      </c>
    </row>
    <row r="44" spans="1:21" x14ac:dyDescent="0.35">
      <c r="D44" s="34">
        <f t="shared" si="10"/>
        <v>0</v>
      </c>
      <c r="E44" s="3">
        <f>COUNTIF(Vertices[Degree], "&gt;= " &amp; D44) - COUNTIF(Vertices[Degree], "&gt;=" &amp; D45)</f>
        <v>0</v>
      </c>
      <c r="F44" s="39">
        <f t="shared" si="11"/>
        <v>0</v>
      </c>
      <c r="G44" s="40">
        <f>COUNTIF(Vertices[In-Degree], "&gt;= " &amp; F44) - COUNTIF(Vertices[In-Degree], "&gt;=" &amp; F45)</f>
        <v>0</v>
      </c>
      <c r="H44" s="39">
        <f t="shared" si="12"/>
        <v>0</v>
      </c>
      <c r="I44" s="40">
        <f>COUNTIF(Vertices[Out-Degree], "&gt;= " &amp; H44) - COUNTIF(Vertices[Out-Degree], "&gt;=" &amp; H45)</f>
        <v>0</v>
      </c>
      <c r="J44" s="39">
        <f t="shared" si="13"/>
        <v>0</v>
      </c>
      <c r="K44" s="40">
        <f>COUNTIF(Vertices[Betweenness Centrality], "&gt;= " &amp; J44) - COUNTIF(Vertices[Betweenness Centrality], "&gt;=" &amp; J45)</f>
        <v>0</v>
      </c>
      <c r="L44" s="39">
        <f t="shared" si="14"/>
        <v>0</v>
      </c>
      <c r="M44" s="40">
        <f>COUNTIF(Vertices[Closeness Centrality], "&gt;= " &amp; L44) - COUNTIF(Vertices[Closeness Centrality], "&gt;=" &amp; L45)</f>
        <v>0</v>
      </c>
      <c r="N44" s="39">
        <f t="shared" si="15"/>
        <v>0</v>
      </c>
      <c r="O44" s="40">
        <f>COUNTIF(Vertices[Eigenvector Centrality], "&gt;= " &amp; N44) - COUNTIF(Vertices[Eigenvector Centrality], "&gt;=" &amp; N45)</f>
        <v>0</v>
      </c>
      <c r="P44" s="39">
        <f t="shared" si="16"/>
        <v>0</v>
      </c>
      <c r="Q44" s="40">
        <f>COUNTIF(Vertices[PageRank], "&gt;= " &amp; P44) - COUNTIF(Vertices[PageRank], "&gt;=" &amp; P45)</f>
        <v>0</v>
      </c>
      <c r="R44" s="39">
        <f t="shared" si="17"/>
        <v>0</v>
      </c>
      <c r="S44" s="45">
        <f>COUNTIF(Vertices[Clustering Coefficient], "&gt;= " &amp; R44) - COUNTIF(Vertices[Clustering Coefficient], "&gt;=" &amp; R45)</f>
        <v>0</v>
      </c>
      <c r="T44" s="39" t="e">
        <f t="shared" ca="1" si="18"/>
        <v>#REF!</v>
      </c>
      <c r="U44" s="40" t="e">
        <f t="shared" ca="1" si="0"/>
        <v>#REF!</v>
      </c>
    </row>
    <row r="45" spans="1:21" x14ac:dyDescent="0.35">
      <c r="D45" s="34">
        <f t="shared" si="10"/>
        <v>0</v>
      </c>
      <c r="E45" s="3">
        <f>COUNTIF(Vertices[Degree], "&gt;= " &amp; D45) - COUNTIF(Vertices[Degree], "&gt;=" &amp; D46)</f>
        <v>0</v>
      </c>
      <c r="F45" s="41">
        <f t="shared" si="11"/>
        <v>0</v>
      </c>
      <c r="G45" s="42">
        <f>COUNTIF(Vertices[In-Degree], "&gt;= " &amp; F45) - COUNTIF(Vertices[In-Degree], "&gt;=" &amp; F46)</f>
        <v>0</v>
      </c>
      <c r="H45" s="41">
        <f t="shared" si="12"/>
        <v>0</v>
      </c>
      <c r="I45" s="42">
        <f>COUNTIF(Vertices[Out-Degree], "&gt;= " &amp; H45) - COUNTIF(Vertices[Out-Degree], "&gt;=" &amp; H46)</f>
        <v>0</v>
      </c>
      <c r="J45" s="41">
        <f t="shared" si="13"/>
        <v>0</v>
      </c>
      <c r="K45" s="42">
        <f>COUNTIF(Vertices[Betweenness Centrality], "&gt;= " &amp; J45) - COUNTIF(Vertices[Betweenness Centrality], "&gt;=" &amp; J46)</f>
        <v>0</v>
      </c>
      <c r="L45" s="41">
        <f t="shared" si="14"/>
        <v>0</v>
      </c>
      <c r="M45" s="42">
        <f>COUNTIF(Vertices[Closeness Centrality], "&gt;= " &amp; L45) - COUNTIF(Vertices[Closeness Centrality], "&gt;=" &amp; L46)</f>
        <v>0</v>
      </c>
      <c r="N45" s="41">
        <f t="shared" si="15"/>
        <v>0</v>
      </c>
      <c r="O45" s="42">
        <f>COUNTIF(Vertices[Eigenvector Centrality], "&gt;= " &amp; N45) - COUNTIF(Vertices[Eigenvector Centrality], "&gt;=" &amp; N46)</f>
        <v>0</v>
      </c>
      <c r="P45" s="41">
        <f t="shared" si="16"/>
        <v>0</v>
      </c>
      <c r="Q45" s="42">
        <f>COUNTIF(Vertices[PageRank], "&gt;= " &amp; P45) - COUNTIF(Vertices[PageRank], "&gt;=" &amp; P46)</f>
        <v>0</v>
      </c>
      <c r="R45" s="41">
        <f t="shared" si="17"/>
        <v>0</v>
      </c>
      <c r="S45" s="46">
        <f>COUNTIF(Vertices[Clustering Coefficient], "&gt;= " &amp; R45) - COUNTIF(Vertices[Clustering Coefficient], "&gt;=" &amp; R46)</f>
        <v>0</v>
      </c>
      <c r="T45" s="41" t="e">
        <f t="shared" ca="1" si="18"/>
        <v>#REF!</v>
      </c>
      <c r="U45" s="42" t="e">
        <f t="shared" ca="1" si="0"/>
        <v>#REF!</v>
      </c>
    </row>
    <row r="46" spans="1:21" x14ac:dyDescent="0.35">
      <c r="D46" s="34">
        <f t="shared" si="10"/>
        <v>0</v>
      </c>
      <c r="E46" s="3">
        <f>COUNTIF(Vertices[Degree], "&gt;= " &amp; D46) - COUNTIF(Vertices[Degree], "&gt;=" &amp; D47)</f>
        <v>0</v>
      </c>
      <c r="F46" s="39">
        <f t="shared" si="11"/>
        <v>0</v>
      </c>
      <c r="G46" s="40">
        <f>COUNTIF(Vertices[In-Degree], "&gt;= " &amp; F46) - COUNTIF(Vertices[In-Degree], "&gt;=" &amp; F47)</f>
        <v>0</v>
      </c>
      <c r="H46" s="39">
        <f t="shared" si="12"/>
        <v>0</v>
      </c>
      <c r="I46" s="40">
        <f>COUNTIF(Vertices[Out-Degree], "&gt;= " &amp; H46) - COUNTIF(Vertices[Out-Degree], "&gt;=" &amp; H47)</f>
        <v>0</v>
      </c>
      <c r="J46" s="39">
        <f t="shared" si="13"/>
        <v>0</v>
      </c>
      <c r="K46" s="40">
        <f>COUNTIF(Vertices[Betweenness Centrality], "&gt;= " &amp; J46) - COUNTIF(Vertices[Betweenness Centrality], "&gt;=" &amp; J47)</f>
        <v>0</v>
      </c>
      <c r="L46" s="39">
        <f t="shared" si="14"/>
        <v>0</v>
      </c>
      <c r="M46" s="40">
        <f>COUNTIF(Vertices[Closeness Centrality], "&gt;= " &amp; L46) - COUNTIF(Vertices[Closeness Centrality], "&gt;=" &amp; L47)</f>
        <v>0</v>
      </c>
      <c r="N46" s="39">
        <f t="shared" si="15"/>
        <v>0</v>
      </c>
      <c r="O46" s="40">
        <f>COUNTIF(Vertices[Eigenvector Centrality], "&gt;= " &amp; N46) - COUNTIF(Vertices[Eigenvector Centrality], "&gt;=" &amp; N47)</f>
        <v>0</v>
      </c>
      <c r="P46" s="39">
        <f t="shared" si="16"/>
        <v>0</v>
      </c>
      <c r="Q46" s="40">
        <f>COUNTIF(Vertices[PageRank], "&gt;= " &amp; P46) - COUNTIF(Vertices[PageRank], "&gt;=" &amp; P47)</f>
        <v>0</v>
      </c>
      <c r="R46" s="39">
        <f t="shared" si="17"/>
        <v>0</v>
      </c>
      <c r="S46" s="45">
        <f>COUNTIF(Vertices[Clustering Coefficient], "&gt;= " &amp; R46) - COUNTIF(Vertices[Clustering Coefficient], "&gt;=" &amp; R47)</f>
        <v>0</v>
      </c>
      <c r="T46" s="39" t="e">
        <f t="shared" ca="1" si="18"/>
        <v>#REF!</v>
      </c>
      <c r="U46" s="40" t="e">
        <f t="shared" ca="1" si="0"/>
        <v>#REF!</v>
      </c>
    </row>
    <row r="47" spans="1:21" x14ac:dyDescent="0.35">
      <c r="D47" s="34">
        <f t="shared" si="10"/>
        <v>0</v>
      </c>
      <c r="E47" s="3">
        <f>COUNTIF(Vertices[Degree], "&gt;= " &amp; D47) - COUNTIF(Vertices[Degree], "&gt;=" &amp; D48)</f>
        <v>0</v>
      </c>
      <c r="F47" s="41">
        <f t="shared" si="11"/>
        <v>0</v>
      </c>
      <c r="G47" s="42">
        <f>COUNTIF(Vertices[In-Degree], "&gt;= " &amp; F47) - COUNTIF(Vertices[In-Degree], "&gt;=" &amp; F48)</f>
        <v>0</v>
      </c>
      <c r="H47" s="41">
        <f t="shared" si="12"/>
        <v>0</v>
      </c>
      <c r="I47" s="42">
        <f>COUNTIF(Vertices[Out-Degree], "&gt;= " &amp; H47) - COUNTIF(Vertices[Out-Degree], "&gt;=" &amp; H48)</f>
        <v>0</v>
      </c>
      <c r="J47" s="41">
        <f t="shared" si="13"/>
        <v>0</v>
      </c>
      <c r="K47" s="42">
        <f>COUNTIF(Vertices[Betweenness Centrality], "&gt;= " &amp; J47) - COUNTIF(Vertices[Betweenness Centrality], "&gt;=" &amp; J48)</f>
        <v>0</v>
      </c>
      <c r="L47" s="41">
        <f t="shared" si="14"/>
        <v>0</v>
      </c>
      <c r="M47" s="42">
        <f>COUNTIF(Vertices[Closeness Centrality], "&gt;= " &amp; L47) - COUNTIF(Vertices[Closeness Centrality], "&gt;=" &amp; L48)</f>
        <v>0</v>
      </c>
      <c r="N47" s="41">
        <f t="shared" si="15"/>
        <v>0</v>
      </c>
      <c r="O47" s="42">
        <f>COUNTIF(Vertices[Eigenvector Centrality], "&gt;= " &amp; N47) - COUNTIF(Vertices[Eigenvector Centrality], "&gt;=" &amp; N48)</f>
        <v>0</v>
      </c>
      <c r="P47" s="41">
        <f t="shared" si="16"/>
        <v>0</v>
      </c>
      <c r="Q47" s="42">
        <f>COUNTIF(Vertices[PageRank], "&gt;= " &amp; P47) - COUNTIF(Vertices[PageRank], "&gt;=" &amp; P48)</f>
        <v>0</v>
      </c>
      <c r="R47" s="41">
        <f t="shared" si="17"/>
        <v>0</v>
      </c>
      <c r="S47" s="46">
        <f>COUNTIF(Vertices[Clustering Coefficient], "&gt;= " &amp; R47) - COUNTIF(Vertices[Clustering Coefficient], "&gt;=" &amp; R48)</f>
        <v>0</v>
      </c>
      <c r="T47" s="41" t="e">
        <f t="shared" ca="1" si="18"/>
        <v>#REF!</v>
      </c>
      <c r="U47" s="42" t="e">
        <f t="shared" ca="1" si="0"/>
        <v>#REF!</v>
      </c>
    </row>
    <row r="48" spans="1:21" x14ac:dyDescent="0.35">
      <c r="D48" s="34">
        <f t="shared" si="10"/>
        <v>0</v>
      </c>
      <c r="E48" s="3">
        <f>COUNTIF(Vertices[Degree], "&gt;= " &amp; D48) - COUNTIF(Vertices[Degree], "&gt;=" &amp; D49)</f>
        <v>0</v>
      </c>
      <c r="F48" s="39">
        <f t="shared" si="11"/>
        <v>0</v>
      </c>
      <c r="G48" s="40">
        <f>COUNTIF(Vertices[In-Degree], "&gt;= " &amp; F48) - COUNTIF(Vertices[In-Degree], "&gt;=" &amp; F49)</f>
        <v>0</v>
      </c>
      <c r="H48" s="39">
        <f t="shared" si="12"/>
        <v>0</v>
      </c>
      <c r="I48" s="40">
        <f>COUNTIF(Vertices[Out-Degree], "&gt;= " &amp; H48) - COUNTIF(Vertices[Out-Degree], "&gt;=" &amp; H49)</f>
        <v>0</v>
      </c>
      <c r="J48" s="39">
        <f t="shared" si="13"/>
        <v>0</v>
      </c>
      <c r="K48" s="40">
        <f>COUNTIF(Vertices[Betweenness Centrality], "&gt;= " &amp; J48) - COUNTIF(Vertices[Betweenness Centrality], "&gt;=" &amp; J49)</f>
        <v>0</v>
      </c>
      <c r="L48" s="39">
        <f t="shared" si="14"/>
        <v>0</v>
      </c>
      <c r="M48" s="40">
        <f>COUNTIF(Vertices[Closeness Centrality], "&gt;= " &amp; L48) - COUNTIF(Vertices[Closeness Centrality], "&gt;=" &amp; L49)</f>
        <v>0</v>
      </c>
      <c r="N48" s="39">
        <f t="shared" si="15"/>
        <v>0</v>
      </c>
      <c r="O48" s="40">
        <f>COUNTIF(Vertices[Eigenvector Centrality], "&gt;= " &amp; N48) - COUNTIF(Vertices[Eigenvector Centrality], "&gt;=" &amp; N49)</f>
        <v>0</v>
      </c>
      <c r="P48" s="39">
        <f t="shared" si="16"/>
        <v>0</v>
      </c>
      <c r="Q48" s="40">
        <f>COUNTIF(Vertices[PageRank], "&gt;= " &amp; P48) - COUNTIF(Vertices[PageRank], "&gt;=" &amp; P49)</f>
        <v>0</v>
      </c>
      <c r="R48" s="39">
        <f t="shared" si="17"/>
        <v>0</v>
      </c>
      <c r="S48" s="45">
        <f>COUNTIF(Vertices[Clustering Coefficient], "&gt;= " &amp; R48) - COUNTIF(Vertices[Clustering Coefficient], "&gt;=" &amp; R49)</f>
        <v>0</v>
      </c>
      <c r="T48" s="39" t="e">
        <f t="shared" ca="1" si="18"/>
        <v>#REF!</v>
      </c>
      <c r="U48" s="40" t="e">
        <f t="shared" ca="1" si="0"/>
        <v>#REF!</v>
      </c>
    </row>
    <row r="49" spans="1:21" x14ac:dyDescent="0.35">
      <c r="D49" s="34">
        <f t="shared" si="10"/>
        <v>0</v>
      </c>
      <c r="E49" s="3">
        <f>COUNTIF(Vertices[Degree], "&gt;= " &amp; D49) - COUNTIF(Vertices[Degree], "&gt;=" &amp; D50)</f>
        <v>0</v>
      </c>
      <c r="F49" s="41">
        <f t="shared" si="11"/>
        <v>0</v>
      </c>
      <c r="G49" s="42">
        <f>COUNTIF(Vertices[In-Degree], "&gt;= " &amp; F49) - COUNTIF(Vertices[In-Degree], "&gt;=" &amp; F50)</f>
        <v>0</v>
      </c>
      <c r="H49" s="41">
        <f t="shared" si="12"/>
        <v>0</v>
      </c>
      <c r="I49" s="42">
        <f>COUNTIF(Vertices[Out-Degree], "&gt;= " &amp; H49) - COUNTIF(Vertices[Out-Degree], "&gt;=" &amp; H50)</f>
        <v>0</v>
      </c>
      <c r="J49" s="41">
        <f t="shared" si="13"/>
        <v>0</v>
      </c>
      <c r="K49" s="42">
        <f>COUNTIF(Vertices[Betweenness Centrality], "&gt;= " &amp; J49) - COUNTIF(Vertices[Betweenness Centrality], "&gt;=" &amp; J50)</f>
        <v>0</v>
      </c>
      <c r="L49" s="41">
        <f t="shared" si="14"/>
        <v>0</v>
      </c>
      <c r="M49" s="42">
        <f>COUNTIF(Vertices[Closeness Centrality], "&gt;= " &amp; L49) - COUNTIF(Vertices[Closeness Centrality], "&gt;=" &amp; L50)</f>
        <v>0</v>
      </c>
      <c r="N49" s="41">
        <f t="shared" si="15"/>
        <v>0</v>
      </c>
      <c r="O49" s="42">
        <f>COUNTIF(Vertices[Eigenvector Centrality], "&gt;= " &amp; N49) - COUNTIF(Vertices[Eigenvector Centrality], "&gt;=" &amp; N50)</f>
        <v>0</v>
      </c>
      <c r="P49" s="41">
        <f t="shared" si="16"/>
        <v>0</v>
      </c>
      <c r="Q49" s="42">
        <f>COUNTIF(Vertices[PageRank], "&gt;= " &amp; P49) - COUNTIF(Vertices[PageRank], "&gt;=" &amp; P50)</f>
        <v>0</v>
      </c>
      <c r="R49" s="41">
        <f t="shared" si="17"/>
        <v>0</v>
      </c>
      <c r="S49" s="46">
        <f>COUNTIF(Vertices[Clustering Coefficient], "&gt;= " &amp; R49) - COUNTIF(Vertices[Clustering Coefficient], "&gt;=" &amp; R50)</f>
        <v>0</v>
      </c>
      <c r="T49" s="41" t="e">
        <f t="shared" ca="1" si="18"/>
        <v>#REF!</v>
      </c>
      <c r="U49" s="42" t="e">
        <f t="shared" ca="1" si="0"/>
        <v>#REF!</v>
      </c>
    </row>
    <row r="50" spans="1:21" x14ac:dyDescent="0.35">
      <c r="D50" s="34">
        <f t="shared" si="10"/>
        <v>0</v>
      </c>
      <c r="E50" s="3">
        <f>COUNTIF(Vertices[Degree], "&gt;= " &amp; D50) - COUNTIF(Vertices[Degree], "&gt;=" &amp; D51)</f>
        <v>0</v>
      </c>
      <c r="F50" s="39">
        <f t="shared" si="11"/>
        <v>0</v>
      </c>
      <c r="G50" s="40">
        <f>COUNTIF(Vertices[In-Degree], "&gt;= " &amp; F50) - COUNTIF(Vertices[In-Degree], "&gt;=" &amp; F51)</f>
        <v>0</v>
      </c>
      <c r="H50" s="39">
        <f t="shared" si="12"/>
        <v>0</v>
      </c>
      <c r="I50" s="40">
        <f>COUNTIF(Vertices[Out-Degree], "&gt;= " &amp; H50) - COUNTIF(Vertices[Out-Degree], "&gt;=" &amp; H51)</f>
        <v>0</v>
      </c>
      <c r="J50" s="39">
        <f t="shared" si="13"/>
        <v>0</v>
      </c>
      <c r="K50" s="40">
        <f>COUNTIF(Vertices[Betweenness Centrality], "&gt;= " &amp; J50) - COUNTIF(Vertices[Betweenness Centrality], "&gt;=" &amp; J51)</f>
        <v>0</v>
      </c>
      <c r="L50" s="39">
        <f t="shared" si="14"/>
        <v>0</v>
      </c>
      <c r="M50" s="40">
        <f>COUNTIF(Vertices[Closeness Centrality], "&gt;= " &amp; L50) - COUNTIF(Vertices[Closeness Centrality], "&gt;=" &amp; L51)</f>
        <v>0</v>
      </c>
      <c r="N50" s="39">
        <f t="shared" si="15"/>
        <v>0</v>
      </c>
      <c r="O50" s="40">
        <f>COUNTIF(Vertices[Eigenvector Centrality], "&gt;= " &amp; N50) - COUNTIF(Vertices[Eigenvector Centrality], "&gt;=" &amp; N51)</f>
        <v>0</v>
      </c>
      <c r="P50" s="39">
        <f t="shared" si="16"/>
        <v>0</v>
      </c>
      <c r="Q50" s="40">
        <f>COUNTIF(Vertices[PageRank], "&gt;= " &amp; P50) - COUNTIF(Vertices[PageRank], "&gt;=" &amp; P51)</f>
        <v>0</v>
      </c>
      <c r="R50" s="39">
        <f t="shared" si="17"/>
        <v>0</v>
      </c>
      <c r="S50" s="45">
        <f>COUNTIF(Vertices[Clustering Coefficient], "&gt;= " &amp; R50) - COUNTIF(Vertices[Clustering Coefficient], "&gt;=" &amp; R51)</f>
        <v>0</v>
      </c>
      <c r="T50" s="39" t="e">
        <f t="shared" ca="1" si="18"/>
        <v>#REF!</v>
      </c>
      <c r="U50" s="40" t="e">
        <f t="shared" ca="1" si="0"/>
        <v>#REF!</v>
      </c>
    </row>
    <row r="51" spans="1:21" x14ac:dyDescent="0.35">
      <c r="D51" s="34">
        <f t="shared" si="10"/>
        <v>0</v>
      </c>
      <c r="E51" s="3">
        <f>COUNTIF(Vertices[Degree], "&gt;= " &amp; D51) - COUNTIF(Vertices[Degree], "&gt;=" &amp; D52)</f>
        <v>0</v>
      </c>
      <c r="F51" s="41">
        <f t="shared" si="11"/>
        <v>0</v>
      </c>
      <c r="G51" s="42">
        <f>COUNTIF(Vertices[In-Degree], "&gt;= " &amp; F51) - COUNTIF(Vertices[In-Degree], "&gt;=" &amp; F52)</f>
        <v>0</v>
      </c>
      <c r="H51" s="41">
        <f t="shared" si="12"/>
        <v>0</v>
      </c>
      <c r="I51" s="42">
        <f>COUNTIF(Vertices[Out-Degree], "&gt;= " &amp; H51) - COUNTIF(Vertices[Out-Degree], "&gt;=" &amp; H52)</f>
        <v>0</v>
      </c>
      <c r="J51" s="41">
        <f t="shared" si="13"/>
        <v>0</v>
      </c>
      <c r="K51" s="42">
        <f>COUNTIF(Vertices[Betweenness Centrality], "&gt;= " &amp; J51) - COUNTIF(Vertices[Betweenness Centrality], "&gt;=" &amp; J52)</f>
        <v>0</v>
      </c>
      <c r="L51" s="41">
        <f t="shared" si="14"/>
        <v>0</v>
      </c>
      <c r="M51" s="42">
        <f>COUNTIF(Vertices[Closeness Centrality], "&gt;= " &amp; L51) - COUNTIF(Vertices[Closeness Centrality], "&gt;=" &amp; L52)</f>
        <v>0</v>
      </c>
      <c r="N51" s="41">
        <f t="shared" si="15"/>
        <v>0</v>
      </c>
      <c r="O51" s="42">
        <f>COUNTIF(Vertices[Eigenvector Centrality], "&gt;= " &amp; N51) - COUNTIF(Vertices[Eigenvector Centrality], "&gt;=" &amp; N52)</f>
        <v>0</v>
      </c>
      <c r="P51" s="41">
        <f t="shared" si="16"/>
        <v>0</v>
      </c>
      <c r="Q51" s="42">
        <f>COUNTIF(Vertices[PageRank], "&gt;= " &amp; P51) - COUNTIF(Vertices[PageRank], "&gt;=" &amp; P52)</f>
        <v>0</v>
      </c>
      <c r="R51" s="41">
        <f t="shared" si="17"/>
        <v>0</v>
      </c>
      <c r="S51" s="46">
        <f>COUNTIF(Vertices[Clustering Coefficient], "&gt;= " &amp; R51) - COUNTIF(Vertices[Clustering Coefficient], "&gt;=" &amp; R52)</f>
        <v>0</v>
      </c>
      <c r="T51" s="41" t="e">
        <f t="shared" ca="1" si="18"/>
        <v>#REF!</v>
      </c>
      <c r="U51" s="42" t="e">
        <f t="shared" ca="1" si="0"/>
        <v>#REF!</v>
      </c>
    </row>
    <row r="52" spans="1:21" x14ac:dyDescent="0.35">
      <c r="D52" s="34">
        <f t="shared" si="10"/>
        <v>0</v>
      </c>
      <c r="E52" s="3">
        <f>COUNTIF(Vertices[Degree], "&gt;= " &amp; D52) - COUNTIF(Vertices[Degree], "&gt;=" &amp; D53)</f>
        <v>0</v>
      </c>
      <c r="F52" s="39">
        <f t="shared" si="11"/>
        <v>0</v>
      </c>
      <c r="G52" s="40">
        <f>COUNTIF(Vertices[In-Degree], "&gt;= " &amp; F52) - COUNTIF(Vertices[In-Degree], "&gt;=" &amp; F53)</f>
        <v>0</v>
      </c>
      <c r="H52" s="39">
        <f t="shared" si="12"/>
        <v>0</v>
      </c>
      <c r="I52" s="40">
        <f>COUNTIF(Vertices[Out-Degree], "&gt;= " &amp; H52) - COUNTIF(Vertices[Out-Degree], "&gt;=" &amp; H53)</f>
        <v>0</v>
      </c>
      <c r="J52" s="39">
        <f t="shared" si="13"/>
        <v>0</v>
      </c>
      <c r="K52" s="40">
        <f>COUNTIF(Vertices[Betweenness Centrality], "&gt;= " &amp; J52) - COUNTIF(Vertices[Betweenness Centrality], "&gt;=" &amp; J53)</f>
        <v>0</v>
      </c>
      <c r="L52" s="39">
        <f t="shared" si="14"/>
        <v>0</v>
      </c>
      <c r="M52" s="40">
        <f>COUNTIF(Vertices[Closeness Centrality], "&gt;= " &amp; L52) - COUNTIF(Vertices[Closeness Centrality], "&gt;=" &amp; L53)</f>
        <v>0</v>
      </c>
      <c r="N52" s="39">
        <f t="shared" si="15"/>
        <v>0</v>
      </c>
      <c r="O52" s="40">
        <f>COUNTIF(Vertices[Eigenvector Centrality], "&gt;= " &amp; N52) - COUNTIF(Vertices[Eigenvector Centrality], "&gt;=" &amp; N53)</f>
        <v>0</v>
      </c>
      <c r="P52" s="39">
        <f t="shared" si="16"/>
        <v>0</v>
      </c>
      <c r="Q52" s="40">
        <f>COUNTIF(Vertices[PageRank], "&gt;= " &amp; P52) - COUNTIF(Vertices[PageRank], "&gt;=" &amp; P53)</f>
        <v>0</v>
      </c>
      <c r="R52" s="39">
        <f t="shared" si="17"/>
        <v>0</v>
      </c>
      <c r="S52" s="45">
        <f>COUNTIF(Vertices[Clustering Coefficient], "&gt;= " &amp; R52) - COUNTIF(Vertices[Clustering Coefficient], "&gt;=" &amp; R53)</f>
        <v>0</v>
      </c>
      <c r="T52" s="39" t="e">
        <f t="shared" ca="1" si="18"/>
        <v>#REF!</v>
      </c>
      <c r="U52" s="40" t="e">
        <f t="shared" ca="1" si="0"/>
        <v>#REF!</v>
      </c>
    </row>
    <row r="53" spans="1:21" x14ac:dyDescent="0.35">
      <c r="D53" s="34">
        <f t="shared" si="10"/>
        <v>0</v>
      </c>
      <c r="E53" s="3">
        <f>COUNTIF(Vertices[Degree], "&gt;= " &amp; D53) - COUNTIF(Vertices[Degree], "&gt;=" &amp; D54)</f>
        <v>0</v>
      </c>
      <c r="F53" s="41">
        <f t="shared" si="11"/>
        <v>0</v>
      </c>
      <c r="G53" s="42">
        <f>COUNTIF(Vertices[In-Degree], "&gt;= " &amp; F53) - COUNTIF(Vertices[In-Degree], "&gt;=" &amp; F54)</f>
        <v>0</v>
      </c>
      <c r="H53" s="41">
        <f t="shared" si="12"/>
        <v>0</v>
      </c>
      <c r="I53" s="42">
        <f>COUNTIF(Vertices[Out-Degree], "&gt;= " &amp; H53) - COUNTIF(Vertices[Out-Degree], "&gt;=" &amp; H54)</f>
        <v>0</v>
      </c>
      <c r="J53" s="41">
        <f t="shared" si="13"/>
        <v>0</v>
      </c>
      <c r="K53" s="42">
        <f>COUNTIF(Vertices[Betweenness Centrality], "&gt;= " &amp; J53) - COUNTIF(Vertices[Betweenness Centrality], "&gt;=" &amp; J54)</f>
        <v>0</v>
      </c>
      <c r="L53" s="41">
        <f t="shared" si="14"/>
        <v>0</v>
      </c>
      <c r="M53" s="42">
        <f>COUNTIF(Vertices[Closeness Centrality], "&gt;= " &amp; L53) - COUNTIF(Vertices[Closeness Centrality], "&gt;=" &amp; L54)</f>
        <v>0</v>
      </c>
      <c r="N53" s="41">
        <f t="shared" si="15"/>
        <v>0</v>
      </c>
      <c r="O53" s="42">
        <f>COUNTIF(Vertices[Eigenvector Centrality], "&gt;= " &amp; N53) - COUNTIF(Vertices[Eigenvector Centrality], "&gt;=" &amp; N54)</f>
        <v>0</v>
      </c>
      <c r="P53" s="41">
        <f t="shared" si="16"/>
        <v>0</v>
      </c>
      <c r="Q53" s="42">
        <f>COUNTIF(Vertices[PageRank], "&gt;= " &amp; P53) - COUNTIF(Vertices[PageRank], "&gt;=" &amp; P54)</f>
        <v>0</v>
      </c>
      <c r="R53" s="41">
        <f t="shared" si="17"/>
        <v>0</v>
      </c>
      <c r="S53" s="46">
        <f>COUNTIF(Vertices[Clustering Coefficient], "&gt;= " &amp; R53) - COUNTIF(Vertices[Clustering Coefficient], "&gt;=" &amp; R54)</f>
        <v>0</v>
      </c>
      <c r="T53" s="41" t="e">
        <f t="shared" ca="1" si="18"/>
        <v>#REF!</v>
      </c>
      <c r="U53" s="42" t="e">
        <f t="shared" ca="1" si="0"/>
        <v>#REF!</v>
      </c>
    </row>
    <row r="54" spans="1:21" x14ac:dyDescent="0.35">
      <c r="D54" s="34">
        <f t="shared" si="10"/>
        <v>0</v>
      </c>
      <c r="E54" s="3">
        <f>COUNTIF(Vertices[Degree], "&gt;= " &amp; D54) - COUNTIF(Vertices[Degree], "&gt;=" &amp; D55)</f>
        <v>0</v>
      </c>
      <c r="F54" s="39">
        <f t="shared" si="11"/>
        <v>0</v>
      </c>
      <c r="G54" s="40">
        <f>COUNTIF(Vertices[In-Degree], "&gt;= " &amp; F54) - COUNTIF(Vertices[In-Degree], "&gt;=" &amp; F55)</f>
        <v>0</v>
      </c>
      <c r="H54" s="39">
        <f t="shared" si="12"/>
        <v>0</v>
      </c>
      <c r="I54" s="40">
        <f>COUNTIF(Vertices[Out-Degree], "&gt;= " &amp; H54) - COUNTIF(Vertices[Out-Degree], "&gt;=" &amp; H55)</f>
        <v>0</v>
      </c>
      <c r="J54" s="39">
        <f t="shared" si="13"/>
        <v>0</v>
      </c>
      <c r="K54" s="40">
        <f>COUNTIF(Vertices[Betweenness Centrality], "&gt;= " &amp; J54) - COUNTIF(Vertices[Betweenness Centrality], "&gt;=" &amp; J55)</f>
        <v>0</v>
      </c>
      <c r="L54" s="39">
        <f t="shared" si="14"/>
        <v>0</v>
      </c>
      <c r="M54" s="40">
        <f>COUNTIF(Vertices[Closeness Centrality], "&gt;= " &amp; L54) - COUNTIF(Vertices[Closeness Centrality], "&gt;=" &amp; L55)</f>
        <v>0</v>
      </c>
      <c r="N54" s="39">
        <f t="shared" si="15"/>
        <v>0</v>
      </c>
      <c r="O54" s="40">
        <f>COUNTIF(Vertices[Eigenvector Centrality], "&gt;= " &amp; N54) - COUNTIF(Vertices[Eigenvector Centrality], "&gt;=" &amp; N55)</f>
        <v>0</v>
      </c>
      <c r="P54" s="39">
        <f t="shared" si="16"/>
        <v>0</v>
      </c>
      <c r="Q54" s="40">
        <f>COUNTIF(Vertices[PageRank], "&gt;= " &amp; P54) - COUNTIF(Vertices[PageRank], "&gt;=" &amp; P55)</f>
        <v>0</v>
      </c>
      <c r="R54" s="39">
        <f t="shared" si="17"/>
        <v>0</v>
      </c>
      <c r="S54" s="45">
        <f>COUNTIF(Vertices[Clustering Coefficient], "&gt;= " &amp; R54) - COUNTIF(Vertices[Clustering Coefficient], "&gt;=" &amp; R55)</f>
        <v>0</v>
      </c>
      <c r="T54" s="39" t="e">
        <f t="shared" ca="1" si="18"/>
        <v>#REF!</v>
      </c>
      <c r="U54" s="40" t="e">
        <f t="shared" ca="1" si="0"/>
        <v>#REF!</v>
      </c>
    </row>
    <row r="55" spans="1:21" x14ac:dyDescent="0.35">
      <c r="A55" s="35" t="s">
        <v>81</v>
      </c>
      <c r="B55" s="48" t="str">
        <f>IF(COUNT(Vertices[Degree])&gt;0, D2, NoMetricMessage)</f>
        <v>Not Available</v>
      </c>
      <c r="D55" s="34">
        <f t="shared" si="10"/>
        <v>0</v>
      </c>
      <c r="E55" s="3">
        <f>COUNTIF(Vertices[Degree], "&gt;= " &amp; D55) - COUNTIF(Vertices[Degree], "&gt;=" &amp; D56)</f>
        <v>0</v>
      </c>
      <c r="F55" s="41">
        <f t="shared" si="11"/>
        <v>0</v>
      </c>
      <c r="G55" s="42">
        <f>COUNTIF(Vertices[In-Degree], "&gt;= " &amp; F55) - COUNTIF(Vertices[In-Degree], "&gt;=" &amp; F56)</f>
        <v>0</v>
      </c>
      <c r="H55" s="41">
        <f t="shared" si="12"/>
        <v>0</v>
      </c>
      <c r="I55" s="42">
        <f>COUNTIF(Vertices[Out-Degree], "&gt;= " &amp; H55) - COUNTIF(Vertices[Out-Degree], "&gt;=" &amp; H56)</f>
        <v>0</v>
      </c>
      <c r="J55" s="41">
        <f t="shared" si="13"/>
        <v>0</v>
      </c>
      <c r="K55" s="42">
        <f>COUNTIF(Vertices[Betweenness Centrality], "&gt;= " &amp; J55) - COUNTIF(Vertices[Betweenness Centrality], "&gt;=" &amp; J56)</f>
        <v>0</v>
      </c>
      <c r="L55" s="41">
        <f t="shared" si="14"/>
        <v>0</v>
      </c>
      <c r="M55" s="42">
        <f>COUNTIF(Vertices[Closeness Centrality], "&gt;= " &amp; L55) - COUNTIF(Vertices[Closeness Centrality], "&gt;=" &amp; L56)</f>
        <v>0</v>
      </c>
      <c r="N55" s="41">
        <f t="shared" si="15"/>
        <v>0</v>
      </c>
      <c r="O55" s="42">
        <f>COUNTIF(Vertices[Eigenvector Centrality], "&gt;= " &amp; N55) - COUNTIF(Vertices[Eigenvector Centrality], "&gt;=" &amp; N56)</f>
        <v>0</v>
      </c>
      <c r="P55" s="41">
        <f t="shared" si="16"/>
        <v>0</v>
      </c>
      <c r="Q55" s="42">
        <f>COUNTIF(Vertices[PageRank], "&gt;= " &amp; P55) - COUNTIF(Vertices[PageRank], "&gt;=" &amp; P56)</f>
        <v>0</v>
      </c>
      <c r="R55" s="41">
        <f t="shared" si="17"/>
        <v>0</v>
      </c>
      <c r="S55" s="46">
        <f>COUNTIF(Vertices[Clustering Coefficient], "&gt;= " &amp; R55) - COUNTIF(Vertices[Clustering Coefficient], "&gt;=" &amp; R56)</f>
        <v>0</v>
      </c>
      <c r="T55" s="41" t="e">
        <f t="shared" ca="1" si="18"/>
        <v>#REF!</v>
      </c>
      <c r="U55" s="42" t="e">
        <f t="shared" ca="1" si="0"/>
        <v>#REF!</v>
      </c>
    </row>
    <row r="56" spans="1:21" x14ac:dyDescent="0.35">
      <c r="A56" s="35" t="s">
        <v>82</v>
      </c>
      <c r="B56" s="48" t="str">
        <f>IF(COUNT(Vertices[Degree])&gt;0, D57, NoMetricMessage)</f>
        <v>Not Available</v>
      </c>
      <c r="D56" s="34">
        <f t="shared" si="10"/>
        <v>0</v>
      </c>
      <c r="E56" s="3">
        <f>COUNTIF(Vertices[Degree], "&gt;= " &amp; D56) - COUNTIF(Vertices[Degree], "&gt;=" &amp; D57)</f>
        <v>0</v>
      </c>
      <c r="F56" s="39">
        <f t="shared" si="11"/>
        <v>0</v>
      </c>
      <c r="G56" s="40">
        <f>COUNTIF(Vertices[In-Degree], "&gt;= " &amp; F56) - COUNTIF(Vertices[In-Degree], "&gt;=" &amp; F57)</f>
        <v>0</v>
      </c>
      <c r="H56" s="39">
        <f t="shared" si="12"/>
        <v>0</v>
      </c>
      <c r="I56" s="40">
        <f>COUNTIF(Vertices[Out-Degree], "&gt;= " &amp; H56) - COUNTIF(Vertices[Out-Degree], "&gt;=" &amp; H57)</f>
        <v>0</v>
      </c>
      <c r="J56" s="39">
        <f t="shared" si="13"/>
        <v>0</v>
      </c>
      <c r="K56" s="40">
        <f>COUNTIF(Vertices[Betweenness Centrality], "&gt;= " &amp; J56) - COUNTIF(Vertices[Betweenness Centrality], "&gt;=" &amp; J57)</f>
        <v>0</v>
      </c>
      <c r="L56" s="39">
        <f t="shared" si="14"/>
        <v>0</v>
      </c>
      <c r="M56" s="40">
        <f>COUNTIF(Vertices[Closeness Centrality], "&gt;= " &amp; L56) - COUNTIF(Vertices[Closeness Centrality], "&gt;=" &amp; L57)</f>
        <v>0</v>
      </c>
      <c r="N56" s="39">
        <f t="shared" si="15"/>
        <v>0</v>
      </c>
      <c r="O56" s="40">
        <f>COUNTIF(Vertices[Eigenvector Centrality], "&gt;= " &amp; N56) - COUNTIF(Vertices[Eigenvector Centrality], "&gt;=" &amp; N57)</f>
        <v>0</v>
      </c>
      <c r="P56" s="39">
        <f t="shared" si="16"/>
        <v>0</v>
      </c>
      <c r="Q56" s="40">
        <f>COUNTIF(Vertices[PageRank], "&gt;= " &amp; P56) - COUNTIF(Vertices[PageRank], "&gt;=" &amp; P57)</f>
        <v>0</v>
      </c>
      <c r="R56" s="39">
        <f t="shared" si="17"/>
        <v>0</v>
      </c>
      <c r="S56" s="45">
        <f>COUNTIF(Vertices[Clustering Coefficient], "&gt;= " &amp; R56) - COUNTIF(Vertices[Clustering Coefficient], "&gt;=" &amp; R57)</f>
        <v>0</v>
      </c>
      <c r="T56" s="39" t="e">
        <f t="shared" ca="1" si="18"/>
        <v>#REF!</v>
      </c>
      <c r="U56" s="40" t="e">
        <f t="shared" ca="1" si="0"/>
        <v>#REF!</v>
      </c>
    </row>
    <row r="57" spans="1:21" x14ac:dyDescent="0.35">
      <c r="A57" s="35" t="s">
        <v>83</v>
      </c>
      <c r="B57" s="49" t="str">
        <f>IFERROR(AVERAGE(Vertices[Degree]),NoMetricMessage)</f>
        <v>Not Available</v>
      </c>
      <c r="D57" s="34">
        <f>MAX(Vertices[Degree])</f>
        <v>0</v>
      </c>
      <c r="E57" s="3">
        <f>COUNTIF(Vertices[Degree], "&gt;= " &amp; D57) - COUNTIF(Vertices[Degree], "&gt;=" &amp; D58)</f>
        <v>0</v>
      </c>
      <c r="F57" s="43">
        <f>MAX(Vertices[In-Degree])</f>
        <v>0</v>
      </c>
      <c r="G57" s="44">
        <f>COUNTIF(Vertices[In-Degree], "&gt;= " &amp; F57) - COUNTIF(Vertices[In-Degree], "&gt;=" &amp; F58)</f>
        <v>0</v>
      </c>
      <c r="H57" s="43">
        <f>MAX(Vertices[Out-Degree])</f>
        <v>0</v>
      </c>
      <c r="I57" s="44">
        <f>COUNTIF(Vertices[Out-Degree], "&gt;= " &amp; H57) - COUNTIF(Vertices[Out-Degree], "&gt;=" &amp; H58)</f>
        <v>0</v>
      </c>
      <c r="J57" s="43">
        <f>MAX(Vertices[Betweenness Centrality])</f>
        <v>0</v>
      </c>
      <c r="K57" s="44">
        <f>COUNTIF(Vertices[Betweenness Centrality], "&gt;= " &amp; J57) - COUNTIF(Vertices[Betweenness Centrality], "&gt;=" &amp; J58)</f>
        <v>0</v>
      </c>
      <c r="L57" s="43">
        <f>MAX(Vertices[Closeness Centrality])</f>
        <v>0</v>
      </c>
      <c r="M57" s="44">
        <f>COUNTIF(Vertices[Closeness Centrality], "&gt;= " &amp; L57) - COUNTIF(Vertices[Closeness Centrality], "&gt;=" &amp; L58)</f>
        <v>0</v>
      </c>
      <c r="N57" s="43">
        <f>MAX(Vertices[Eigenvector Centrality])</f>
        <v>0</v>
      </c>
      <c r="O57" s="44">
        <f>COUNTIF(Vertices[Eigenvector Centrality], "&gt;= " &amp; N57) - COUNTIF(Vertices[Eigenvector Centrality], "&gt;=" &amp; N58)</f>
        <v>0</v>
      </c>
      <c r="P57" s="43">
        <f>MAX(Vertices[PageRank])</f>
        <v>0</v>
      </c>
      <c r="Q57" s="44">
        <f>COUNTIF(Vertices[PageRank], "&gt;= " &amp; P57) - COUNTIF(Vertices[PageRank], "&gt;=" &amp; P58)</f>
        <v>0</v>
      </c>
      <c r="R57" s="43">
        <f>MAX(Vertices[Clustering Coefficient])</f>
        <v>0</v>
      </c>
      <c r="S57" s="47">
        <f>COUNTIF(Vertices[Clustering Coefficient], "&gt;= " &amp; R57) - COUNTIF(Vertices[Clustering Coefficient], "&gt;=" &amp; R58)</f>
        <v>0</v>
      </c>
      <c r="T57" s="43" t="e">
        <f ca="1">MAX(INDIRECT(DynamicFilterSourceColumnRange))</f>
        <v>#REF!</v>
      </c>
      <c r="U57" s="44" t="e">
        <f t="shared" ca="1" si="0"/>
        <v>#REF!</v>
      </c>
    </row>
    <row r="58" spans="1:21" x14ac:dyDescent="0.35">
      <c r="A58" s="35" t="s">
        <v>84</v>
      </c>
      <c r="B58" s="49" t="str">
        <f>IFERROR(MEDIAN(Vertices[Degree]),NoMetricMessage)</f>
        <v>Not Available</v>
      </c>
    </row>
    <row r="69" spans="1:2" x14ac:dyDescent="0.35">
      <c r="A69" s="35" t="s">
        <v>88</v>
      </c>
      <c r="B69" s="48" t="str">
        <f>IF(COUNT(Vertices[In-Degree])&gt;0, F2, NoMetricMessage)</f>
        <v>Not Available</v>
      </c>
    </row>
    <row r="70" spans="1:2" x14ac:dyDescent="0.35">
      <c r="A70" s="35" t="s">
        <v>89</v>
      </c>
      <c r="B70" s="48" t="str">
        <f>IF(COUNT(Vertices[In-Degree])&gt;0, F57, NoMetricMessage)</f>
        <v>Not Available</v>
      </c>
    </row>
    <row r="71" spans="1:2" x14ac:dyDescent="0.35">
      <c r="A71" s="35" t="s">
        <v>90</v>
      </c>
      <c r="B71" s="49" t="str">
        <f>IFERROR(AVERAGE(Vertices[In-Degree]),NoMetricMessage)</f>
        <v>Not Available</v>
      </c>
    </row>
    <row r="72" spans="1:2" x14ac:dyDescent="0.35">
      <c r="A72" s="35" t="s">
        <v>91</v>
      </c>
      <c r="B72" s="49" t="str">
        <f>IFERROR(MEDIAN(Vertices[In-Degree]),NoMetricMessage)</f>
        <v>Not Available</v>
      </c>
    </row>
    <row r="83" spans="1:2" x14ac:dyDescent="0.35">
      <c r="A83" s="35" t="s">
        <v>94</v>
      </c>
      <c r="B83" s="48" t="str">
        <f>IF(COUNT(Vertices[Out-Degree])&gt;0, H2, NoMetricMessage)</f>
        <v>Not Available</v>
      </c>
    </row>
    <row r="84" spans="1:2" x14ac:dyDescent="0.35">
      <c r="A84" s="35" t="s">
        <v>95</v>
      </c>
      <c r="B84" s="48" t="str">
        <f>IF(COUNT(Vertices[Out-Degree])&gt;0, H57, NoMetricMessage)</f>
        <v>Not Available</v>
      </c>
    </row>
    <row r="85" spans="1:2" x14ac:dyDescent="0.35">
      <c r="A85" s="35" t="s">
        <v>96</v>
      </c>
      <c r="B85" s="49" t="str">
        <f>IFERROR(AVERAGE(Vertices[Out-Degree]),NoMetricMessage)</f>
        <v>Not Available</v>
      </c>
    </row>
    <row r="86" spans="1:2" x14ac:dyDescent="0.35">
      <c r="A86" s="35" t="s">
        <v>97</v>
      </c>
      <c r="B86" s="49" t="str">
        <f>IFERROR(MEDIAN(Vertices[Out-Degree]),NoMetricMessage)</f>
        <v>Not Available</v>
      </c>
    </row>
    <row r="97" spans="1:2" x14ac:dyDescent="0.35">
      <c r="A97" s="35" t="s">
        <v>100</v>
      </c>
      <c r="B97" s="49" t="str">
        <f>IF(COUNT(Vertices[Betweenness Centrality])&gt;0, J2, NoMetricMessage)</f>
        <v>Not Available</v>
      </c>
    </row>
    <row r="98" spans="1:2" x14ac:dyDescent="0.35">
      <c r="A98" s="35" t="s">
        <v>101</v>
      </c>
      <c r="B98" s="49" t="str">
        <f>IF(COUNT(Vertices[Betweenness Centrality])&gt;0, J57, NoMetricMessage)</f>
        <v>Not Available</v>
      </c>
    </row>
    <row r="99" spans="1:2" x14ac:dyDescent="0.35">
      <c r="A99" s="35" t="s">
        <v>102</v>
      </c>
      <c r="B99" s="49" t="str">
        <f>IFERROR(AVERAGE(Vertices[Betweenness Centrality]),NoMetricMessage)</f>
        <v>Not Available</v>
      </c>
    </row>
    <row r="100" spans="1:2" x14ac:dyDescent="0.35">
      <c r="A100" s="35" t="s">
        <v>103</v>
      </c>
      <c r="B100" s="49" t="str">
        <f>IFERROR(MEDIAN(Vertices[Betweenness Centrality]),NoMetricMessage)</f>
        <v>Not Available</v>
      </c>
    </row>
    <row r="111" spans="1:2" x14ac:dyDescent="0.35">
      <c r="A111" s="35" t="s">
        <v>106</v>
      </c>
      <c r="B111" s="49" t="str">
        <f>IF(COUNT(Vertices[Closeness Centrality])&gt;0, L2, NoMetricMessage)</f>
        <v>Not Available</v>
      </c>
    </row>
    <row r="112" spans="1:2" x14ac:dyDescent="0.35">
      <c r="A112" s="35" t="s">
        <v>107</v>
      </c>
      <c r="B112" s="49" t="str">
        <f>IF(COUNT(Vertices[Closeness Centrality])&gt;0, L57, NoMetricMessage)</f>
        <v>Not Available</v>
      </c>
    </row>
    <row r="113" spans="1:2" x14ac:dyDescent="0.35">
      <c r="A113" s="35" t="s">
        <v>108</v>
      </c>
      <c r="B113" s="49" t="str">
        <f>IFERROR(AVERAGE(Vertices[Closeness Centrality]),NoMetricMessage)</f>
        <v>Not Available</v>
      </c>
    </row>
    <row r="114" spans="1:2" x14ac:dyDescent="0.35">
      <c r="A114" s="35" t="s">
        <v>109</v>
      </c>
      <c r="B114" s="49" t="str">
        <f>IFERROR(MEDIAN(Vertices[Closeness Centrality]),NoMetricMessage)</f>
        <v>Not Available</v>
      </c>
    </row>
    <row r="125" spans="1:2" x14ac:dyDescent="0.35">
      <c r="A125" s="35" t="s">
        <v>112</v>
      </c>
      <c r="B125" s="49" t="str">
        <f>IF(COUNT(Vertices[Eigenvector Centrality])&gt;0, N2, NoMetricMessage)</f>
        <v>Not Available</v>
      </c>
    </row>
    <row r="126" spans="1:2" x14ac:dyDescent="0.35">
      <c r="A126" s="35" t="s">
        <v>113</v>
      </c>
      <c r="B126" s="49" t="str">
        <f>IF(COUNT(Vertices[Eigenvector Centrality])&gt;0, N57, NoMetricMessage)</f>
        <v>Not Available</v>
      </c>
    </row>
    <row r="127" spans="1:2" x14ac:dyDescent="0.35">
      <c r="A127" s="35" t="s">
        <v>114</v>
      </c>
      <c r="B127" s="49" t="str">
        <f>IFERROR(AVERAGE(Vertices[Eigenvector Centrality]),NoMetricMessage)</f>
        <v>Not Available</v>
      </c>
    </row>
    <row r="128" spans="1:2" x14ac:dyDescent="0.35">
      <c r="A128" s="35" t="s">
        <v>115</v>
      </c>
      <c r="B128" s="49" t="str">
        <f>IFERROR(MEDIAN(Vertices[Eigenvector Centrality]),NoMetricMessage)</f>
        <v>Not Available</v>
      </c>
    </row>
    <row r="139" spans="1:2" x14ac:dyDescent="0.35">
      <c r="A139" s="35" t="s">
        <v>140</v>
      </c>
      <c r="B139" s="49" t="str">
        <f>IF(COUNT(Vertices[PageRank])&gt;0, P2, NoMetricMessage)</f>
        <v>Not Available</v>
      </c>
    </row>
    <row r="140" spans="1:2" x14ac:dyDescent="0.35">
      <c r="A140" s="35" t="s">
        <v>141</v>
      </c>
      <c r="B140" s="49" t="str">
        <f>IF(COUNT(Vertices[PageRank])&gt;0, P57, NoMetricMessage)</f>
        <v>Not Available</v>
      </c>
    </row>
    <row r="141" spans="1:2" x14ac:dyDescent="0.35">
      <c r="A141" s="35" t="s">
        <v>142</v>
      </c>
      <c r="B141" s="49" t="str">
        <f>IFERROR(AVERAGE(Vertices[PageRank]),NoMetricMessage)</f>
        <v>Not Available</v>
      </c>
    </row>
    <row r="142" spans="1:2" x14ac:dyDescent="0.35">
      <c r="A142" s="35" t="s">
        <v>143</v>
      </c>
      <c r="B142" s="49" t="str">
        <f>IFERROR(MEDIAN(Vertices[PageRank]),NoMetricMessage)</f>
        <v>Not Available</v>
      </c>
    </row>
    <row r="153" spans="1:2" x14ac:dyDescent="0.35">
      <c r="A153" s="35" t="s">
        <v>118</v>
      </c>
      <c r="B153" s="49" t="str">
        <f>IF(COUNT(Vertices[Clustering Coefficient])&gt;0, R2, NoMetricMessage)</f>
        <v>Not Available</v>
      </c>
    </row>
    <row r="154" spans="1:2" x14ac:dyDescent="0.35">
      <c r="A154" s="35" t="s">
        <v>119</v>
      </c>
      <c r="B154" s="49" t="str">
        <f>IF(COUNT(Vertices[Clustering Coefficient])&gt;0, R57, NoMetricMessage)</f>
        <v>Not Available</v>
      </c>
    </row>
    <row r="155" spans="1:2" x14ac:dyDescent="0.35">
      <c r="A155" s="35" t="s">
        <v>120</v>
      </c>
      <c r="B155" s="49" t="str">
        <f>IFERROR(AVERAGE(Vertices[Clustering Coefficient]),NoMetricMessage)</f>
        <v>Not Available</v>
      </c>
    </row>
    <row r="156" spans="1:2" x14ac:dyDescent="0.35">
      <c r="A156" s="35" t="s">
        <v>121</v>
      </c>
      <c r="B156" s="49" t="str">
        <f>IFERROR(MEDIAN(Vertices[Clustering Coefficient]),NoMetricMessage)</f>
        <v>Not Available</v>
      </c>
    </row>
  </sheetData>
  <dataConsolidate/>
  <pageMargins left="0.7" right="0.7" top="0.75" bottom="0.75" header="0.3" footer="0.3"/>
  <pageSetup orientation="portrait" verticalDpi="0" r:id="rId1"/>
  <drawing r:id="rId2"/>
  <legacyDrawing r:id="rId3"/>
  <tableParts count="4">
    <tablePart r:id="rId4"/>
    <tablePart r:id="rId5"/>
    <tablePart r:id="rId6"/>
    <tablePart r:id="rId7"/>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R23"/>
  <sheetViews>
    <sheetView workbookViewId="0">
      <selection activeCell="A2" sqref="A2"/>
    </sheetView>
  </sheetViews>
  <sheetFormatPr defaultRowHeight="14.5" x14ac:dyDescent="0.35"/>
  <cols>
    <col min="1" max="1" width="10.453125" style="1" bestFit="1" customWidth="1"/>
    <col min="2" max="2" width="12.453125" style="1" bestFit="1" customWidth="1"/>
    <col min="3" max="3" width="22.81640625" bestFit="1" customWidth="1"/>
    <col min="4" max="4" width="16.81640625" bestFit="1" customWidth="1"/>
    <col min="5" max="6" width="16.81640625" customWidth="1"/>
    <col min="7" max="7" width="14.26953125" bestFit="1" customWidth="1"/>
    <col min="8" max="8" width="14.26953125" customWidth="1"/>
    <col min="10" max="10" width="39.1796875" bestFit="1" customWidth="1"/>
    <col min="11" max="11" width="10.81640625" bestFit="1" customWidth="1"/>
    <col min="13" max="13" width="8.453125" bestFit="1" customWidth="1"/>
    <col min="14" max="14" width="10" bestFit="1" customWidth="1"/>
    <col min="15" max="15" width="11.81640625" bestFit="1" customWidth="1"/>
    <col min="16" max="16" width="12.1796875" bestFit="1" customWidth="1"/>
  </cols>
  <sheetData>
    <row r="1" spans="1:18" s="4" customFormat="1" ht="36" customHeight="1" x14ac:dyDescent="0.35">
      <c r="A1" s="5" t="s">
        <v>6</v>
      </c>
      <c r="B1" s="5" t="s">
        <v>131</v>
      </c>
      <c r="C1" s="4" t="s">
        <v>7</v>
      </c>
      <c r="D1" s="4" t="s">
        <v>9</v>
      </c>
      <c r="E1" s="4" t="s">
        <v>164</v>
      </c>
      <c r="F1" s="5" t="s">
        <v>169</v>
      </c>
      <c r="G1" s="4" t="s">
        <v>14</v>
      </c>
      <c r="H1" s="4" t="s">
        <v>67</v>
      </c>
      <c r="J1" s="4" t="s">
        <v>18</v>
      </c>
      <c r="K1" s="4" t="s">
        <v>17</v>
      </c>
      <c r="M1" s="4" t="s">
        <v>22</v>
      </c>
      <c r="N1" s="4" t="s">
        <v>23</v>
      </c>
      <c r="O1" s="4" t="s">
        <v>24</v>
      </c>
      <c r="P1" s="4" t="s">
        <v>25</v>
      </c>
    </row>
    <row r="2" spans="1:18" x14ac:dyDescent="0.35">
      <c r="A2" s="1" t="s">
        <v>51</v>
      </c>
      <c r="B2" s="1" t="s">
        <v>132</v>
      </c>
      <c r="C2" t="s">
        <v>54</v>
      </c>
      <c r="D2" t="s">
        <v>55</v>
      </c>
      <c r="E2" t="s">
        <v>55</v>
      </c>
      <c r="F2" s="1" t="s">
        <v>51</v>
      </c>
      <c r="G2" t="s">
        <v>65</v>
      </c>
      <c r="H2" t="s">
        <v>159</v>
      </c>
      <c r="J2" t="s">
        <v>19</v>
      </c>
      <c r="K2">
        <v>108</v>
      </c>
    </row>
    <row r="3" spans="1:18" x14ac:dyDescent="0.35">
      <c r="A3" s="1" t="s">
        <v>52</v>
      </c>
      <c r="B3" s="1" t="s">
        <v>133</v>
      </c>
      <c r="C3" t="s">
        <v>52</v>
      </c>
      <c r="D3" t="s">
        <v>56</v>
      </c>
      <c r="E3" t="s">
        <v>56</v>
      </c>
      <c r="F3" s="1" t="s">
        <v>52</v>
      </c>
      <c r="G3" t="s">
        <v>66</v>
      </c>
      <c r="H3" t="s">
        <v>68</v>
      </c>
      <c r="J3" t="s">
        <v>30</v>
      </c>
      <c r="K3" t="s">
        <v>310</v>
      </c>
    </row>
    <row r="4" spans="1:18" x14ac:dyDescent="0.35">
      <c r="A4" s="1" t="s">
        <v>53</v>
      </c>
      <c r="B4" s="1" t="s">
        <v>134</v>
      </c>
      <c r="C4" t="s">
        <v>53</v>
      </c>
      <c r="D4" t="s">
        <v>57</v>
      </c>
      <c r="E4" t="s">
        <v>57</v>
      </c>
      <c r="F4" s="1" t="s">
        <v>53</v>
      </c>
      <c r="G4">
        <v>0</v>
      </c>
      <c r="H4" t="s">
        <v>69</v>
      </c>
      <c r="J4" s="12" t="s">
        <v>78</v>
      </c>
      <c r="K4" s="12"/>
    </row>
    <row r="5" spans="1:18" ht="409.5" x14ac:dyDescent="0.35">
      <c r="A5">
        <v>1</v>
      </c>
      <c r="B5" s="1" t="s">
        <v>135</v>
      </c>
      <c r="C5" t="s">
        <v>51</v>
      </c>
      <c r="D5" t="s">
        <v>58</v>
      </c>
      <c r="E5" t="s">
        <v>58</v>
      </c>
      <c r="F5">
        <v>1</v>
      </c>
      <c r="G5">
        <v>1</v>
      </c>
      <c r="H5" t="s">
        <v>70</v>
      </c>
      <c r="J5" t="s">
        <v>172</v>
      </c>
      <c r="K5" s="13" t="s">
        <v>1604</v>
      </c>
    </row>
    <row r="6" spans="1:18" x14ac:dyDescent="0.35">
      <c r="A6">
        <v>0</v>
      </c>
      <c r="B6" s="1" t="s">
        <v>136</v>
      </c>
      <c r="C6">
        <v>1</v>
      </c>
      <c r="D6" t="s">
        <v>59</v>
      </c>
      <c r="E6" t="s">
        <v>59</v>
      </c>
      <c r="F6">
        <v>0</v>
      </c>
      <c r="H6" t="s">
        <v>71</v>
      </c>
      <c r="J6" t="s">
        <v>173</v>
      </c>
      <c r="K6">
        <v>12</v>
      </c>
      <c r="R6" t="s">
        <v>129</v>
      </c>
    </row>
    <row r="7" spans="1:18" x14ac:dyDescent="0.35">
      <c r="A7">
        <v>2</v>
      </c>
      <c r="B7">
        <v>1</v>
      </c>
      <c r="C7">
        <v>0</v>
      </c>
      <c r="D7" t="s">
        <v>60</v>
      </c>
      <c r="E7" t="s">
        <v>60</v>
      </c>
      <c r="F7">
        <v>2</v>
      </c>
      <c r="H7" t="s">
        <v>72</v>
      </c>
      <c r="J7" t="s">
        <v>174</v>
      </c>
      <c r="K7" t="s">
        <v>175</v>
      </c>
    </row>
    <row r="8" spans="1:18" x14ac:dyDescent="0.35">
      <c r="A8"/>
      <c r="B8">
        <v>2</v>
      </c>
      <c r="C8">
        <v>2</v>
      </c>
      <c r="D8" t="s">
        <v>61</v>
      </c>
      <c r="E8" t="s">
        <v>61</v>
      </c>
      <c r="H8" t="s">
        <v>73</v>
      </c>
      <c r="J8" t="s">
        <v>176</v>
      </c>
      <c r="K8" t="s">
        <v>1286</v>
      </c>
    </row>
    <row r="9" spans="1:18" x14ac:dyDescent="0.35">
      <c r="A9"/>
      <c r="B9">
        <v>3</v>
      </c>
      <c r="C9">
        <v>4</v>
      </c>
      <c r="D9" t="s">
        <v>62</v>
      </c>
      <c r="E9" t="s">
        <v>62</v>
      </c>
      <c r="H9" t="s">
        <v>74</v>
      </c>
      <c r="J9" t="s">
        <v>1287</v>
      </c>
      <c r="K9" t="s">
        <v>1605</v>
      </c>
    </row>
    <row r="10" spans="1:18" x14ac:dyDescent="0.35">
      <c r="A10"/>
      <c r="B10">
        <v>4</v>
      </c>
      <c r="D10" t="s">
        <v>63</v>
      </c>
      <c r="E10" t="s">
        <v>63</v>
      </c>
      <c r="H10" t="s">
        <v>75</v>
      </c>
      <c r="J10" t="s">
        <v>1288</v>
      </c>
      <c r="K10" t="s">
        <v>1606</v>
      </c>
    </row>
    <row r="11" spans="1:18" x14ac:dyDescent="0.35">
      <c r="A11"/>
      <c r="B11">
        <v>5</v>
      </c>
      <c r="D11" t="s">
        <v>46</v>
      </c>
      <c r="E11">
        <v>1</v>
      </c>
      <c r="H11" t="s">
        <v>76</v>
      </c>
      <c r="J11" t="s">
        <v>1289</v>
      </c>
      <c r="K11" t="s">
        <v>1607</v>
      </c>
    </row>
    <row r="12" spans="1:18" x14ac:dyDescent="0.35">
      <c r="A12"/>
      <c r="B12"/>
      <c r="D12" t="s">
        <v>64</v>
      </c>
      <c r="E12">
        <v>2</v>
      </c>
      <c r="H12">
        <v>0</v>
      </c>
      <c r="J12" t="s">
        <v>1290</v>
      </c>
      <c r="K12" t="s">
        <v>1608</v>
      </c>
    </row>
    <row r="13" spans="1:18" x14ac:dyDescent="0.35">
      <c r="A13"/>
      <c r="B13"/>
      <c r="D13">
        <v>1</v>
      </c>
      <c r="E13">
        <v>3</v>
      </c>
      <c r="H13">
        <v>1</v>
      </c>
      <c r="J13" t="s">
        <v>1291</v>
      </c>
      <c r="K13" t="s">
        <v>1609</v>
      </c>
    </row>
    <row r="14" spans="1:18" x14ac:dyDescent="0.35">
      <c r="D14">
        <v>2</v>
      </c>
      <c r="E14">
        <v>4</v>
      </c>
      <c r="H14">
        <v>2</v>
      </c>
      <c r="J14" t="s">
        <v>1292</v>
      </c>
      <c r="K14" t="s">
        <v>1610</v>
      </c>
    </row>
    <row r="15" spans="1:18" x14ac:dyDescent="0.35">
      <c r="D15">
        <v>3</v>
      </c>
      <c r="E15">
        <v>5</v>
      </c>
      <c r="H15">
        <v>3</v>
      </c>
      <c r="J15" t="s">
        <v>1293</v>
      </c>
      <c r="K15" t="s">
        <v>1611</v>
      </c>
    </row>
    <row r="16" spans="1:18" x14ac:dyDescent="0.35">
      <c r="D16">
        <v>4</v>
      </c>
      <c r="E16">
        <v>6</v>
      </c>
      <c r="H16">
        <v>4</v>
      </c>
      <c r="J16" t="s">
        <v>1294</v>
      </c>
      <c r="K16" t="s">
        <v>1612</v>
      </c>
    </row>
    <row r="17" spans="4:11" x14ac:dyDescent="0.35">
      <c r="D17">
        <v>5</v>
      </c>
      <c r="E17">
        <v>7</v>
      </c>
      <c r="H17">
        <v>5</v>
      </c>
      <c r="J17" t="s">
        <v>1295</v>
      </c>
      <c r="K17" t="s">
        <v>1613</v>
      </c>
    </row>
    <row r="18" spans="4:11" x14ac:dyDescent="0.35">
      <c r="D18">
        <v>6</v>
      </c>
      <c r="E18">
        <v>8</v>
      </c>
      <c r="H18">
        <v>6</v>
      </c>
      <c r="J18" t="s">
        <v>1296</v>
      </c>
      <c r="K18" t="s">
        <v>1614</v>
      </c>
    </row>
    <row r="19" spans="4:11" ht="409.5" x14ac:dyDescent="0.35">
      <c r="D19">
        <v>7</v>
      </c>
      <c r="E19">
        <v>9</v>
      </c>
      <c r="H19">
        <v>7</v>
      </c>
      <c r="J19" t="s">
        <v>1297</v>
      </c>
      <c r="K19" s="13" t="s">
        <v>1615</v>
      </c>
    </row>
    <row r="20" spans="4:11" x14ac:dyDescent="0.35">
      <c r="D20">
        <v>8</v>
      </c>
      <c r="H20">
        <v>8</v>
      </c>
    </row>
    <row r="21" spans="4:11" x14ac:dyDescent="0.35">
      <c r="D21">
        <v>9</v>
      </c>
      <c r="H21">
        <v>9</v>
      </c>
    </row>
    <row r="22" spans="4:11" x14ac:dyDescent="0.35">
      <c r="D22">
        <v>10</v>
      </c>
    </row>
    <row r="23" spans="4:11" x14ac:dyDescent="0.35">
      <c r="D23">
        <v>11</v>
      </c>
    </row>
  </sheetData>
  <dataConsolidate/>
  <pageMargins left="0.7" right="0.7" top="0.75" bottom="0.75" header="0.3" footer="0.3"/>
  <pageSetup orientation="portrait" horizontalDpi="0" verticalDpi="0" r:id="rId1"/>
  <drawing r:id="rId2"/>
  <tableParts count="2">
    <tablePart r:id="rId3"/>
    <tablePart r:id="rId4"/>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5"/>
  <sheetViews>
    <sheetView workbookViewId="0"/>
  </sheetViews>
  <sheetFormatPr defaultRowHeight="14.5" x14ac:dyDescent="0.35"/>
  <cols>
    <col min="1" max="1" width="39.6328125" customWidth="1"/>
    <col min="2" max="2" width="19.26953125" bestFit="1" customWidth="1"/>
  </cols>
  <sheetData>
    <row r="1" spans="1:2" ht="14.5" customHeight="1" x14ac:dyDescent="0.35">
      <c r="A1" s="13" t="s">
        <v>1303</v>
      </c>
      <c r="B1" s="13" t="s">
        <v>1307</v>
      </c>
    </row>
    <row r="2" spans="1:2" x14ac:dyDescent="0.35">
      <c r="A2" s="75" t="s">
        <v>456</v>
      </c>
      <c r="B2" s="71">
        <v>14</v>
      </c>
    </row>
    <row r="3" spans="1:2" x14ac:dyDescent="0.35">
      <c r="A3" s="75" t="s">
        <v>1304</v>
      </c>
      <c r="B3" s="71">
        <v>7</v>
      </c>
    </row>
    <row r="4" spans="1:2" x14ac:dyDescent="0.35">
      <c r="A4" s="75" t="s">
        <v>446</v>
      </c>
      <c r="B4" s="71">
        <v>5</v>
      </c>
    </row>
    <row r="5" spans="1:2" x14ac:dyDescent="0.35">
      <c r="A5" s="75" t="s">
        <v>1305</v>
      </c>
      <c r="B5" s="71">
        <v>4</v>
      </c>
    </row>
    <row r="6" spans="1:2" x14ac:dyDescent="0.35">
      <c r="A6" s="75" t="s">
        <v>448</v>
      </c>
      <c r="B6" s="71">
        <v>3</v>
      </c>
    </row>
    <row r="7" spans="1:2" x14ac:dyDescent="0.35">
      <c r="A7" s="75" t="s">
        <v>978</v>
      </c>
      <c r="B7" s="71">
        <v>2</v>
      </c>
    </row>
    <row r="8" spans="1:2" x14ac:dyDescent="0.35">
      <c r="A8" s="75" t="s">
        <v>469</v>
      </c>
      <c r="B8" s="71">
        <v>2</v>
      </c>
    </row>
    <row r="9" spans="1:2" x14ac:dyDescent="0.35">
      <c r="A9" s="75" t="s">
        <v>457</v>
      </c>
      <c r="B9" s="71">
        <v>2</v>
      </c>
    </row>
    <row r="10" spans="1:2" x14ac:dyDescent="0.35">
      <c r="A10" s="75" t="s">
        <v>963</v>
      </c>
      <c r="B10" s="71">
        <v>2</v>
      </c>
    </row>
    <row r="11" spans="1:2" x14ac:dyDescent="0.35">
      <c r="A11" s="75" t="s">
        <v>1306</v>
      </c>
      <c r="B11" s="71">
        <v>1</v>
      </c>
    </row>
    <row r="14" spans="1:2" ht="14.5" customHeight="1" x14ac:dyDescent="0.35">
      <c r="A14" s="13" t="s">
        <v>1309</v>
      </c>
      <c r="B14" s="13" t="s">
        <v>1307</v>
      </c>
    </row>
    <row r="15" spans="1:2" x14ac:dyDescent="0.35">
      <c r="A15" s="71" t="s">
        <v>222</v>
      </c>
      <c r="B15" s="71">
        <v>25</v>
      </c>
    </row>
    <row r="16" spans="1:2" x14ac:dyDescent="0.35">
      <c r="A16" s="71" t="s">
        <v>475</v>
      </c>
      <c r="B16" s="71">
        <v>14</v>
      </c>
    </row>
    <row r="17" spans="1:2" x14ac:dyDescent="0.35">
      <c r="A17" s="71" t="s">
        <v>224</v>
      </c>
      <c r="B17" s="71">
        <v>12</v>
      </c>
    </row>
    <row r="18" spans="1:2" x14ac:dyDescent="0.35">
      <c r="A18" s="71" t="s">
        <v>1310</v>
      </c>
      <c r="B18" s="71">
        <v>7</v>
      </c>
    </row>
    <row r="19" spans="1:2" x14ac:dyDescent="0.35">
      <c r="A19" s="71" t="s">
        <v>472</v>
      </c>
      <c r="B19" s="71">
        <v>5</v>
      </c>
    </row>
    <row r="20" spans="1:2" x14ac:dyDescent="0.35">
      <c r="A20" s="71" t="s">
        <v>345</v>
      </c>
      <c r="B20" s="71">
        <v>3</v>
      </c>
    </row>
    <row r="21" spans="1:2" x14ac:dyDescent="0.35">
      <c r="A21" s="71" t="s">
        <v>474</v>
      </c>
      <c r="B21" s="71">
        <v>3</v>
      </c>
    </row>
    <row r="22" spans="1:2" x14ac:dyDescent="0.35">
      <c r="A22" s="71" t="s">
        <v>476</v>
      </c>
      <c r="B22" s="71">
        <v>2</v>
      </c>
    </row>
    <row r="23" spans="1:2" x14ac:dyDescent="0.35">
      <c r="A23" s="71" t="s">
        <v>312</v>
      </c>
      <c r="B23" s="71">
        <v>2</v>
      </c>
    </row>
    <row r="24" spans="1:2" x14ac:dyDescent="0.35">
      <c r="A24" s="71" t="s">
        <v>344</v>
      </c>
      <c r="B24" s="71">
        <v>2</v>
      </c>
    </row>
    <row r="27" spans="1:2" ht="14.5" customHeight="1" x14ac:dyDescent="0.35">
      <c r="A27" s="13" t="s">
        <v>1312</v>
      </c>
      <c r="B27" s="13" t="s">
        <v>1307</v>
      </c>
    </row>
    <row r="28" spans="1:2" x14ac:dyDescent="0.35">
      <c r="A28" s="71" t="s">
        <v>479</v>
      </c>
      <c r="B28" s="71">
        <v>14</v>
      </c>
    </row>
    <row r="29" spans="1:2" x14ac:dyDescent="0.35">
      <c r="A29" s="71" t="s">
        <v>399</v>
      </c>
      <c r="B29" s="71">
        <v>7</v>
      </c>
    </row>
    <row r="30" spans="1:2" x14ac:dyDescent="0.35">
      <c r="A30" s="71" t="s">
        <v>1313</v>
      </c>
      <c r="B30" s="71">
        <v>7</v>
      </c>
    </row>
    <row r="31" spans="1:2" x14ac:dyDescent="0.35">
      <c r="A31" s="71" t="s">
        <v>225</v>
      </c>
      <c r="B31" s="71">
        <v>6</v>
      </c>
    </row>
    <row r="32" spans="1:2" x14ac:dyDescent="0.35">
      <c r="A32" s="71" t="s">
        <v>1314</v>
      </c>
      <c r="B32" s="71">
        <v>3</v>
      </c>
    </row>
    <row r="33" spans="1:2" x14ac:dyDescent="0.35">
      <c r="A33" s="71" t="s">
        <v>1315</v>
      </c>
      <c r="B33" s="71">
        <v>3</v>
      </c>
    </row>
    <row r="34" spans="1:2" x14ac:dyDescent="0.35">
      <c r="A34" s="71" t="s">
        <v>1316</v>
      </c>
      <c r="B34" s="71">
        <v>3</v>
      </c>
    </row>
    <row r="35" spans="1:2" x14ac:dyDescent="0.35">
      <c r="A35" s="71" t="s">
        <v>990</v>
      </c>
      <c r="B35" s="71">
        <v>2</v>
      </c>
    </row>
    <row r="36" spans="1:2" x14ac:dyDescent="0.35">
      <c r="A36" s="71" t="s">
        <v>482</v>
      </c>
      <c r="B36" s="71">
        <v>2</v>
      </c>
    </row>
    <row r="37" spans="1:2" x14ac:dyDescent="0.35">
      <c r="A37" s="71" t="s">
        <v>1317</v>
      </c>
      <c r="B37" s="71">
        <v>1</v>
      </c>
    </row>
    <row r="40" spans="1:2" ht="14.5" customHeight="1" x14ac:dyDescent="0.35">
      <c r="A40" s="13" t="s">
        <v>1319</v>
      </c>
      <c r="B40" s="13" t="s">
        <v>1307</v>
      </c>
    </row>
    <row r="41" spans="1:2" x14ac:dyDescent="0.35">
      <c r="A41" s="77" t="s">
        <v>1320</v>
      </c>
      <c r="B41" s="77">
        <v>39</v>
      </c>
    </row>
    <row r="42" spans="1:2" x14ac:dyDescent="0.35">
      <c r="A42" s="77" t="s">
        <v>1321</v>
      </c>
      <c r="B42" s="77">
        <v>7</v>
      </c>
    </row>
    <row r="43" spans="1:2" x14ac:dyDescent="0.35">
      <c r="A43" s="77" t="s">
        <v>1322</v>
      </c>
      <c r="B43" s="77">
        <v>1</v>
      </c>
    </row>
    <row r="44" spans="1:2" x14ac:dyDescent="0.35">
      <c r="A44" s="77" t="s">
        <v>1323</v>
      </c>
      <c r="B44" s="77">
        <v>1259</v>
      </c>
    </row>
    <row r="45" spans="1:2" x14ac:dyDescent="0.35">
      <c r="A45" s="77" t="s">
        <v>1324</v>
      </c>
      <c r="B45" s="77">
        <v>1306</v>
      </c>
    </row>
    <row r="46" spans="1:2" x14ac:dyDescent="0.35">
      <c r="A46" s="77" t="s">
        <v>1325</v>
      </c>
      <c r="B46" s="77">
        <v>76</v>
      </c>
    </row>
    <row r="47" spans="1:2" x14ac:dyDescent="0.35">
      <c r="A47" s="77" t="s">
        <v>1326</v>
      </c>
      <c r="B47" s="77">
        <v>65</v>
      </c>
    </row>
    <row r="48" spans="1:2" x14ac:dyDescent="0.35">
      <c r="A48" s="77" t="s">
        <v>1327</v>
      </c>
      <c r="B48" s="77">
        <v>53</v>
      </c>
    </row>
    <row r="49" spans="1:2" x14ac:dyDescent="0.35">
      <c r="A49" s="77" t="s">
        <v>225</v>
      </c>
      <c r="B49" s="77">
        <v>36</v>
      </c>
    </row>
    <row r="50" spans="1:2" x14ac:dyDescent="0.35">
      <c r="A50" s="77" t="s">
        <v>1328</v>
      </c>
      <c r="B50" s="77">
        <v>21</v>
      </c>
    </row>
    <row r="53" spans="1:2" ht="14.5" customHeight="1" x14ac:dyDescent="0.35">
      <c r="A53" s="13" t="s">
        <v>1330</v>
      </c>
      <c r="B53" s="13" t="s">
        <v>1307</v>
      </c>
    </row>
    <row r="54" spans="1:2" x14ac:dyDescent="0.35">
      <c r="A54" s="77" t="s">
        <v>1331</v>
      </c>
      <c r="B54" s="77">
        <v>57</v>
      </c>
    </row>
    <row r="55" spans="1:2" x14ac:dyDescent="0.35">
      <c r="A55" s="77" t="s">
        <v>1332</v>
      </c>
      <c r="B55" s="77">
        <v>51</v>
      </c>
    </row>
    <row r="56" spans="1:2" x14ac:dyDescent="0.35">
      <c r="A56" s="77" t="s">
        <v>1333</v>
      </c>
      <c r="B56" s="77">
        <v>34</v>
      </c>
    </row>
    <row r="57" spans="1:2" x14ac:dyDescent="0.35">
      <c r="A57" s="77" t="s">
        <v>1334</v>
      </c>
      <c r="B57" s="77">
        <v>14</v>
      </c>
    </row>
    <row r="58" spans="1:2" x14ac:dyDescent="0.35">
      <c r="A58" s="77" t="s">
        <v>1335</v>
      </c>
      <c r="B58" s="77">
        <v>14</v>
      </c>
    </row>
    <row r="59" spans="1:2" x14ac:dyDescent="0.35">
      <c r="A59" s="77" t="s">
        <v>1336</v>
      </c>
      <c r="B59" s="77">
        <v>14</v>
      </c>
    </row>
    <row r="60" spans="1:2" x14ac:dyDescent="0.35">
      <c r="A60" s="77" t="s">
        <v>1337</v>
      </c>
      <c r="B60" s="77">
        <v>14</v>
      </c>
    </row>
    <row r="61" spans="1:2" x14ac:dyDescent="0.35">
      <c r="A61" s="77" t="s">
        <v>1338</v>
      </c>
      <c r="B61" s="77">
        <v>14</v>
      </c>
    </row>
    <row r="62" spans="1:2" x14ac:dyDescent="0.35">
      <c r="A62" s="77" t="s">
        <v>1339</v>
      </c>
      <c r="B62" s="77">
        <v>14</v>
      </c>
    </row>
    <row r="63" spans="1:2" x14ac:dyDescent="0.35">
      <c r="A63" s="77" t="s">
        <v>1340</v>
      </c>
      <c r="B63" s="77">
        <v>12</v>
      </c>
    </row>
    <row r="66" spans="1:2" ht="14.5" customHeight="1" x14ac:dyDescent="0.35">
      <c r="A66" s="13" t="s">
        <v>1342</v>
      </c>
      <c r="B66" s="13" t="s">
        <v>1307</v>
      </c>
    </row>
    <row r="67" spans="1:2" x14ac:dyDescent="0.35">
      <c r="A67" s="71" t="s">
        <v>311</v>
      </c>
      <c r="B67" s="71">
        <v>1</v>
      </c>
    </row>
    <row r="68" spans="1:2" x14ac:dyDescent="0.35">
      <c r="A68" s="71" t="s">
        <v>921</v>
      </c>
      <c r="B68" s="71">
        <v>1</v>
      </c>
    </row>
    <row r="69" spans="1:2" x14ac:dyDescent="0.35">
      <c r="A69" s="71" t="s">
        <v>920</v>
      </c>
      <c r="B69" s="71">
        <v>1</v>
      </c>
    </row>
    <row r="72" spans="1:2" ht="14.5" customHeight="1" x14ac:dyDescent="0.35">
      <c r="A72" s="13" t="s">
        <v>1343</v>
      </c>
      <c r="B72" s="13" t="s">
        <v>1307</v>
      </c>
    </row>
    <row r="73" spans="1:2" x14ac:dyDescent="0.35">
      <c r="A73" s="71" t="s">
        <v>399</v>
      </c>
      <c r="B73" s="71">
        <v>7</v>
      </c>
    </row>
    <row r="74" spans="1:2" x14ac:dyDescent="0.35">
      <c r="A74" s="71" t="s">
        <v>373</v>
      </c>
      <c r="B74" s="71">
        <v>6</v>
      </c>
    </row>
    <row r="75" spans="1:2" x14ac:dyDescent="0.35">
      <c r="A75" s="71" t="s">
        <v>377</v>
      </c>
      <c r="B75" s="71">
        <v>5</v>
      </c>
    </row>
    <row r="76" spans="1:2" x14ac:dyDescent="0.35">
      <c r="A76" s="71" t="s">
        <v>389</v>
      </c>
      <c r="B76" s="71">
        <v>3</v>
      </c>
    </row>
    <row r="77" spans="1:2" x14ac:dyDescent="0.35">
      <c r="A77" s="71" t="s">
        <v>370</v>
      </c>
      <c r="B77" s="71">
        <v>2</v>
      </c>
    </row>
    <row r="78" spans="1:2" x14ac:dyDescent="0.35">
      <c r="A78" s="71" t="s">
        <v>917</v>
      </c>
      <c r="B78" s="71">
        <v>1</v>
      </c>
    </row>
    <row r="79" spans="1:2" x14ac:dyDescent="0.35">
      <c r="A79" s="71" t="s">
        <v>396</v>
      </c>
      <c r="B79" s="71">
        <v>1</v>
      </c>
    </row>
    <row r="80" spans="1:2" x14ac:dyDescent="0.35">
      <c r="A80" s="71" t="s">
        <v>400</v>
      </c>
      <c r="B80" s="71">
        <v>1</v>
      </c>
    </row>
    <row r="81" spans="1:2" x14ac:dyDescent="0.35">
      <c r="A81" s="71" t="s">
        <v>217</v>
      </c>
      <c r="B81" s="71">
        <v>1</v>
      </c>
    </row>
    <row r="82" spans="1:2" x14ac:dyDescent="0.35">
      <c r="A82" s="71" t="s">
        <v>919</v>
      </c>
      <c r="B82" s="71">
        <v>1</v>
      </c>
    </row>
    <row r="85" spans="1:2" ht="14.5" customHeight="1" x14ac:dyDescent="0.35">
      <c r="A85" s="13" t="s">
        <v>1346</v>
      </c>
      <c r="B85" s="13" t="s">
        <v>1307</v>
      </c>
    </row>
    <row r="86" spans="1:2" x14ac:dyDescent="0.35">
      <c r="A86" s="112" t="s">
        <v>215</v>
      </c>
      <c r="B86" s="71">
        <v>1709656</v>
      </c>
    </row>
    <row r="87" spans="1:2" x14ac:dyDescent="0.35">
      <c r="A87" s="112" t="s">
        <v>392</v>
      </c>
      <c r="B87" s="71">
        <v>1675271</v>
      </c>
    </row>
    <row r="88" spans="1:2" x14ac:dyDescent="0.35">
      <c r="A88" s="112" t="s">
        <v>216</v>
      </c>
      <c r="B88" s="71">
        <v>1436111</v>
      </c>
    </row>
    <row r="89" spans="1:2" x14ac:dyDescent="0.35">
      <c r="A89" s="112" t="s">
        <v>381</v>
      </c>
      <c r="B89" s="71">
        <v>1171143</v>
      </c>
    </row>
    <row r="90" spans="1:2" x14ac:dyDescent="0.35">
      <c r="A90" s="112" t="s">
        <v>902</v>
      </c>
      <c r="B90" s="71">
        <v>352533</v>
      </c>
    </row>
    <row r="91" spans="1:2" x14ac:dyDescent="0.35">
      <c r="A91" s="112" t="s">
        <v>332</v>
      </c>
      <c r="B91" s="71">
        <v>196860</v>
      </c>
    </row>
    <row r="92" spans="1:2" x14ac:dyDescent="0.35">
      <c r="A92" s="112" t="s">
        <v>400</v>
      </c>
      <c r="B92" s="71">
        <v>117563</v>
      </c>
    </row>
    <row r="93" spans="1:2" x14ac:dyDescent="0.35">
      <c r="A93" s="112" t="s">
        <v>382</v>
      </c>
      <c r="B93" s="71">
        <v>108586</v>
      </c>
    </row>
    <row r="94" spans="1:2" x14ac:dyDescent="0.35">
      <c r="A94" s="112" t="s">
        <v>920</v>
      </c>
      <c r="B94" s="71">
        <v>85380</v>
      </c>
    </row>
    <row r="95" spans="1:2" x14ac:dyDescent="0.35">
      <c r="A95" s="112" t="s">
        <v>397</v>
      </c>
      <c r="B95" s="71">
        <v>84144</v>
      </c>
    </row>
  </sheetData>
  <hyperlinks>
    <hyperlink ref="A2" r:id="rId1"/>
    <hyperlink ref="A3" r:id="rId2"/>
    <hyperlink ref="A4" r:id="rId3"/>
    <hyperlink ref="A5" r:id="rId4"/>
    <hyperlink ref="A6" r:id="rId5"/>
    <hyperlink ref="A7" r:id="rId6"/>
    <hyperlink ref="A8" r:id="rId7"/>
    <hyperlink ref="A9" r:id="rId8"/>
    <hyperlink ref="A10" r:id="rId9"/>
    <hyperlink ref="A11" r:id="rId10"/>
  </hyperlinks>
  <pageMargins left="0.7" right="0.7" top="0.75" bottom="0.75" header="0.3" footer="0.3"/>
  <tableParts count="8">
    <tablePart r:id="rId11"/>
    <tablePart r:id="rId12"/>
    <tablePart r:id="rId13"/>
    <tablePart r:id="rId14"/>
    <tablePart r:id="rId15"/>
    <tablePart r:id="rId16"/>
    <tablePart r:id="rId17"/>
    <tablePart r:id="rId18"/>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39"/>
  <sheetViews>
    <sheetView tabSelected="1" workbookViewId="0">
      <selection activeCell="D5" sqref="D5"/>
    </sheetView>
  </sheetViews>
  <sheetFormatPr defaultRowHeight="14.5" x14ac:dyDescent="0.35"/>
  <cols>
    <col min="1" max="1" width="7.81640625" bestFit="1" customWidth="1"/>
    <col min="2" max="2" width="8.08984375" bestFit="1" customWidth="1"/>
    <col min="3" max="3" width="9.81640625" bestFit="1" customWidth="1"/>
    <col min="4" max="4" width="32.81640625" bestFit="1" customWidth="1"/>
    <col min="5" max="5" width="33.6328125" bestFit="1" customWidth="1"/>
    <col min="6" max="6" width="47.36328125" bestFit="1" customWidth="1"/>
  </cols>
  <sheetData>
    <row r="1" spans="1:6" ht="14.5" customHeight="1" x14ac:dyDescent="0.35">
      <c r="A1" s="13" t="s">
        <v>1464</v>
      </c>
      <c r="B1" s="13" t="s">
        <v>1579</v>
      </c>
      <c r="C1" s="13" t="s">
        <v>1580</v>
      </c>
      <c r="D1" s="13" t="s">
        <v>1581</v>
      </c>
      <c r="E1" s="13" t="s">
        <v>1582</v>
      </c>
      <c r="F1" s="13" t="s">
        <v>1583</v>
      </c>
    </row>
    <row r="2" spans="1:6" x14ac:dyDescent="0.35">
      <c r="A2" s="71" t="s">
        <v>1320</v>
      </c>
      <c r="B2" s="71">
        <v>39</v>
      </c>
      <c r="C2" s="115">
        <v>2.9862174578866769E-2</v>
      </c>
      <c r="D2" s="71"/>
      <c r="E2" s="71"/>
      <c r="F2" s="71"/>
    </row>
    <row r="3" spans="1:6" x14ac:dyDescent="0.35">
      <c r="A3" s="71" t="s">
        <v>1321</v>
      </c>
      <c r="B3" s="71">
        <v>7</v>
      </c>
      <c r="C3" s="115">
        <v>5.3598774885145481E-3</v>
      </c>
      <c r="D3" s="71"/>
      <c r="E3" s="71"/>
      <c r="F3" s="71"/>
    </row>
    <row r="4" spans="1:6" x14ac:dyDescent="0.35">
      <c r="A4" s="71" t="s">
        <v>1322</v>
      </c>
      <c r="B4" s="71">
        <v>1</v>
      </c>
      <c r="C4" s="115">
        <v>7.6569678407350681E-4</v>
      </c>
      <c r="D4" s="71"/>
      <c r="E4" s="71"/>
      <c r="F4" s="71"/>
    </row>
    <row r="5" spans="1:6" x14ac:dyDescent="0.35">
      <c r="A5" s="71" t="s">
        <v>1323</v>
      </c>
      <c r="B5" s="71">
        <v>1259</v>
      </c>
      <c r="C5" s="115">
        <v>0.96401225114854516</v>
      </c>
      <c r="D5" s="71"/>
      <c r="E5" s="71"/>
      <c r="F5" s="71"/>
    </row>
    <row r="6" spans="1:6" x14ac:dyDescent="0.35">
      <c r="A6" s="71" t="s">
        <v>1324</v>
      </c>
      <c r="B6" s="71">
        <v>1306</v>
      </c>
      <c r="C6" s="115">
        <v>1</v>
      </c>
      <c r="D6" s="71"/>
      <c r="E6" s="71"/>
      <c r="F6" s="71"/>
    </row>
    <row r="7" spans="1:6" x14ac:dyDescent="0.35">
      <c r="A7" s="77" t="s">
        <v>1325</v>
      </c>
      <c r="B7" s="77">
        <v>76</v>
      </c>
      <c r="C7" s="116">
        <v>4.4703386972522931E-3</v>
      </c>
      <c r="D7" s="77" t="b">
        <v>0</v>
      </c>
      <c r="E7" s="77" t="b">
        <v>0</v>
      </c>
      <c r="F7" s="77" t="b">
        <v>0</v>
      </c>
    </row>
    <row r="8" spans="1:6" x14ac:dyDescent="0.35">
      <c r="A8" s="77" t="s">
        <v>1326</v>
      </c>
      <c r="B8" s="77">
        <v>65</v>
      </c>
      <c r="C8" s="116">
        <v>8.3561970925459077E-3</v>
      </c>
      <c r="D8" s="77" t="b">
        <v>0</v>
      </c>
      <c r="E8" s="77" t="b">
        <v>0</v>
      </c>
      <c r="F8" s="77" t="b">
        <v>0</v>
      </c>
    </row>
    <row r="9" spans="1:6" x14ac:dyDescent="0.35">
      <c r="A9" s="77" t="s">
        <v>1327</v>
      </c>
      <c r="B9" s="77">
        <v>53</v>
      </c>
      <c r="C9" s="116">
        <v>9.3347456056266792E-3</v>
      </c>
      <c r="D9" s="77" t="b">
        <v>0</v>
      </c>
      <c r="E9" s="77" t="b">
        <v>0</v>
      </c>
      <c r="F9" s="77" t="b">
        <v>0</v>
      </c>
    </row>
    <row r="10" spans="1:6" x14ac:dyDescent="0.35">
      <c r="A10" s="77" t="s">
        <v>225</v>
      </c>
      <c r="B10" s="77">
        <v>36</v>
      </c>
      <c r="C10" s="116">
        <v>1.1326904855087873E-2</v>
      </c>
      <c r="D10" s="77" t="b">
        <v>0</v>
      </c>
      <c r="E10" s="77" t="b">
        <v>0</v>
      </c>
      <c r="F10" s="77" t="b">
        <v>0</v>
      </c>
    </row>
    <row r="11" spans="1:6" x14ac:dyDescent="0.35">
      <c r="A11" s="77" t="s">
        <v>1328</v>
      </c>
      <c r="B11" s="77">
        <v>21</v>
      </c>
      <c r="C11" s="116">
        <v>1.1662458213259445E-2</v>
      </c>
      <c r="D11" s="77" t="b">
        <v>0</v>
      </c>
      <c r="E11" s="77" t="b">
        <v>0</v>
      </c>
      <c r="F11" s="77" t="b">
        <v>0</v>
      </c>
    </row>
    <row r="12" spans="1:6" x14ac:dyDescent="0.35">
      <c r="A12" s="77" t="s">
        <v>1465</v>
      </c>
      <c r="B12" s="77">
        <v>20</v>
      </c>
      <c r="C12" s="116">
        <v>1.3407633247143726E-2</v>
      </c>
      <c r="D12" s="77" t="b">
        <v>0</v>
      </c>
      <c r="E12" s="77" t="b">
        <v>0</v>
      </c>
      <c r="F12" s="77" t="b">
        <v>0</v>
      </c>
    </row>
    <row r="13" spans="1:6" x14ac:dyDescent="0.35">
      <c r="A13" s="77" t="s">
        <v>230</v>
      </c>
      <c r="B13" s="77">
        <v>15</v>
      </c>
      <c r="C13" s="116">
        <v>1.0055724935357795E-2</v>
      </c>
      <c r="D13" s="77" t="b">
        <v>0</v>
      </c>
      <c r="E13" s="77" t="b">
        <v>0</v>
      </c>
      <c r="F13" s="77" t="b">
        <v>0</v>
      </c>
    </row>
    <row r="14" spans="1:6" x14ac:dyDescent="0.35">
      <c r="A14" s="77" t="s">
        <v>399</v>
      </c>
      <c r="B14" s="77">
        <v>14</v>
      </c>
      <c r="C14" s="116">
        <v>1.3040521017402809E-2</v>
      </c>
      <c r="D14" s="77" t="b">
        <v>0</v>
      </c>
      <c r="E14" s="77" t="b">
        <v>0</v>
      </c>
      <c r="F14" s="77" t="b">
        <v>0</v>
      </c>
    </row>
    <row r="15" spans="1:6" x14ac:dyDescent="0.35">
      <c r="A15" s="77" t="s">
        <v>1466</v>
      </c>
      <c r="B15" s="77">
        <v>14</v>
      </c>
      <c r="C15" s="116">
        <v>9.3853432730006091E-3</v>
      </c>
      <c r="D15" s="77" t="b">
        <v>1</v>
      </c>
      <c r="E15" s="77" t="b">
        <v>0</v>
      </c>
      <c r="F15" s="77" t="b">
        <v>0</v>
      </c>
    </row>
    <row r="16" spans="1:6" x14ac:dyDescent="0.35">
      <c r="A16" s="77" t="s">
        <v>1467</v>
      </c>
      <c r="B16" s="77">
        <v>14</v>
      </c>
      <c r="C16" s="116">
        <v>9.3853432730006091E-3</v>
      </c>
      <c r="D16" s="77" t="b">
        <v>0</v>
      </c>
      <c r="E16" s="77" t="b">
        <v>0</v>
      </c>
      <c r="F16" s="77" t="b">
        <v>0</v>
      </c>
    </row>
    <row r="17" spans="1:6" x14ac:dyDescent="0.35">
      <c r="A17" s="77" t="s">
        <v>1468</v>
      </c>
      <c r="B17" s="77">
        <v>14</v>
      </c>
      <c r="C17" s="116">
        <v>9.3853432730006091E-3</v>
      </c>
      <c r="D17" s="77" t="b">
        <v>0</v>
      </c>
      <c r="E17" s="77" t="b">
        <v>0</v>
      </c>
      <c r="F17" s="77" t="b">
        <v>0</v>
      </c>
    </row>
    <row r="18" spans="1:6" x14ac:dyDescent="0.35">
      <c r="A18" s="77" t="s">
        <v>1469</v>
      </c>
      <c r="B18" s="77">
        <v>14</v>
      </c>
      <c r="C18" s="116">
        <v>9.3853432730006091E-3</v>
      </c>
      <c r="D18" s="77" t="b">
        <v>0</v>
      </c>
      <c r="E18" s="77" t="b">
        <v>0</v>
      </c>
      <c r="F18" s="77" t="b">
        <v>0</v>
      </c>
    </row>
    <row r="19" spans="1:6" x14ac:dyDescent="0.35">
      <c r="A19" s="77" t="s">
        <v>1470</v>
      </c>
      <c r="B19" s="77">
        <v>14</v>
      </c>
      <c r="C19" s="116">
        <v>9.3853432730006091E-3</v>
      </c>
      <c r="D19" s="77" t="b">
        <v>0</v>
      </c>
      <c r="E19" s="77" t="b">
        <v>0</v>
      </c>
      <c r="F19" s="77" t="b">
        <v>0</v>
      </c>
    </row>
    <row r="20" spans="1:6" x14ac:dyDescent="0.35">
      <c r="A20" s="77" t="s">
        <v>479</v>
      </c>
      <c r="B20" s="77">
        <v>14</v>
      </c>
      <c r="C20" s="116">
        <v>9.3853432730006091E-3</v>
      </c>
      <c r="D20" s="77" t="b">
        <v>0</v>
      </c>
      <c r="E20" s="77" t="b">
        <v>0</v>
      </c>
      <c r="F20" s="77" t="b">
        <v>0</v>
      </c>
    </row>
    <row r="21" spans="1:6" x14ac:dyDescent="0.35">
      <c r="A21" s="77" t="s">
        <v>1471</v>
      </c>
      <c r="B21" s="77">
        <v>13</v>
      </c>
      <c r="C21" s="116">
        <v>1.2109055230445465E-2</v>
      </c>
      <c r="D21" s="77" t="b">
        <v>0</v>
      </c>
      <c r="E21" s="77" t="b">
        <v>0</v>
      </c>
      <c r="F21" s="77" t="b">
        <v>0</v>
      </c>
    </row>
    <row r="22" spans="1:6" x14ac:dyDescent="0.35">
      <c r="A22" s="77" t="s">
        <v>1472</v>
      </c>
      <c r="B22" s="77">
        <v>13</v>
      </c>
      <c r="C22" s="116">
        <v>9.0778418221162897E-3</v>
      </c>
      <c r="D22" s="77" t="b">
        <v>0</v>
      </c>
      <c r="E22" s="77" t="b">
        <v>0</v>
      </c>
      <c r="F22" s="77" t="b">
        <v>0</v>
      </c>
    </row>
    <row r="23" spans="1:6" x14ac:dyDescent="0.35">
      <c r="A23" s="77" t="s">
        <v>1473</v>
      </c>
      <c r="B23" s="77">
        <v>12</v>
      </c>
      <c r="C23" s="116">
        <v>8.7413375159942665E-3</v>
      </c>
      <c r="D23" s="77" t="b">
        <v>0</v>
      </c>
      <c r="E23" s="77" t="b">
        <v>0</v>
      </c>
      <c r="F23" s="77" t="b">
        <v>0</v>
      </c>
    </row>
    <row r="24" spans="1:6" x14ac:dyDescent="0.35">
      <c r="A24" s="77" t="s">
        <v>1474</v>
      </c>
      <c r="B24" s="77">
        <v>11</v>
      </c>
      <c r="C24" s="116">
        <v>8.3734080480453929E-3</v>
      </c>
      <c r="D24" s="77" t="b">
        <v>0</v>
      </c>
      <c r="E24" s="77" t="b">
        <v>0</v>
      </c>
      <c r="F24" s="77" t="b">
        <v>0</v>
      </c>
    </row>
    <row r="25" spans="1:6" x14ac:dyDescent="0.35">
      <c r="A25" s="77" t="s">
        <v>1475</v>
      </c>
      <c r="B25" s="77">
        <v>10</v>
      </c>
      <c r="C25" s="116">
        <v>8.8116921542422399E-3</v>
      </c>
      <c r="D25" s="77" t="b">
        <v>0</v>
      </c>
      <c r="E25" s="77" t="b">
        <v>0</v>
      </c>
      <c r="F25" s="77" t="b">
        <v>0</v>
      </c>
    </row>
    <row r="26" spans="1:6" x14ac:dyDescent="0.35">
      <c r="A26" s="77" t="s">
        <v>1476</v>
      </c>
      <c r="B26" s="77">
        <v>9</v>
      </c>
      <c r="C26" s="116">
        <v>7.930522938818017E-3</v>
      </c>
      <c r="D26" s="77" t="b">
        <v>0</v>
      </c>
      <c r="E26" s="77" t="b">
        <v>0</v>
      </c>
      <c r="F26" s="77" t="b">
        <v>0</v>
      </c>
    </row>
    <row r="27" spans="1:6" x14ac:dyDescent="0.35">
      <c r="A27" s="77" t="s">
        <v>1477</v>
      </c>
      <c r="B27" s="77">
        <v>8</v>
      </c>
      <c r="C27" s="116">
        <v>7.451726295658748E-3</v>
      </c>
      <c r="D27" s="77" t="b">
        <v>0</v>
      </c>
      <c r="E27" s="77" t="b">
        <v>0</v>
      </c>
      <c r="F27" s="77" t="b">
        <v>0</v>
      </c>
    </row>
    <row r="28" spans="1:6" x14ac:dyDescent="0.35">
      <c r="A28" s="77" t="s">
        <v>1478</v>
      </c>
      <c r="B28" s="77">
        <v>8</v>
      </c>
      <c r="C28" s="116">
        <v>7.0493537233937932E-3</v>
      </c>
      <c r="D28" s="77" t="b">
        <v>0</v>
      </c>
      <c r="E28" s="77" t="b">
        <v>0</v>
      </c>
      <c r="F28" s="77" t="b">
        <v>0</v>
      </c>
    </row>
    <row r="29" spans="1:6" x14ac:dyDescent="0.35">
      <c r="A29" s="77" t="s">
        <v>1479</v>
      </c>
      <c r="B29" s="77">
        <v>8</v>
      </c>
      <c r="C29" s="116">
        <v>7.0493537233937932E-3</v>
      </c>
      <c r="D29" s="77" t="b">
        <v>0</v>
      </c>
      <c r="E29" s="77" t="b">
        <v>0</v>
      </c>
      <c r="F29" s="77" t="b">
        <v>0</v>
      </c>
    </row>
    <row r="30" spans="1:6" x14ac:dyDescent="0.35">
      <c r="A30" s="77" t="s">
        <v>1480</v>
      </c>
      <c r="B30" s="77">
        <v>8</v>
      </c>
      <c r="C30" s="116">
        <v>7.0493537233937932E-3</v>
      </c>
      <c r="D30" s="77" t="b">
        <v>0</v>
      </c>
      <c r="E30" s="77" t="b">
        <v>0</v>
      </c>
      <c r="F30" s="77" t="b">
        <v>0</v>
      </c>
    </row>
    <row r="31" spans="1:6" x14ac:dyDescent="0.35">
      <c r="A31" s="77" t="s">
        <v>1481</v>
      </c>
      <c r="B31" s="77">
        <v>8</v>
      </c>
      <c r="C31" s="116">
        <v>7.0493537233937932E-3</v>
      </c>
      <c r="D31" s="77" t="b">
        <v>0</v>
      </c>
      <c r="E31" s="77" t="b">
        <v>0</v>
      </c>
      <c r="F31" s="77" t="b">
        <v>0</v>
      </c>
    </row>
    <row r="32" spans="1:6" x14ac:dyDescent="0.35">
      <c r="A32" s="77" t="s">
        <v>1482</v>
      </c>
      <c r="B32" s="77">
        <v>8</v>
      </c>
      <c r="C32" s="116">
        <v>7.0493537233937932E-3</v>
      </c>
      <c r="D32" s="77" t="b">
        <v>0</v>
      </c>
      <c r="E32" s="77" t="b">
        <v>0</v>
      </c>
      <c r="F32" s="77" t="b">
        <v>0</v>
      </c>
    </row>
    <row r="33" spans="1:6" x14ac:dyDescent="0.35">
      <c r="A33" s="77" t="s">
        <v>1483</v>
      </c>
      <c r="B33" s="77">
        <v>8</v>
      </c>
      <c r="C33" s="116">
        <v>7.0493537233937932E-3</v>
      </c>
      <c r="D33" s="77" t="b">
        <v>0</v>
      </c>
      <c r="E33" s="77" t="b">
        <v>0</v>
      </c>
      <c r="F33" s="77" t="b">
        <v>0</v>
      </c>
    </row>
    <row r="34" spans="1:6" x14ac:dyDescent="0.35">
      <c r="A34" s="77" t="s">
        <v>1484</v>
      </c>
      <c r="B34" s="77">
        <v>8</v>
      </c>
      <c r="C34" s="116">
        <v>7.0493537233937932E-3</v>
      </c>
      <c r="D34" s="77" t="b">
        <v>0</v>
      </c>
      <c r="E34" s="77" t="b">
        <v>0</v>
      </c>
      <c r="F34" s="77" t="b">
        <v>0</v>
      </c>
    </row>
    <row r="35" spans="1:6" x14ac:dyDescent="0.35">
      <c r="A35" s="77" t="s">
        <v>1485</v>
      </c>
      <c r="B35" s="77">
        <v>8</v>
      </c>
      <c r="C35" s="116">
        <v>7.0493537233937932E-3</v>
      </c>
      <c r="D35" s="77" t="b">
        <v>0</v>
      </c>
      <c r="E35" s="77" t="b">
        <v>0</v>
      </c>
      <c r="F35" s="77" t="b">
        <v>0</v>
      </c>
    </row>
    <row r="36" spans="1:6" x14ac:dyDescent="0.35">
      <c r="A36" s="77" t="s">
        <v>1486</v>
      </c>
      <c r="B36" s="77">
        <v>8</v>
      </c>
      <c r="C36" s="116">
        <v>7.0493537233937932E-3</v>
      </c>
      <c r="D36" s="77" t="b">
        <v>0</v>
      </c>
      <c r="E36" s="77" t="b">
        <v>0</v>
      </c>
      <c r="F36" s="77" t="b">
        <v>0</v>
      </c>
    </row>
    <row r="37" spans="1:6" x14ac:dyDescent="0.35">
      <c r="A37" s="77" t="s">
        <v>1487</v>
      </c>
      <c r="B37" s="77">
        <v>8</v>
      </c>
      <c r="C37" s="116">
        <v>7.0493537233937932E-3</v>
      </c>
      <c r="D37" s="77" t="b">
        <v>0</v>
      </c>
      <c r="E37" s="77" t="b">
        <v>0</v>
      </c>
      <c r="F37" s="77" t="b">
        <v>0</v>
      </c>
    </row>
    <row r="38" spans="1:6" x14ac:dyDescent="0.35">
      <c r="A38" s="77" t="s">
        <v>1488</v>
      </c>
      <c r="B38" s="77">
        <v>8</v>
      </c>
      <c r="C38" s="116">
        <v>7.0493537233937932E-3</v>
      </c>
      <c r="D38" s="77" t="b">
        <v>0</v>
      </c>
      <c r="E38" s="77" t="b">
        <v>0</v>
      </c>
      <c r="F38" s="77" t="b">
        <v>0</v>
      </c>
    </row>
    <row r="39" spans="1:6" x14ac:dyDescent="0.35">
      <c r="A39" s="77" t="s">
        <v>1489</v>
      </c>
      <c r="B39" s="77">
        <v>8</v>
      </c>
      <c r="C39" s="116">
        <v>7.0493537233937932E-3</v>
      </c>
      <c r="D39" s="77" t="b">
        <v>0</v>
      </c>
      <c r="E39" s="77" t="b">
        <v>0</v>
      </c>
      <c r="F39" s="77" t="b">
        <v>0</v>
      </c>
    </row>
    <row r="40" spans="1:6" x14ac:dyDescent="0.35">
      <c r="A40" s="77" t="s">
        <v>1490</v>
      </c>
      <c r="B40" s="77">
        <v>8</v>
      </c>
      <c r="C40" s="116">
        <v>7.0493537233937932E-3</v>
      </c>
      <c r="D40" s="77" t="b">
        <v>0</v>
      </c>
      <c r="E40" s="77" t="b">
        <v>0</v>
      </c>
      <c r="F40" s="77" t="b">
        <v>0</v>
      </c>
    </row>
    <row r="41" spans="1:6" x14ac:dyDescent="0.35">
      <c r="A41" s="77" t="s">
        <v>1491</v>
      </c>
      <c r="B41" s="77">
        <v>8</v>
      </c>
      <c r="C41" s="116">
        <v>7.0493537233937932E-3</v>
      </c>
      <c r="D41" s="77" t="b">
        <v>0</v>
      </c>
      <c r="E41" s="77" t="b">
        <v>0</v>
      </c>
      <c r="F41" s="77" t="b">
        <v>0</v>
      </c>
    </row>
    <row r="42" spans="1:6" x14ac:dyDescent="0.35">
      <c r="A42" s="77" t="s">
        <v>1492</v>
      </c>
      <c r="B42" s="77">
        <v>8</v>
      </c>
      <c r="C42" s="116">
        <v>7.0493537233937932E-3</v>
      </c>
      <c r="D42" s="77" t="b">
        <v>0</v>
      </c>
      <c r="E42" s="77" t="b">
        <v>0</v>
      </c>
      <c r="F42" s="77" t="b">
        <v>0</v>
      </c>
    </row>
    <row r="43" spans="1:6" x14ac:dyDescent="0.35">
      <c r="A43" s="77" t="s">
        <v>1493</v>
      </c>
      <c r="B43" s="77">
        <v>8</v>
      </c>
      <c r="C43" s="116">
        <v>7.0493537233937932E-3</v>
      </c>
      <c r="D43" s="77" t="b">
        <v>0</v>
      </c>
      <c r="E43" s="77" t="b">
        <v>0</v>
      </c>
      <c r="F43" s="77" t="b">
        <v>0</v>
      </c>
    </row>
    <row r="44" spans="1:6" x14ac:dyDescent="0.35">
      <c r="A44" s="77" t="s">
        <v>1494</v>
      </c>
      <c r="B44" s="77">
        <v>8</v>
      </c>
      <c r="C44" s="116">
        <v>7.0493537233937932E-3</v>
      </c>
      <c r="D44" s="77" t="b">
        <v>0</v>
      </c>
      <c r="E44" s="77" t="b">
        <v>0</v>
      </c>
      <c r="F44" s="77" t="b">
        <v>0</v>
      </c>
    </row>
    <row r="45" spans="1:6" x14ac:dyDescent="0.35">
      <c r="A45" s="77" t="s">
        <v>1495</v>
      </c>
      <c r="B45" s="77">
        <v>8</v>
      </c>
      <c r="C45" s="116">
        <v>7.0493537233937932E-3</v>
      </c>
      <c r="D45" s="77" t="b">
        <v>0</v>
      </c>
      <c r="E45" s="77" t="b">
        <v>0</v>
      </c>
      <c r="F45" s="77" t="b">
        <v>0</v>
      </c>
    </row>
    <row r="46" spans="1:6" x14ac:dyDescent="0.35">
      <c r="A46" s="77" t="s">
        <v>1496</v>
      </c>
      <c r="B46" s="77">
        <v>7</v>
      </c>
      <c r="C46" s="116">
        <v>6.5202605087014047E-3</v>
      </c>
      <c r="D46" s="77" t="b">
        <v>0</v>
      </c>
      <c r="E46" s="77" t="b">
        <v>0</v>
      </c>
      <c r="F46" s="77" t="b">
        <v>0</v>
      </c>
    </row>
    <row r="47" spans="1:6" x14ac:dyDescent="0.35">
      <c r="A47" s="77" t="s">
        <v>1497</v>
      </c>
      <c r="B47" s="77">
        <v>7</v>
      </c>
      <c r="C47" s="116">
        <v>6.5202605087014047E-3</v>
      </c>
      <c r="D47" s="77" t="b">
        <v>0</v>
      </c>
      <c r="E47" s="77" t="b">
        <v>1</v>
      </c>
      <c r="F47" s="77" t="b">
        <v>0</v>
      </c>
    </row>
    <row r="48" spans="1:6" x14ac:dyDescent="0.35">
      <c r="A48" s="77" t="s">
        <v>1498</v>
      </c>
      <c r="B48" s="77">
        <v>7</v>
      </c>
      <c r="C48" s="116">
        <v>6.5202605087014047E-3</v>
      </c>
      <c r="D48" s="77" t="b">
        <v>0</v>
      </c>
      <c r="E48" s="77" t="b">
        <v>0</v>
      </c>
      <c r="F48" s="77" t="b">
        <v>0</v>
      </c>
    </row>
    <row r="49" spans="1:6" x14ac:dyDescent="0.35">
      <c r="A49" s="77" t="s">
        <v>1499</v>
      </c>
      <c r="B49" s="77">
        <v>7</v>
      </c>
      <c r="C49" s="116">
        <v>6.5202605087014047E-3</v>
      </c>
      <c r="D49" s="77" t="b">
        <v>0</v>
      </c>
      <c r="E49" s="77" t="b">
        <v>0</v>
      </c>
      <c r="F49" s="77" t="b">
        <v>0</v>
      </c>
    </row>
    <row r="50" spans="1:6" x14ac:dyDescent="0.35">
      <c r="A50" s="77" t="s">
        <v>1500</v>
      </c>
      <c r="B50" s="77">
        <v>7</v>
      </c>
      <c r="C50" s="116">
        <v>6.5202605087014047E-3</v>
      </c>
      <c r="D50" s="77" t="b">
        <v>0</v>
      </c>
      <c r="E50" s="77" t="b">
        <v>0</v>
      </c>
      <c r="F50" s="77" t="b">
        <v>0</v>
      </c>
    </row>
    <row r="51" spans="1:6" x14ac:dyDescent="0.35">
      <c r="A51" s="77" t="s">
        <v>1501</v>
      </c>
      <c r="B51" s="77">
        <v>7</v>
      </c>
      <c r="C51" s="116">
        <v>6.5202605087014047E-3</v>
      </c>
      <c r="D51" s="77" t="b">
        <v>0</v>
      </c>
      <c r="E51" s="77" t="b">
        <v>0</v>
      </c>
      <c r="F51" s="77" t="b">
        <v>0</v>
      </c>
    </row>
    <row r="52" spans="1:6" x14ac:dyDescent="0.35">
      <c r="A52" s="77" t="s">
        <v>1502</v>
      </c>
      <c r="B52" s="77">
        <v>7</v>
      </c>
      <c r="C52" s="116">
        <v>6.5202605087014047E-3</v>
      </c>
      <c r="D52" s="77" t="b">
        <v>0</v>
      </c>
      <c r="E52" s="77" t="b">
        <v>0</v>
      </c>
      <c r="F52" s="77" t="b">
        <v>0</v>
      </c>
    </row>
    <row r="53" spans="1:6" x14ac:dyDescent="0.35">
      <c r="A53" s="77" t="s">
        <v>1313</v>
      </c>
      <c r="B53" s="77">
        <v>7</v>
      </c>
      <c r="C53" s="116">
        <v>6.5202605087014047E-3</v>
      </c>
      <c r="D53" s="77" t="b">
        <v>0</v>
      </c>
      <c r="E53" s="77" t="b">
        <v>0</v>
      </c>
      <c r="F53" s="77" t="b">
        <v>0</v>
      </c>
    </row>
    <row r="54" spans="1:6" x14ac:dyDescent="0.35">
      <c r="A54" s="77" t="s">
        <v>1503</v>
      </c>
      <c r="B54" s="77">
        <v>7</v>
      </c>
      <c r="C54" s="116">
        <v>6.5202605087014047E-3</v>
      </c>
      <c r="D54" s="77" t="b">
        <v>0</v>
      </c>
      <c r="E54" s="77" t="b">
        <v>0</v>
      </c>
      <c r="F54" s="77" t="b">
        <v>0</v>
      </c>
    </row>
    <row r="55" spans="1:6" x14ac:dyDescent="0.35">
      <c r="A55" s="77" t="s">
        <v>1504</v>
      </c>
      <c r="B55" s="77">
        <v>6</v>
      </c>
      <c r="C55" s="116">
        <v>5.937173505598076E-3</v>
      </c>
      <c r="D55" s="77" t="b">
        <v>0</v>
      </c>
      <c r="E55" s="77" t="b">
        <v>0</v>
      </c>
      <c r="F55" s="77" t="b">
        <v>0</v>
      </c>
    </row>
    <row r="56" spans="1:6" x14ac:dyDescent="0.35">
      <c r="A56" s="77" t="s">
        <v>1505</v>
      </c>
      <c r="B56" s="77">
        <v>6</v>
      </c>
      <c r="C56" s="116">
        <v>5.937173505598076E-3</v>
      </c>
      <c r="D56" s="77" t="b">
        <v>0</v>
      </c>
      <c r="E56" s="77" t="b">
        <v>0</v>
      </c>
      <c r="F56" s="77" t="b">
        <v>0</v>
      </c>
    </row>
    <row r="57" spans="1:6" x14ac:dyDescent="0.35">
      <c r="A57" s="77" t="s">
        <v>1506</v>
      </c>
      <c r="B57" s="77">
        <v>6</v>
      </c>
      <c r="C57" s="116">
        <v>5.937173505598076E-3</v>
      </c>
      <c r="D57" s="77" t="b">
        <v>0</v>
      </c>
      <c r="E57" s="77" t="b">
        <v>0</v>
      </c>
      <c r="F57" s="77" t="b">
        <v>0</v>
      </c>
    </row>
    <row r="58" spans="1:6" x14ac:dyDescent="0.35">
      <c r="A58" s="77" t="s">
        <v>1507</v>
      </c>
      <c r="B58" s="77">
        <v>6</v>
      </c>
      <c r="C58" s="116">
        <v>5.937173505598076E-3</v>
      </c>
      <c r="D58" s="77" t="b">
        <v>0</v>
      </c>
      <c r="E58" s="77" t="b">
        <v>0</v>
      </c>
      <c r="F58" s="77" t="b">
        <v>0</v>
      </c>
    </row>
    <row r="59" spans="1:6" x14ac:dyDescent="0.35">
      <c r="A59" s="77" t="s">
        <v>1508</v>
      </c>
      <c r="B59" s="77">
        <v>6</v>
      </c>
      <c r="C59" s="116">
        <v>5.937173505598076E-3</v>
      </c>
      <c r="D59" s="77" t="b">
        <v>0</v>
      </c>
      <c r="E59" s="77" t="b">
        <v>0</v>
      </c>
      <c r="F59" s="77" t="b">
        <v>0</v>
      </c>
    </row>
    <row r="60" spans="1:6" x14ac:dyDescent="0.35">
      <c r="A60" s="77" t="s">
        <v>1509</v>
      </c>
      <c r="B60" s="77">
        <v>6</v>
      </c>
      <c r="C60" s="116">
        <v>5.937173505598076E-3</v>
      </c>
      <c r="D60" s="77" t="b">
        <v>0</v>
      </c>
      <c r="E60" s="77" t="b">
        <v>0</v>
      </c>
      <c r="F60" s="77" t="b">
        <v>0</v>
      </c>
    </row>
    <row r="61" spans="1:6" x14ac:dyDescent="0.35">
      <c r="A61" s="77" t="s">
        <v>1510</v>
      </c>
      <c r="B61" s="77">
        <v>6</v>
      </c>
      <c r="C61" s="116">
        <v>5.937173505598076E-3</v>
      </c>
      <c r="D61" s="77" t="b">
        <v>0</v>
      </c>
      <c r="E61" s="77" t="b">
        <v>0</v>
      </c>
      <c r="F61" s="77" t="b">
        <v>0</v>
      </c>
    </row>
    <row r="62" spans="1:6" x14ac:dyDescent="0.35">
      <c r="A62" s="77" t="s">
        <v>1511</v>
      </c>
      <c r="B62" s="77">
        <v>6</v>
      </c>
      <c r="C62" s="116">
        <v>5.937173505598076E-3</v>
      </c>
      <c r="D62" s="77" t="b">
        <v>0</v>
      </c>
      <c r="E62" s="77" t="b">
        <v>0</v>
      </c>
      <c r="F62" s="77" t="b">
        <v>0</v>
      </c>
    </row>
    <row r="63" spans="1:6" x14ac:dyDescent="0.35">
      <c r="A63" s="77" t="s">
        <v>1512</v>
      </c>
      <c r="B63" s="77">
        <v>6</v>
      </c>
      <c r="C63" s="116">
        <v>5.937173505598076E-3</v>
      </c>
      <c r="D63" s="77" t="b">
        <v>0</v>
      </c>
      <c r="E63" s="77" t="b">
        <v>0</v>
      </c>
      <c r="F63" s="77" t="b">
        <v>0</v>
      </c>
    </row>
    <row r="64" spans="1:6" x14ac:dyDescent="0.35">
      <c r="A64" s="77" t="s">
        <v>1513</v>
      </c>
      <c r="B64" s="77">
        <v>6</v>
      </c>
      <c r="C64" s="116">
        <v>5.937173505598076E-3</v>
      </c>
      <c r="D64" s="77" t="b">
        <v>0</v>
      </c>
      <c r="E64" s="77" t="b">
        <v>0</v>
      </c>
      <c r="F64" s="77" t="b">
        <v>0</v>
      </c>
    </row>
    <row r="65" spans="1:6" x14ac:dyDescent="0.35">
      <c r="A65" s="77" t="s">
        <v>1514</v>
      </c>
      <c r="B65" s="77">
        <v>6</v>
      </c>
      <c r="C65" s="116">
        <v>5.937173505598076E-3</v>
      </c>
      <c r="D65" s="77" t="b">
        <v>0</v>
      </c>
      <c r="E65" s="77" t="b">
        <v>0</v>
      </c>
      <c r="F65" s="77" t="b">
        <v>0</v>
      </c>
    </row>
    <row r="66" spans="1:6" x14ac:dyDescent="0.35">
      <c r="A66" s="77" t="s">
        <v>1515</v>
      </c>
      <c r="B66" s="77">
        <v>6</v>
      </c>
      <c r="C66" s="116">
        <v>5.937173505598076E-3</v>
      </c>
      <c r="D66" s="77" t="b">
        <v>0</v>
      </c>
      <c r="E66" s="77" t="b">
        <v>0</v>
      </c>
      <c r="F66" s="77" t="b">
        <v>0</v>
      </c>
    </row>
    <row r="67" spans="1:6" x14ac:dyDescent="0.35">
      <c r="A67" s="77" t="s">
        <v>1516</v>
      </c>
      <c r="B67" s="77">
        <v>6</v>
      </c>
      <c r="C67" s="116">
        <v>5.937173505598076E-3</v>
      </c>
      <c r="D67" s="77" t="b">
        <v>0</v>
      </c>
      <c r="E67" s="77" t="b">
        <v>0</v>
      </c>
      <c r="F67" s="77" t="b">
        <v>0</v>
      </c>
    </row>
    <row r="68" spans="1:6" x14ac:dyDescent="0.35">
      <c r="A68" s="77" t="s">
        <v>1517</v>
      </c>
      <c r="B68" s="77">
        <v>6</v>
      </c>
      <c r="C68" s="116">
        <v>5.937173505598076E-3</v>
      </c>
      <c r="D68" s="77" t="b">
        <v>0</v>
      </c>
      <c r="E68" s="77" t="b">
        <v>0</v>
      </c>
      <c r="F68" s="77" t="b">
        <v>0</v>
      </c>
    </row>
    <row r="69" spans="1:6" x14ac:dyDescent="0.35">
      <c r="A69" s="77" t="s">
        <v>1518</v>
      </c>
      <c r="B69" s="77">
        <v>6</v>
      </c>
      <c r="C69" s="116">
        <v>5.937173505598076E-3</v>
      </c>
      <c r="D69" s="77" t="b">
        <v>0</v>
      </c>
      <c r="E69" s="77" t="b">
        <v>0</v>
      </c>
      <c r="F69" s="77" t="b">
        <v>0</v>
      </c>
    </row>
    <row r="70" spans="1:6" x14ac:dyDescent="0.35">
      <c r="A70" s="77" t="s">
        <v>1519</v>
      </c>
      <c r="B70" s="77">
        <v>6</v>
      </c>
      <c r="C70" s="116">
        <v>5.937173505598076E-3</v>
      </c>
      <c r="D70" s="77" t="b">
        <v>0</v>
      </c>
      <c r="E70" s="77" t="b">
        <v>0</v>
      </c>
      <c r="F70" s="77" t="b">
        <v>0</v>
      </c>
    </row>
    <row r="71" spans="1:6" x14ac:dyDescent="0.35">
      <c r="A71" s="77" t="s">
        <v>1520</v>
      </c>
      <c r="B71" s="77">
        <v>6</v>
      </c>
      <c r="C71" s="116">
        <v>5.937173505598076E-3</v>
      </c>
      <c r="D71" s="77" t="b">
        <v>0</v>
      </c>
      <c r="E71" s="77" t="b">
        <v>0</v>
      </c>
      <c r="F71" s="77" t="b">
        <v>0</v>
      </c>
    </row>
    <row r="72" spans="1:6" x14ac:dyDescent="0.35">
      <c r="A72" s="77" t="s">
        <v>1521</v>
      </c>
      <c r="B72" s="77">
        <v>6</v>
      </c>
      <c r="C72" s="116">
        <v>5.937173505598076E-3</v>
      </c>
      <c r="D72" s="77" t="b">
        <v>0</v>
      </c>
      <c r="E72" s="77" t="b">
        <v>0</v>
      </c>
      <c r="F72" s="77" t="b">
        <v>0</v>
      </c>
    </row>
    <row r="73" spans="1:6" x14ac:dyDescent="0.35">
      <c r="A73" s="77" t="s">
        <v>373</v>
      </c>
      <c r="B73" s="77">
        <v>6</v>
      </c>
      <c r="C73" s="116">
        <v>5.937173505598076E-3</v>
      </c>
      <c r="D73" s="77" t="b">
        <v>0</v>
      </c>
      <c r="E73" s="77" t="b">
        <v>0</v>
      </c>
      <c r="F73" s="77" t="b">
        <v>0</v>
      </c>
    </row>
    <row r="74" spans="1:6" x14ac:dyDescent="0.35">
      <c r="A74" s="77" t="s">
        <v>1522</v>
      </c>
      <c r="B74" s="77">
        <v>5</v>
      </c>
      <c r="C74" s="116">
        <v>5.2910151259325895E-3</v>
      </c>
      <c r="D74" s="77" t="b">
        <v>0</v>
      </c>
      <c r="E74" s="77" t="b">
        <v>0</v>
      </c>
      <c r="F74" s="77" t="b">
        <v>0</v>
      </c>
    </row>
    <row r="75" spans="1:6" x14ac:dyDescent="0.35">
      <c r="A75" s="77" t="s">
        <v>1523</v>
      </c>
      <c r="B75" s="77">
        <v>5</v>
      </c>
      <c r="C75" s="116">
        <v>5.2910151259325895E-3</v>
      </c>
      <c r="D75" s="77" t="b">
        <v>0</v>
      </c>
      <c r="E75" s="77" t="b">
        <v>0</v>
      </c>
      <c r="F75" s="77" t="b">
        <v>0</v>
      </c>
    </row>
    <row r="76" spans="1:6" x14ac:dyDescent="0.35">
      <c r="A76" s="77" t="s">
        <v>377</v>
      </c>
      <c r="B76" s="77">
        <v>5</v>
      </c>
      <c r="C76" s="116">
        <v>5.2910151259325895E-3</v>
      </c>
      <c r="D76" s="77" t="b">
        <v>0</v>
      </c>
      <c r="E76" s="77" t="b">
        <v>0</v>
      </c>
      <c r="F76" s="77" t="b">
        <v>0</v>
      </c>
    </row>
    <row r="77" spans="1:6" x14ac:dyDescent="0.35">
      <c r="A77" s="77" t="s">
        <v>1524</v>
      </c>
      <c r="B77" s="77">
        <v>5</v>
      </c>
      <c r="C77" s="116">
        <v>5.2910151259325895E-3</v>
      </c>
      <c r="D77" s="77" t="b">
        <v>0</v>
      </c>
      <c r="E77" s="77" t="b">
        <v>0</v>
      </c>
      <c r="F77" s="77" t="b">
        <v>0</v>
      </c>
    </row>
    <row r="78" spans="1:6" x14ac:dyDescent="0.35">
      <c r="A78" s="77" t="s">
        <v>1525</v>
      </c>
      <c r="B78" s="77">
        <v>4</v>
      </c>
      <c r="C78" s="116">
        <v>4.5690133600975241E-3</v>
      </c>
      <c r="D78" s="77" t="b">
        <v>0</v>
      </c>
      <c r="E78" s="77" t="b">
        <v>0</v>
      </c>
      <c r="F78" s="77" t="b">
        <v>0</v>
      </c>
    </row>
    <row r="79" spans="1:6" x14ac:dyDescent="0.35">
      <c r="A79" s="77" t="s">
        <v>1526</v>
      </c>
      <c r="B79" s="77">
        <v>4</v>
      </c>
      <c r="C79" s="116">
        <v>4.5690133600975241E-3</v>
      </c>
      <c r="D79" s="77" t="b">
        <v>0</v>
      </c>
      <c r="E79" s="77" t="b">
        <v>0</v>
      </c>
      <c r="F79" s="77" t="b">
        <v>0</v>
      </c>
    </row>
    <row r="80" spans="1:6" x14ac:dyDescent="0.35">
      <c r="A80" s="77" t="s">
        <v>1527</v>
      </c>
      <c r="B80" s="77">
        <v>4</v>
      </c>
      <c r="C80" s="116">
        <v>4.5690133600975241E-3</v>
      </c>
      <c r="D80" s="77" t="b">
        <v>0</v>
      </c>
      <c r="E80" s="77" t="b">
        <v>0</v>
      </c>
      <c r="F80" s="77" t="b">
        <v>0</v>
      </c>
    </row>
    <row r="81" spans="1:6" x14ac:dyDescent="0.35">
      <c r="A81" s="77" t="s">
        <v>1528</v>
      </c>
      <c r="B81" s="77">
        <v>4</v>
      </c>
      <c r="C81" s="116">
        <v>4.5690133600975241E-3</v>
      </c>
      <c r="D81" s="77" t="b">
        <v>0</v>
      </c>
      <c r="E81" s="77" t="b">
        <v>0</v>
      </c>
      <c r="F81" s="77" t="b">
        <v>0</v>
      </c>
    </row>
    <row r="82" spans="1:6" x14ac:dyDescent="0.35">
      <c r="A82" s="77" t="s">
        <v>1529</v>
      </c>
      <c r="B82" s="77">
        <v>4</v>
      </c>
      <c r="C82" s="116">
        <v>4.5690133600975241E-3</v>
      </c>
      <c r="D82" s="77" t="b">
        <v>0</v>
      </c>
      <c r="E82" s="77" t="b">
        <v>0</v>
      </c>
      <c r="F82" s="77" t="b">
        <v>0</v>
      </c>
    </row>
    <row r="83" spans="1:6" x14ac:dyDescent="0.35">
      <c r="A83" s="77" t="s">
        <v>1530</v>
      </c>
      <c r="B83" s="77">
        <v>4</v>
      </c>
      <c r="C83" s="116">
        <v>4.5690133600975241E-3</v>
      </c>
      <c r="D83" s="77" t="b">
        <v>0</v>
      </c>
      <c r="E83" s="77" t="b">
        <v>0</v>
      </c>
      <c r="F83" s="77" t="b">
        <v>0</v>
      </c>
    </row>
    <row r="84" spans="1:6" x14ac:dyDescent="0.35">
      <c r="A84" s="77" t="s">
        <v>1317</v>
      </c>
      <c r="B84" s="77">
        <v>3</v>
      </c>
      <c r="C84" s="116">
        <v>4.2100123938736151E-3</v>
      </c>
      <c r="D84" s="77" t="b">
        <v>0</v>
      </c>
      <c r="E84" s="77" t="b">
        <v>0</v>
      </c>
      <c r="F84" s="77" t="b">
        <v>0</v>
      </c>
    </row>
    <row r="85" spans="1:6" x14ac:dyDescent="0.35">
      <c r="A85" s="77" t="s">
        <v>1531</v>
      </c>
      <c r="B85" s="77">
        <v>3</v>
      </c>
      <c r="C85" s="116">
        <v>4.2100123938736151E-3</v>
      </c>
      <c r="D85" s="77" t="b">
        <v>0</v>
      </c>
      <c r="E85" s="77" t="b">
        <v>0</v>
      </c>
      <c r="F85" s="77" t="b">
        <v>0</v>
      </c>
    </row>
    <row r="86" spans="1:6" x14ac:dyDescent="0.35">
      <c r="A86" s="77" t="s">
        <v>1532</v>
      </c>
      <c r="B86" s="77">
        <v>3</v>
      </c>
      <c r="C86" s="116">
        <v>4.2100123938736151E-3</v>
      </c>
      <c r="D86" s="77" t="b">
        <v>0</v>
      </c>
      <c r="E86" s="77" t="b">
        <v>0</v>
      </c>
      <c r="F86" s="77" t="b">
        <v>0</v>
      </c>
    </row>
    <row r="87" spans="1:6" x14ac:dyDescent="0.35">
      <c r="A87" s="77" t="s">
        <v>1533</v>
      </c>
      <c r="B87" s="77">
        <v>3</v>
      </c>
      <c r="C87" s="116">
        <v>4.2100123938736151E-3</v>
      </c>
      <c r="D87" s="77" t="b">
        <v>0</v>
      </c>
      <c r="E87" s="77" t="b">
        <v>0</v>
      </c>
      <c r="F87" s="77" t="b">
        <v>0</v>
      </c>
    </row>
    <row r="88" spans="1:6" x14ac:dyDescent="0.35">
      <c r="A88" s="77" t="s">
        <v>1534</v>
      </c>
      <c r="B88" s="77">
        <v>3</v>
      </c>
      <c r="C88" s="116">
        <v>4.2100123938736151E-3</v>
      </c>
      <c r="D88" s="77" t="b">
        <v>0</v>
      </c>
      <c r="E88" s="77" t="b">
        <v>0</v>
      </c>
      <c r="F88" s="77" t="b">
        <v>0</v>
      </c>
    </row>
    <row r="89" spans="1:6" x14ac:dyDescent="0.35">
      <c r="A89" s="77" t="s">
        <v>1535</v>
      </c>
      <c r="B89" s="77">
        <v>3</v>
      </c>
      <c r="C89" s="116">
        <v>3.7518391265995098E-3</v>
      </c>
      <c r="D89" s="77" t="b">
        <v>0</v>
      </c>
      <c r="E89" s="77" t="b">
        <v>0</v>
      </c>
      <c r="F89" s="77" t="b">
        <v>0</v>
      </c>
    </row>
    <row r="90" spans="1:6" x14ac:dyDescent="0.35">
      <c r="A90" s="77" t="s">
        <v>1536</v>
      </c>
      <c r="B90" s="77">
        <v>3</v>
      </c>
      <c r="C90" s="116">
        <v>3.7518391265995098E-3</v>
      </c>
      <c r="D90" s="77" t="b">
        <v>0</v>
      </c>
      <c r="E90" s="77" t="b">
        <v>0</v>
      </c>
      <c r="F90" s="77" t="b">
        <v>0</v>
      </c>
    </row>
    <row r="91" spans="1:6" x14ac:dyDescent="0.35">
      <c r="A91" s="77" t="s">
        <v>1537</v>
      </c>
      <c r="B91" s="77">
        <v>3</v>
      </c>
      <c r="C91" s="116">
        <v>3.7518391265995098E-3</v>
      </c>
      <c r="D91" s="77" t="b">
        <v>0</v>
      </c>
      <c r="E91" s="77" t="b">
        <v>0</v>
      </c>
      <c r="F91" s="77" t="b">
        <v>0</v>
      </c>
    </row>
    <row r="92" spans="1:6" x14ac:dyDescent="0.35">
      <c r="A92" s="77" t="s">
        <v>1538</v>
      </c>
      <c r="B92" s="77">
        <v>3</v>
      </c>
      <c r="C92" s="116">
        <v>3.7518391265995098E-3</v>
      </c>
      <c r="D92" s="77" t="b">
        <v>1</v>
      </c>
      <c r="E92" s="77" t="b">
        <v>0</v>
      </c>
      <c r="F92" s="77" t="b">
        <v>0</v>
      </c>
    </row>
    <row r="93" spans="1:6" x14ac:dyDescent="0.35">
      <c r="A93" s="77" t="s">
        <v>1539</v>
      </c>
      <c r="B93" s="77">
        <v>3</v>
      </c>
      <c r="C93" s="116">
        <v>3.7518391265995098E-3</v>
      </c>
      <c r="D93" s="77" t="b">
        <v>0</v>
      </c>
      <c r="E93" s="77" t="b">
        <v>0</v>
      </c>
      <c r="F93" s="77" t="b">
        <v>0</v>
      </c>
    </row>
    <row r="94" spans="1:6" x14ac:dyDescent="0.35">
      <c r="A94" s="77" t="s">
        <v>389</v>
      </c>
      <c r="B94" s="77">
        <v>3</v>
      </c>
      <c r="C94" s="116">
        <v>3.7518391265995098E-3</v>
      </c>
      <c r="D94" s="77" t="b">
        <v>0</v>
      </c>
      <c r="E94" s="77" t="b">
        <v>0</v>
      </c>
      <c r="F94" s="77" t="b">
        <v>0</v>
      </c>
    </row>
    <row r="95" spans="1:6" x14ac:dyDescent="0.35">
      <c r="A95" s="77" t="s">
        <v>1540</v>
      </c>
      <c r="B95" s="77">
        <v>3</v>
      </c>
      <c r="C95" s="116">
        <v>3.7518391265995098E-3</v>
      </c>
      <c r="D95" s="77" t="b">
        <v>0</v>
      </c>
      <c r="E95" s="77" t="b">
        <v>0</v>
      </c>
      <c r="F95" s="77" t="b">
        <v>0</v>
      </c>
    </row>
    <row r="96" spans="1:6" x14ac:dyDescent="0.35">
      <c r="A96" s="77" t="s">
        <v>1541</v>
      </c>
      <c r="B96" s="77">
        <v>3</v>
      </c>
      <c r="C96" s="116">
        <v>4.2100123938736151E-3</v>
      </c>
      <c r="D96" s="77" t="b">
        <v>0</v>
      </c>
      <c r="E96" s="77" t="b">
        <v>0</v>
      </c>
      <c r="F96" s="77" t="b">
        <v>0</v>
      </c>
    </row>
    <row r="97" spans="1:6" x14ac:dyDescent="0.35">
      <c r="A97" s="77" t="s">
        <v>1542</v>
      </c>
      <c r="B97" s="77">
        <v>3</v>
      </c>
      <c r="C97" s="116">
        <v>3.7518391265995098E-3</v>
      </c>
      <c r="D97" s="77" t="b">
        <v>0</v>
      </c>
      <c r="E97" s="77" t="b">
        <v>0</v>
      </c>
      <c r="F97" s="77" t="b">
        <v>0</v>
      </c>
    </row>
    <row r="98" spans="1:6" x14ac:dyDescent="0.35">
      <c r="A98" s="77" t="s">
        <v>1314</v>
      </c>
      <c r="B98" s="77">
        <v>3</v>
      </c>
      <c r="C98" s="116">
        <v>3.7518391265995098E-3</v>
      </c>
      <c r="D98" s="77" t="b">
        <v>1</v>
      </c>
      <c r="E98" s="77" t="b">
        <v>0</v>
      </c>
      <c r="F98" s="77" t="b">
        <v>0</v>
      </c>
    </row>
    <row r="99" spans="1:6" x14ac:dyDescent="0.35">
      <c r="A99" s="77" t="s">
        <v>1543</v>
      </c>
      <c r="B99" s="77">
        <v>3</v>
      </c>
      <c r="C99" s="116">
        <v>3.7518391265995098E-3</v>
      </c>
      <c r="D99" s="77" t="b">
        <v>0</v>
      </c>
      <c r="E99" s="77" t="b">
        <v>0</v>
      </c>
      <c r="F99" s="77" t="b">
        <v>0</v>
      </c>
    </row>
    <row r="100" spans="1:6" x14ac:dyDescent="0.35">
      <c r="A100" s="77" t="s">
        <v>1315</v>
      </c>
      <c r="B100" s="77">
        <v>3</v>
      </c>
      <c r="C100" s="116">
        <v>3.7518391265995098E-3</v>
      </c>
      <c r="D100" s="77" t="b">
        <v>1</v>
      </c>
      <c r="E100" s="77" t="b">
        <v>0</v>
      </c>
      <c r="F100" s="77" t="b">
        <v>0</v>
      </c>
    </row>
    <row r="101" spans="1:6" x14ac:dyDescent="0.35">
      <c r="A101" s="77" t="s">
        <v>1316</v>
      </c>
      <c r="B101" s="77">
        <v>3</v>
      </c>
      <c r="C101" s="116">
        <v>3.7518391265995098E-3</v>
      </c>
      <c r="D101" s="77" t="b">
        <v>0</v>
      </c>
      <c r="E101" s="77" t="b">
        <v>0</v>
      </c>
      <c r="F101" s="77" t="b">
        <v>0</v>
      </c>
    </row>
    <row r="102" spans="1:6" x14ac:dyDescent="0.35">
      <c r="A102" s="77" t="s">
        <v>1544</v>
      </c>
      <c r="B102" s="77">
        <v>3</v>
      </c>
      <c r="C102" s="116">
        <v>3.7518391265995098E-3</v>
      </c>
      <c r="D102" s="77" t="b">
        <v>0</v>
      </c>
      <c r="E102" s="77" t="b">
        <v>0</v>
      </c>
      <c r="F102" s="77" t="b">
        <v>0</v>
      </c>
    </row>
    <row r="103" spans="1:6" x14ac:dyDescent="0.35">
      <c r="A103" s="77" t="s">
        <v>1545</v>
      </c>
      <c r="B103" s="77">
        <v>3</v>
      </c>
      <c r="C103" s="116">
        <v>3.7518391265995098E-3</v>
      </c>
      <c r="D103" s="77" t="b">
        <v>0</v>
      </c>
      <c r="E103" s="77" t="b">
        <v>0</v>
      </c>
      <c r="F103" s="77" t="b">
        <v>0</v>
      </c>
    </row>
    <row r="104" spans="1:6" x14ac:dyDescent="0.35">
      <c r="A104" s="77" t="s">
        <v>1546</v>
      </c>
      <c r="B104" s="77">
        <v>3</v>
      </c>
      <c r="C104" s="116">
        <v>3.7518391265995098E-3</v>
      </c>
      <c r="D104" s="77" t="b">
        <v>0</v>
      </c>
      <c r="E104" s="77" t="b">
        <v>0</v>
      </c>
      <c r="F104" s="77" t="b">
        <v>0</v>
      </c>
    </row>
    <row r="105" spans="1:6" x14ac:dyDescent="0.35">
      <c r="A105" s="77" t="s">
        <v>1547</v>
      </c>
      <c r="B105" s="77">
        <v>3</v>
      </c>
      <c r="C105" s="116">
        <v>3.7518391265995098E-3</v>
      </c>
      <c r="D105" s="77" t="b">
        <v>0</v>
      </c>
      <c r="E105" s="77" t="b">
        <v>0</v>
      </c>
      <c r="F105" s="77" t="b">
        <v>0</v>
      </c>
    </row>
    <row r="106" spans="1:6" x14ac:dyDescent="0.35">
      <c r="A106" s="77" t="s">
        <v>1548</v>
      </c>
      <c r="B106" s="77">
        <v>3</v>
      </c>
      <c r="C106" s="116">
        <v>3.7518391265995098E-3</v>
      </c>
      <c r="D106" s="77" t="b">
        <v>0</v>
      </c>
      <c r="E106" s="77" t="b">
        <v>0</v>
      </c>
      <c r="F106" s="77" t="b">
        <v>0</v>
      </c>
    </row>
    <row r="107" spans="1:6" x14ac:dyDescent="0.35">
      <c r="A107" s="77" t="s">
        <v>1549</v>
      </c>
      <c r="B107" s="77">
        <v>3</v>
      </c>
      <c r="C107" s="116">
        <v>3.7518391265995098E-3</v>
      </c>
      <c r="D107" s="77" t="b">
        <v>0</v>
      </c>
      <c r="E107" s="77" t="b">
        <v>0</v>
      </c>
      <c r="F107" s="77" t="b">
        <v>0</v>
      </c>
    </row>
    <row r="108" spans="1:6" x14ac:dyDescent="0.35">
      <c r="A108" s="77" t="s">
        <v>1550</v>
      </c>
      <c r="B108" s="77">
        <v>2</v>
      </c>
      <c r="C108" s="116">
        <v>2.8066749292490764E-3</v>
      </c>
      <c r="D108" s="77" t="b">
        <v>0</v>
      </c>
      <c r="E108" s="77" t="b">
        <v>0</v>
      </c>
      <c r="F108" s="77" t="b">
        <v>0</v>
      </c>
    </row>
    <row r="109" spans="1:6" x14ac:dyDescent="0.35">
      <c r="A109" s="77" t="s">
        <v>1551</v>
      </c>
      <c r="B109" s="77">
        <v>2</v>
      </c>
      <c r="C109" s="116">
        <v>2.8066749292490764E-3</v>
      </c>
      <c r="D109" s="77" t="b">
        <v>0</v>
      </c>
      <c r="E109" s="77" t="b">
        <v>0</v>
      </c>
      <c r="F109" s="77" t="b">
        <v>0</v>
      </c>
    </row>
    <row r="110" spans="1:6" x14ac:dyDescent="0.35">
      <c r="A110" s="77" t="s">
        <v>1552</v>
      </c>
      <c r="B110" s="77">
        <v>2</v>
      </c>
      <c r="C110" s="116">
        <v>2.8066749292490764E-3</v>
      </c>
      <c r="D110" s="77" t="b">
        <v>0</v>
      </c>
      <c r="E110" s="77" t="b">
        <v>0</v>
      </c>
      <c r="F110" s="77" t="b">
        <v>0</v>
      </c>
    </row>
    <row r="111" spans="1:6" x14ac:dyDescent="0.35">
      <c r="A111" s="77" t="s">
        <v>1553</v>
      </c>
      <c r="B111" s="77">
        <v>2</v>
      </c>
      <c r="C111" s="116">
        <v>2.8066749292490764E-3</v>
      </c>
      <c r="D111" s="77" t="b">
        <v>0</v>
      </c>
      <c r="E111" s="77" t="b">
        <v>0</v>
      </c>
      <c r="F111" s="77" t="b">
        <v>0</v>
      </c>
    </row>
    <row r="112" spans="1:6" x14ac:dyDescent="0.35">
      <c r="A112" s="77" t="s">
        <v>990</v>
      </c>
      <c r="B112" s="77">
        <v>2</v>
      </c>
      <c r="C112" s="116">
        <v>2.8066749292490764E-3</v>
      </c>
      <c r="D112" s="77" t="b">
        <v>0</v>
      </c>
      <c r="E112" s="77" t="b">
        <v>0</v>
      </c>
      <c r="F112" s="77" t="b">
        <v>0</v>
      </c>
    </row>
    <row r="113" spans="1:6" x14ac:dyDescent="0.35">
      <c r="A113" s="77" t="s">
        <v>482</v>
      </c>
      <c r="B113" s="77">
        <v>2</v>
      </c>
      <c r="C113" s="116">
        <v>2.8066749292490764E-3</v>
      </c>
      <c r="D113" s="77" t="b">
        <v>0</v>
      </c>
      <c r="E113" s="77" t="b">
        <v>0</v>
      </c>
      <c r="F113" s="77" t="b">
        <v>0</v>
      </c>
    </row>
    <row r="114" spans="1:6" x14ac:dyDescent="0.35">
      <c r="A114" s="77" t="s">
        <v>1554</v>
      </c>
      <c r="B114" s="77">
        <v>2</v>
      </c>
      <c r="C114" s="116">
        <v>2.8066749292490764E-3</v>
      </c>
      <c r="D114" s="77" t="b">
        <v>0</v>
      </c>
      <c r="E114" s="77" t="b">
        <v>0</v>
      </c>
      <c r="F114" s="77" t="b">
        <v>0</v>
      </c>
    </row>
    <row r="115" spans="1:6" x14ac:dyDescent="0.35">
      <c r="A115" s="77" t="s">
        <v>1555</v>
      </c>
      <c r="B115" s="77">
        <v>2</v>
      </c>
      <c r="C115" s="116">
        <v>2.8066749292490764E-3</v>
      </c>
      <c r="D115" s="77" t="b">
        <v>0</v>
      </c>
      <c r="E115" s="77" t="b">
        <v>0</v>
      </c>
      <c r="F115" s="77" t="b">
        <v>0</v>
      </c>
    </row>
    <row r="116" spans="1:6" x14ac:dyDescent="0.35">
      <c r="A116" s="77" t="s">
        <v>1556</v>
      </c>
      <c r="B116" s="77">
        <v>2</v>
      </c>
      <c r="C116" s="116">
        <v>2.8066749292490764E-3</v>
      </c>
      <c r="D116" s="77" t="b">
        <v>0</v>
      </c>
      <c r="E116" s="77" t="b">
        <v>0</v>
      </c>
      <c r="F116" s="77" t="b">
        <v>0</v>
      </c>
    </row>
    <row r="117" spans="1:6" x14ac:dyDescent="0.35">
      <c r="A117" s="77" t="s">
        <v>1557</v>
      </c>
      <c r="B117" s="77">
        <v>2</v>
      </c>
      <c r="C117" s="116">
        <v>2.8066749292490764E-3</v>
      </c>
      <c r="D117" s="77" t="b">
        <v>0</v>
      </c>
      <c r="E117" s="77" t="b">
        <v>0</v>
      </c>
      <c r="F117" s="77" t="b">
        <v>0</v>
      </c>
    </row>
    <row r="118" spans="1:6" x14ac:dyDescent="0.35">
      <c r="A118" s="77" t="s">
        <v>1558</v>
      </c>
      <c r="B118" s="77">
        <v>2</v>
      </c>
      <c r="C118" s="116">
        <v>2.8066749292490764E-3</v>
      </c>
      <c r="D118" s="77" t="b">
        <v>0</v>
      </c>
      <c r="E118" s="77" t="b">
        <v>0</v>
      </c>
      <c r="F118" s="77" t="b">
        <v>0</v>
      </c>
    </row>
    <row r="119" spans="1:6" x14ac:dyDescent="0.35">
      <c r="A119" s="77" t="s">
        <v>1559</v>
      </c>
      <c r="B119" s="77">
        <v>2</v>
      </c>
      <c r="C119" s="116">
        <v>2.8066749292490764E-3</v>
      </c>
      <c r="D119" s="77" t="b">
        <v>0</v>
      </c>
      <c r="E119" s="77" t="b">
        <v>0</v>
      </c>
      <c r="F119" s="77" t="b">
        <v>0</v>
      </c>
    </row>
    <row r="120" spans="1:6" x14ac:dyDescent="0.35">
      <c r="A120" s="77" t="s">
        <v>1560</v>
      </c>
      <c r="B120" s="77">
        <v>2</v>
      </c>
      <c r="C120" s="116">
        <v>2.8066749292490764E-3</v>
      </c>
      <c r="D120" s="77" t="b">
        <v>0</v>
      </c>
      <c r="E120" s="77" t="b">
        <v>0</v>
      </c>
      <c r="F120" s="77" t="b">
        <v>0</v>
      </c>
    </row>
    <row r="121" spans="1:6" x14ac:dyDescent="0.35">
      <c r="A121" s="77" t="s">
        <v>1561</v>
      </c>
      <c r="B121" s="77">
        <v>2</v>
      </c>
      <c r="C121" s="116">
        <v>3.3288431784493908E-3</v>
      </c>
      <c r="D121" s="77" t="b">
        <v>0</v>
      </c>
      <c r="E121" s="77" t="b">
        <v>0</v>
      </c>
      <c r="F121" s="77" t="b">
        <v>0</v>
      </c>
    </row>
    <row r="122" spans="1:6" x14ac:dyDescent="0.35">
      <c r="A122" s="77" t="s">
        <v>1562</v>
      </c>
      <c r="B122" s="77">
        <v>2</v>
      </c>
      <c r="C122" s="116">
        <v>3.3288431784493908E-3</v>
      </c>
      <c r="D122" s="77" t="b">
        <v>0</v>
      </c>
      <c r="E122" s="77" t="b">
        <v>0</v>
      </c>
      <c r="F122" s="77" t="b">
        <v>0</v>
      </c>
    </row>
    <row r="123" spans="1:6" x14ac:dyDescent="0.35">
      <c r="A123" s="77" t="s">
        <v>1563</v>
      </c>
      <c r="B123" s="77">
        <v>2</v>
      </c>
      <c r="C123" s="116">
        <v>3.3288431784493908E-3</v>
      </c>
      <c r="D123" s="77" t="b">
        <v>0</v>
      </c>
      <c r="E123" s="77" t="b">
        <v>0</v>
      </c>
      <c r="F123" s="77" t="b">
        <v>0</v>
      </c>
    </row>
    <row r="124" spans="1:6" x14ac:dyDescent="0.35">
      <c r="A124" s="77" t="s">
        <v>370</v>
      </c>
      <c r="B124" s="77">
        <v>2</v>
      </c>
      <c r="C124" s="116">
        <v>2.8066749292490764E-3</v>
      </c>
      <c r="D124" s="77" t="b">
        <v>0</v>
      </c>
      <c r="E124" s="77" t="b">
        <v>0</v>
      </c>
      <c r="F124" s="77" t="b">
        <v>0</v>
      </c>
    </row>
    <row r="125" spans="1:6" x14ac:dyDescent="0.35">
      <c r="A125" s="77" t="s">
        <v>1564</v>
      </c>
      <c r="B125" s="77">
        <v>2</v>
      </c>
      <c r="C125" s="116">
        <v>2.8066749292490764E-3</v>
      </c>
      <c r="D125" s="77" t="b">
        <v>0</v>
      </c>
      <c r="E125" s="77" t="b">
        <v>0</v>
      </c>
      <c r="F125" s="77" t="b">
        <v>0</v>
      </c>
    </row>
    <row r="126" spans="1:6" x14ac:dyDescent="0.35">
      <c r="A126" s="77" t="s">
        <v>1565</v>
      </c>
      <c r="B126" s="77">
        <v>2</v>
      </c>
      <c r="C126" s="116">
        <v>2.8066749292490764E-3</v>
      </c>
      <c r="D126" s="77" t="b">
        <v>0</v>
      </c>
      <c r="E126" s="77" t="b">
        <v>0</v>
      </c>
      <c r="F126" s="77" t="b">
        <v>0</v>
      </c>
    </row>
    <row r="127" spans="1:6" x14ac:dyDescent="0.35">
      <c r="A127" s="77" t="s">
        <v>1566</v>
      </c>
      <c r="B127" s="77">
        <v>2</v>
      </c>
      <c r="C127" s="116">
        <v>2.8066749292490764E-3</v>
      </c>
      <c r="D127" s="77" t="b">
        <v>0</v>
      </c>
      <c r="E127" s="77" t="b">
        <v>0</v>
      </c>
      <c r="F127" s="77" t="b">
        <v>0</v>
      </c>
    </row>
    <row r="128" spans="1:6" x14ac:dyDescent="0.35">
      <c r="A128" s="77" t="s">
        <v>1567</v>
      </c>
      <c r="B128" s="77">
        <v>2</v>
      </c>
      <c r="C128" s="116">
        <v>2.8066749292490764E-3</v>
      </c>
      <c r="D128" s="77" t="b">
        <v>0</v>
      </c>
      <c r="E128" s="77" t="b">
        <v>0</v>
      </c>
      <c r="F128" s="77" t="b">
        <v>0</v>
      </c>
    </row>
    <row r="129" spans="1:6" x14ac:dyDescent="0.35">
      <c r="A129" s="77" t="s">
        <v>1568</v>
      </c>
      <c r="B129" s="77">
        <v>2</v>
      </c>
      <c r="C129" s="116">
        <v>2.8066749292490764E-3</v>
      </c>
      <c r="D129" s="77" t="b">
        <v>0</v>
      </c>
      <c r="E129" s="77" t="b">
        <v>0</v>
      </c>
      <c r="F129" s="77" t="b">
        <v>0</v>
      </c>
    </row>
    <row r="130" spans="1:6" x14ac:dyDescent="0.35">
      <c r="A130" s="77" t="s">
        <v>1569</v>
      </c>
      <c r="B130" s="77">
        <v>2</v>
      </c>
      <c r="C130" s="116">
        <v>2.8066749292490764E-3</v>
      </c>
      <c r="D130" s="77" t="b">
        <v>0</v>
      </c>
      <c r="E130" s="77" t="b">
        <v>0</v>
      </c>
      <c r="F130" s="77" t="b">
        <v>0</v>
      </c>
    </row>
    <row r="131" spans="1:6" x14ac:dyDescent="0.35">
      <c r="A131" s="77" t="s">
        <v>1570</v>
      </c>
      <c r="B131" s="77">
        <v>2</v>
      </c>
      <c r="C131" s="116">
        <v>2.8066749292490764E-3</v>
      </c>
      <c r="D131" s="77" t="b">
        <v>0</v>
      </c>
      <c r="E131" s="77" t="b">
        <v>0</v>
      </c>
      <c r="F131" s="77" t="b">
        <v>0</v>
      </c>
    </row>
    <row r="132" spans="1:6" x14ac:dyDescent="0.35">
      <c r="A132" s="77" t="s">
        <v>1571</v>
      </c>
      <c r="B132" s="77">
        <v>2</v>
      </c>
      <c r="C132" s="116">
        <v>2.8066749292490764E-3</v>
      </c>
      <c r="D132" s="77" t="b">
        <v>0</v>
      </c>
      <c r="E132" s="77" t="b">
        <v>0</v>
      </c>
      <c r="F132" s="77" t="b">
        <v>0</v>
      </c>
    </row>
    <row r="133" spans="1:6" x14ac:dyDescent="0.35">
      <c r="A133" s="77" t="s">
        <v>1572</v>
      </c>
      <c r="B133" s="77">
        <v>2</v>
      </c>
      <c r="C133" s="116">
        <v>2.8066749292490764E-3</v>
      </c>
      <c r="D133" s="77" t="b">
        <v>0</v>
      </c>
      <c r="E133" s="77" t="b">
        <v>0</v>
      </c>
      <c r="F133" s="77" t="b">
        <v>0</v>
      </c>
    </row>
    <row r="134" spans="1:6" x14ac:dyDescent="0.35">
      <c r="A134" s="77" t="s">
        <v>1573</v>
      </c>
      <c r="B134" s="77">
        <v>2</v>
      </c>
      <c r="C134" s="116">
        <v>3.3288431784493908E-3</v>
      </c>
      <c r="D134" s="77" t="b">
        <v>0</v>
      </c>
      <c r="E134" s="77" t="b">
        <v>0</v>
      </c>
      <c r="F134" s="77" t="b">
        <v>0</v>
      </c>
    </row>
    <row r="135" spans="1:6" x14ac:dyDescent="0.35">
      <c r="A135" s="77" t="s">
        <v>1574</v>
      </c>
      <c r="B135" s="77">
        <v>2</v>
      </c>
      <c r="C135" s="116">
        <v>3.3288431784493908E-3</v>
      </c>
      <c r="D135" s="77" t="b">
        <v>0</v>
      </c>
      <c r="E135" s="77" t="b">
        <v>0</v>
      </c>
      <c r="F135" s="77" t="b">
        <v>0</v>
      </c>
    </row>
    <row r="136" spans="1:6" x14ac:dyDescent="0.35">
      <c r="A136" s="77" t="s">
        <v>1575</v>
      </c>
      <c r="B136" s="77">
        <v>2</v>
      </c>
      <c r="C136" s="116">
        <v>3.3288431784493908E-3</v>
      </c>
      <c r="D136" s="77" t="b">
        <v>0</v>
      </c>
      <c r="E136" s="77" t="b">
        <v>0</v>
      </c>
      <c r="F136" s="77" t="b">
        <v>0</v>
      </c>
    </row>
    <row r="137" spans="1:6" x14ac:dyDescent="0.35">
      <c r="A137" s="77" t="s">
        <v>1576</v>
      </c>
      <c r="B137" s="77">
        <v>2</v>
      </c>
      <c r="C137" s="116">
        <v>3.3288431784493908E-3</v>
      </c>
      <c r="D137" s="77" t="b">
        <v>0</v>
      </c>
      <c r="E137" s="77" t="b">
        <v>0</v>
      </c>
      <c r="F137" s="77" t="b">
        <v>0</v>
      </c>
    </row>
    <row r="138" spans="1:6" x14ac:dyDescent="0.35">
      <c r="A138" s="77" t="s">
        <v>1577</v>
      </c>
      <c r="B138" s="77">
        <v>2</v>
      </c>
      <c r="C138" s="116">
        <v>3.3288431784493908E-3</v>
      </c>
      <c r="D138" s="77" t="b">
        <v>0</v>
      </c>
      <c r="E138" s="77" t="b">
        <v>0</v>
      </c>
      <c r="F138" s="77" t="b">
        <v>0</v>
      </c>
    </row>
    <row r="139" spans="1:6" x14ac:dyDescent="0.35">
      <c r="A139" s="77" t="s">
        <v>1578</v>
      </c>
      <c r="B139" s="77">
        <v>2</v>
      </c>
      <c r="C139" s="116">
        <v>3.3288431784493908E-3</v>
      </c>
      <c r="D139" s="77" t="b">
        <v>0</v>
      </c>
      <c r="E139" s="77" t="b">
        <v>0</v>
      </c>
      <c r="F139" s="77" t="b">
        <v>0</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cdm:cachedDataManifest xmlns:cdm="http://schemas.microsoft.com/2004/VisualStudio/Tools/Applications/CachedDataManifest.xsd" cdm:revision="1"/>
</file>

<file path=customXml/itemProps1.xml><?xml version="1.0" encoding="utf-8"?>
<ds:datastoreItem xmlns:ds="http://schemas.openxmlformats.org/officeDocument/2006/customXml" ds:itemID="{0DCB073B-9613-4DB8-ACEA-6407E85F3FF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13</vt:i4>
      </vt:variant>
    </vt:vector>
  </HeadingPairs>
  <TitlesOfParts>
    <vt:vector size="23" baseType="lpstr">
      <vt:lpstr>Edges</vt:lpstr>
      <vt:lpstr>Vertices</vt:lpstr>
      <vt:lpstr>Do Not Delete</vt:lpstr>
      <vt:lpstr>Groups</vt:lpstr>
      <vt:lpstr>Group Vertices</vt:lpstr>
      <vt:lpstr>Overall Metrics</vt:lpstr>
      <vt:lpstr>Misc</vt:lpstr>
      <vt:lpstr>Twitter Search Ntwrk Top Items</vt:lpstr>
      <vt:lpstr>Words</vt:lpstr>
      <vt:lpstr>Word Pairs</vt:lpstr>
      <vt:lpstr>BinDivisor</vt:lpstr>
      <vt:lpstr>DynamicFilterForceCalculationRange</vt:lpstr>
      <vt:lpstr>DynamicFilterSourceColumnRange</vt:lpstr>
      <vt:lpstr>NoMetricMessage</vt:lpstr>
      <vt:lpstr>NotAvailable</vt:lpstr>
      <vt:lpstr>ValidBooleansDefaultFalse</vt:lpstr>
      <vt:lpstr>ValidEdgeStyles</vt:lpstr>
      <vt:lpstr>ValidEdgeVisibilities</vt:lpstr>
      <vt:lpstr>ValidGroupShapes</vt:lpstr>
      <vt:lpstr>ValidGroupVisibilities</vt:lpstr>
      <vt:lpstr>ValidVertexLabelPositions</vt:lpstr>
      <vt:lpstr>ValidVertexShapes</vt:lpstr>
      <vt:lpstr>ValidVertexVisibilities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Amit Kumar</dc:creator>
  <cp:lastModifiedBy>Amit Kumar</cp:lastModifiedBy>
  <dcterms:created xsi:type="dcterms:W3CDTF">2008-01-30T00:41:58Z</dcterms:created>
  <dcterms:modified xsi:type="dcterms:W3CDTF">2017-04-08T10:31:21Z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2fab5c60-e3b5-439b-8f29-2ddb446af29a</vt:lpwstr>
  </property>
  <property fmtid="{D5CDD505-2E9C-101B-9397-08002B2CF9AE}" pid="3" name="_AssemblyLocation">
    <vt:lpwstr>http://www.nodexlgraphgallery.org/NodeXLSetup/Smrf.NodeXL.ExcelTemplate.vsto|aa51c0f3-62b4-4782-83a8-a15dcdd17698</vt:lpwstr>
  </property>
  <property fmtid="{D5CDD505-2E9C-101B-9397-08002B2CF9AE}" pid="4" name="_AssemblyName">
    <vt:lpwstr>4E3C66D5-58D4-491E-A7D4-64AF99AF6E8B</vt:lpwstr>
  </property>
  <property fmtid="{D5CDD505-2E9C-101B-9397-08002B2CF9AE}" pid="5" name="Solution ID">
    <vt:lpwstr>{15727DE6-F92D-4E46-ACB4-0E2C58B31A18}</vt:lpwstr>
  </property>
</Properties>
</file>