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codeName="ThisWorkbook" defaultThemeVersion="124226"/>
  <mc:AlternateContent xmlns:mc="http://schemas.openxmlformats.org/markup-compatibility/2006">
    <mc:Choice Requires="x15">
      <x15ac:absPath xmlns:x15ac="http://schemas.microsoft.com/office/spreadsheetml/2010/11/ac" url="C:\Users\amitk\Documents\apple\tweets for smartphones\Sentiment analysis\"/>
    </mc:Choice>
  </mc:AlternateContent>
  <bookViews>
    <workbookView xWindow="0" yWindow="0" windowWidth="11640" windowHeight="7050" firstSheet="8" activeTab="8"/>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 name="Twitter Search Ntwrk Top Items" sheetId="8" r:id="rId8"/>
    <sheet name="Words" sheetId="9" r:id="rId9"/>
    <sheet name="Word Pairs" sheetId="10" r:id="rId10"/>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62913"/>
</workbook>
</file>

<file path=xl/calcChain.xml><?xml version="1.0" encoding="utf-8"?>
<calcChain xmlns="http://schemas.openxmlformats.org/spreadsheetml/2006/main">
  <c r="E34" i="7" l="1"/>
  <c r="G34" i="7"/>
  <c r="I34" i="7"/>
  <c r="K34" i="7"/>
  <c r="M34" i="7"/>
  <c r="O34" i="7"/>
  <c r="Q34" i="7"/>
  <c r="S34" i="7"/>
  <c r="U34" i="7"/>
  <c r="E35" i="7"/>
  <c r="G35" i="7"/>
  <c r="I35" i="7"/>
  <c r="K35" i="7"/>
  <c r="M35" i="7"/>
  <c r="O35" i="7"/>
  <c r="Q35" i="7"/>
  <c r="S35" i="7"/>
  <c r="U35" i="7"/>
  <c r="E36" i="7"/>
  <c r="G36" i="7"/>
  <c r="I36" i="7"/>
  <c r="K36" i="7"/>
  <c r="M36" i="7"/>
  <c r="O36" i="7"/>
  <c r="Q36" i="7"/>
  <c r="S36" i="7"/>
  <c r="U36" i="7"/>
  <c r="E37" i="7"/>
  <c r="G37" i="7"/>
  <c r="I37" i="7"/>
  <c r="K37" i="7"/>
  <c r="M37" i="7"/>
  <c r="O37" i="7"/>
  <c r="Q37" i="7"/>
  <c r="S37" i="7"/>
  <c r="U37" i="7"/>
  <c r="E29" i="7" l="1"/>
  <c r="G29" i="7"/>
  <c r="I29" i="7"/>
  <c r="K29" i="7"/>
  <c r="M29" i="7"/>
  <c r="O29" i="7"/>
  <c r="Q29" i="7"/>
  <c r="S29" i="7"/>
  <c r="U29" i="7"/>
  <c r="E30" i="7"/>
  <c r="G30" i="7"/>
  <c r="I30" i="7"/>
  <c r="K30" i="7"/>
  <c r="M30" i="7"/>
  <c r="O30" i="7"/>
  <c r="Q30" i="7"/>
  <c r="S30" i="7"/>
  <c r="U30" i="7"/>
  <c r="E31" i="7"/>
  <c r="G31" i="7"/>
  <c r="I31" i="7"/>
  <c r="K31" i="7"/>
  <c r="M31" i="7"/>
  <c r="O31" i="7"/>
  <c r="Q31" i="7"/>
  <c r="S31" i="7"/>
  <c r="U31" i="7"/>
  <c r="E32" i="7"/>
  <c r="G32" i="7"/>
  <c r="I32" i="7"/>
  <c r="K32" i="7"/>
  <c r="M32" i="7"/>
  <c r="O32" i="7"/>
  <c r="Q32" i="7"/>
  <c r="S32" i="7"/>
  <c r="U32" i="7"/>
  <c r="E33" i="7"/>
  <c r="G33" i="7"/>
  <c r="I33" i="7"/>
  <c r="K33" i="7"/>
  <c r="M33" i="7"/>
  <c r="O33" i="7"/>
  <c r="Q33" i="7"/>
  <c r="S33" i="7"/>
  <c r="U33" i="7"/>
  <c r="B140" i="7" l="1"/>
  <c r="B139" i="7"/>
  <c r="B142" i="7"/>
  <c r="B141" i="7"/>
  <c r="P57" i="7"/>
  <c r="Q57" i="7" s="1"/>
  <c r="P2" i="7"/>
  <c r="B154" i="7"/>
  <c r="B153" i="7"/>
  <c r="B156" i="7"/>
  <c r="B155" i="7"/>
  <c r="R57" i="7"/>
  <c r="S57" i="7" s="1"/>
  <c r="R2" i="7"/>
  <c r="B126" i="7"/>
  <c r="B125" i="7"/>
  <c r="B128" i="7"/>
  <c r="B127" i="7"/>
  <c r="N57" i="7"/>
  <c r="O57" i="7" s="1"/>
  <c r="N2" i="7"/>
  <c r="B112" i="7"/>
  <c r="B111" i="7"/>
  <c r="B98" i="7"/>
  <c r="B97" i="7"/>
  <c r="B114" i="7"/>
  <c r="B113" i="7"/>
  <c r="L57" i="7"/>
  <c r="M57" i="7" s="1"/>
  <c r="L2" i="7"/>
  <c r="B84" i="7"/>
  <c r="B83" i="7"/>
  <c r="B70" i="7"/>
  <c r="B69" i="7"/>
  <c r="B100" i="7"/>
  <c r="B99" i="7"/>
  <c r="J57" i="7"/>
  <c r="K57" i="7" s="1"/>
  <c r="J2" i="7"/>
  <c r="B86" i="7"/>
  <c r="B85" i="7"/>
  <c r="H57" i="7"/>
  <c r="I57" i="7" s="1"/>
  <c r="H2" i="7"/>
  <c r="B72" i="7"/>
  <c r="B71" i="7"/>
  <c r="F57" i="7"/>
  <c r="G57" i="7" s="1"/>
  <c r="F2" i="7"/>
  <c r="B56" i="7"/>
  <c r="B55" i="7"/>
  <c r="B58" i="7"/>
  <c r="B57" i="7"/>
  <c r="T57"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8" i="7" s="1"/>
  <c r="D57" i="7"/>
  <c r="E57" i="7" s="1"/>
  <c r="D2" i="7"/>
  <c r="U57" i="7"/>
  <c r="P40" i="7" l="1"/>
  <c r="Q39" i="7" s="1"/>
  <c r="Q27" i="7"/>
  <c r="Q3" i="7"/>
  <c r="Q2" i="7"/>
  <c r="R3" i="7"/>
  <c r="R4" i="7" s="1"/>
  <c r="S3" i="7" s="1"/>
  <c r="T3" i="7"/>
  <c r="L3" i="7"/>
  <c r="M2" i="7" s="1"/>
  <c r="N3" i="7"/>
  <c r="H3" i="7"/>
  <c r="J3" i="7"/>
  <c r="D3" i="7"/>
  <c r="D4" i="7" s="1"/>
  <c r="E3" i="7" s="1"/>
  <c r="F3" i="7"/>
  <c r="U2" i="7"/>
  <c r="P41" i="7" l="1"/>
  <c r="P42" i="7" s="1"/>
  <c r="P43" i="7" s="1"/>
  <c r="P44" i="7" s="1"/>
  <c r="P45" i="7" s="1"/>
  <c r="P46" i="7" s="1"/>
  <c r="P47" i="7" s="1"/>
  <c r="P48" i="7" s="1"/>
  <c r="P49" i="7" s="1"/>
  <c r="P50" i="7" s="1"/>
  <c r="P51" i="7" s="1"/>
  <c r="P52" i="7" s="1"/>
  <c r="P53" i="7" s="1"/>
  <c r="P54" i="7" s="1"/>
  <c r="P55" i="7" s="1"/>
  <c r="P56" i="7" s="1"/>
  <c r="Q38" i="7"/>
  <c r="Q5" i="7"/>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8" i="7" s="1"/>
  <c r="I2" i="7"/>
  <c r="J4" i="7"/>
  <c r="K2" i="7"/>
  <c r="H4" i="7"/>
  <c r="H5" i="7" s="1"/>
  <c r="E2" i="7"/>
  <c r="F4" i="7"/>
  <c r="G2" i="7"/>
  <c r="D5" i="7"/>
  <c r="E4" i="7" s="1"/>
  <c r="U3" i="7"/>
  <c r="L40" i="7" l="1"/>
  <c r="M39" i="7" s="1"/>
  <c r="M27" i="7"/>
  <c r="Q6" i="7"/>
  <c r="T5" i="7"/>
  <c r="M3" i="7"/>
  <c r="R6" i="7"/>
  <c r="S5" i="7" s="1"/>
  <c r="I3" i="7"/>
  <c r="N5" i="7"/>
  <c r="O3" i="7"/>
  <c r="M4" i="7"/>
  <c r="M5" i="7"/>
  <c r="M6" i="7"/>
  <c r="J5" i="7"/>
  <c r="K3" i="7"/>
  <c r="H6" i="7"/>
  <c r="I5" i="7" s="1"/>
  <c r="I4" i="7"/>
  <c r="F5" i="7"/>
  <c r="G3" i="7"/>
  <c r="D6" i="7"/>
  <c r="E5" i="7" s="1"/>
  <c r="U4" i="7"/>
  <c r="L41" i="7" l="1"/>
  <c r="L42" i="7" s="1"/>
  <c r="L43" i="7" s="1"/>
  <c r="L44" i="7" s="1"/>
  <c r="L45" i="7" s="1"/>
  <c r="L46" i="7" s="1"/>
  <c r="L47" i="7" s="1"/>
  <c r="L48" i="7" s="1"/>
  <c r="L49" i="7" s="1"/>
  <c r="L50" i="7" s="1"/>
  <c r="L51" i="7" s="1"/>
  <c r="L52" i="7" s="1"/>
  <c r="L53" i="7" s="1"/>
  <c r="L54" i="7" s="1"/>
  <c r="L55" i="7" s="1"/>
  <c r="L56" i="7" s="1"/>
  <c r="M38" i="7"/>
  <c r="Q7" i="7"/>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8" i="7"/>
  <c r="N26" i="7"/>
  <c r="O25" i="7" s="1"/>
  <c r="M28" i="7"/>
  <c r="J26" i="7"/>
  <c r="K25" i="7" s="1"/>
  <c r="H28" i="7"/>
  <c r="F26" i="7"/>
  <c r="G25" i="7" s="1"/>
  <c r="D28" i="7"/>
  <c r="U25" i="7"/>
  <c r="I26" i="7" l="1"/>
  <c r="I27" i="7"/>
  <c r="S26" i="7"/>
  <c r="S27" i="7"/>
  <c r="E26" i="7"/>
  <c r="E27" i="7"/>
  <c r="Q28" i="7"/>
  <c r="T28" i="7"/>
  <c r="U27" i="7" s="1"/>
  <c r="R40" i="7"/>
  <c r="S39" i="7" s="1"/>
  <c r="N28" i="7"/>
  <c r="M40" i="7"/>
  <c r="J28" i="7"/>
  <c r="H40" i="7"/>
  <c r="I39" i="7" s="1"/>
  <c r="F28" i="7"/>
  <c r="D40" i="7"/>
  <c r="E39" i="7" s="1"/>
  <c r="I28" i="7" l="1"/>
  <c r="I38" i="7"/>
  <c r="E28" i="7"/>
  <c r="E38" i="7"/>
  <c r="S28" i="7"/>
  <c r="S38" i="7"/>
  <c r="K26" i="7"/>
  <c r="K27" i="7"/>
  <c r="G26" i="7"/>
  <c r="G27" i="7"/>
  <c r="O26" i="7"/>
  <c r="O27" i="7"/>
  <c r="Q40" i="7"/>
  <c r="T40" i="7"/>
  <c r="R41" i="7"/>
  <c r="S40" i="7" s="1"/>
  <c r="N40" i="7"/>
  <c r="O39" i="7" s="1"/>
  <c r="M41" i="7"/>
  <c r="J40" i="7"/>
  <c r="K39" i="7" s="1"/>
  <c r="H41" i="7"/>
  <c r="I40" i="7" s="1"/>
  <c r="F40" i="7"/>
  <c r="G39" i="7" s="1"/>
  <c r="D41" i="7"/>
  <c r="E40" i="7" s="1"/>
  <c r="U26" i="7"/>
  <c r="U38" i="7" l="1"/>
  <c r="U39" i="7"/>
  <c r="K28" i="7"/>
  <c r="K38" i="7"/>
  <c r="G28" i="7"/>
  <c r="G38" i="7"/>
  <c r="O28" i="7"/>
  <c r="O38" i="7"/>
  <c r="Q41" i="7"/>
  <c r="T41" i="7"/>
  <c r="R42" i="7"/>
  <c r="N41" i="7"/>
  <c r="O40" i="7" s="1"/>
  <c r="M42" i="7"/>
  <c r="J41" i="7"/>
  <c r="K40" i="7" s="1"/>
  <c r="H42" i="7"/>
  <c r="I41" i="7" s="1"/>
  <c r="F41" i="7"/>
  <c r="G40" i="7" s="1"/>
  <c r="D42" i="7"/>
  <c r="E41" i="7" s="1"/>
  <c r="U28" i="7"/>
  <c r="U40" i="7"/>
  <c r="Q42" i="7" l="1"/>
  <c r="T42" i="7"/>
  <c r="R43" i="7"/>
  <c r="S42" i="7" s="1"/>
  <c r="S41" i="7"/>
  <c r="N42" i="7"/>
  <c r="O41" i="7" s="1"/>
  <c r="M43" i="7"/>
  <c r="J42" i="7"/>
  <c r="K41" i="7" s="1"/>
  <c r="H43" i="7"/>
  <c r="I42" i="7" s="1"/>
  <c r="F42" i="7"/>
  <c r="G41" i="7" s="1"/>
  <c r="D43" i="7"/>
  <c r="E42" i="7" s="1"/>
  <c r="U41" i="7"/>
  <c r="Q43" i="7" l="1"/>
  <c r="T43" i="7"/>
  <c r="R44" i="7"/>
  <c r="S43" i="7" s="1"/>
  <c r="N43" i="7"/>
  <c r="O42" i="7" s="1"/>
  <c r="M44" i="7"/>
  <c r="J43" i="7"/>
  <c r="K42" i="7" s="1"/>
  <c r="H44" i="7"/>
  <c r="I43" i="7" s="1"/>
  <c r="F43" i="7"/>
  <c r="G42" i="7" s="1"/>
  <c r="D44" i="7"/>
  <c r="E43" i="7" s="1"/>
  <c r="U42" i="7"/>
  <c r="Q44" i="7" l="1"/>
  <c r="T44" i="7"/>
  <c r="R45" i="7"/>
  <c r="N44" i="7"/>
  <c r="O43" i="7" s="1"/>
  <c r="M45" i="7"/>
  <c r="J44" i="7"/>
  <c r="K43" i="7" s="1"/>
  <c r="H45" i="7"/>
  <c r="I44" i="7" s="1"/>
  <c r="F44" i="7"/>
  <c r="G43" i="7" s="1"/>
  <c r="D45" i="7"/>
  <c r="E44" i="7" s="1"/>
  <c r="U43" i="7"/>
  <c r="Q45" i="7" l="1"/>
  <c r="T45" i="7"/>
  <c r="R46" i="7"/>
  <c r="S45" i="7" s="1"/>
  <c r="S44" i="7"/>
  <c r="N45" i="7"/>
  <c r="O44" i="7" s="1"/>
  <c r="M46" i="7"/>
  <c r="J45" i="7"/>
  <c r="K44" i="7" s="1"/>
  <c r="H46" i="7"/>
  <c r="I45" i="7" s="1"/>
  <c r="F45" i="7"/>
  <c r="G44" i="7" s="1"/>
  <c r="D46" i="7"/>
  <c r="E45" i="7" s="1"/>
  <c r="U44" i="7"/>
  <c r="Q46" i="7" l="1"/>
  <c r="T46" i="7"/>
  <c r="R47" i="7"/>
  <c r="S46" i="7" s="1"/>
  <c r="N46" i="7"/>
  <c r="O45" i="7" s="1"/>
  <c r="M47" i="7"/>
  <c r="J46" i="7"/>
  <c r="K45" i="7" s="1"/>
  <c r="H47" i="7"/>
  <c r="I46" i="7" s="1"/>
  <c r="F46" i="7"/>
  <c r="G45" i="7" s="1"/>
  <c r="D47" i="7"/>
  <c r="E46" i="7" s="1"/>
  <c r="U45" i="7"/>
  <c r="Q47" i="7" l="1"/>
  <c r="T47" i="7"/>
  <c r="R48" i="7"/>
  <c r="S47" i="7" s="1"/>
  <c r="N47" i="7"/>
  <c r="O46" i="7" s="1"/>
  <c r="M48" i="7"/>
  <c r="J47" i="7"/>
  <c r="K46" i="7" s="1"/>
  <c r="H48" i="7"/>
  <c r="I47" i="7" s="1"/>
  <c r="F47" i="7"/>
  <c r="G46" i="7" s="1"/>
  <c r="D48" i="7"/>
  <c r="E47" i="7" s="1"/>
  <c r="U46" i="7"/>
  <c r="Q48" i="7" l="1"/>
  <c r="T48" i="7"/>
  <c r="R49" i="7"/>
  <c r="S48" i="7" s="1"/>
  <c r="N48" i="7"/>
  <c r="O47" i="7" s="1"/>
  <c r="M49" i="7"/>
  <c r="J48" i="7"/>
  <c r="K47" i="7" s="1"/>
  <c r="H49" i="7"/>
  <c r="I48" i="7" s="1"/>
  <c r="F48" i="7"/>
  <c r="G47" i="7" s="1"/>
  <c r="D49" i="7"/>
  <c r="E48" i="7" s="1"/>
  <c r="U47" i="7"/>
  <c r="Q49" i="7" l="1"/>
  <c r="T49" i="7"/>
  <c r="R50" i="7"/>
  <c r="S49" i="7" s="1"/>
  <c r="N49" i="7"/>
  <c r="O48" i="7" s="1"/>
  <c r="M50" i="7"/>
  <c r="J49" i="7"/>
  <c r="K48" i="7" s="1"/>
  <c r="H50" i="7"/>
  <c r="I49" i="7" s="1"/>
  <c r="F49" i="7"/>
  <c r="G48" i="7" s="1"/>
  <c r="D50" i="7"/>
  <c r="E49" i="7" s="1"/>
  <c r="U48" i="7"/>
  <c r="Q50" i="7" l="1"/>
  <c r="T50" i="7"/>
  <c r="R51" i="7"/>
  <c r="S50" i="7" s="1"/>
  <c r="N50" i="7"/>
  <c r="O49" i="7" s="1"/>
  <c r="M51" i="7"/>
  <c r="J50" i="7"/>
  <c r="K49" i="7" s="1"/>
  <c r="H51" i="7"/>
  <c r="I50" i="7" s="1"/>
  <c r="F50" i="7"/>
  <c r="G49" i="7" s="1"/>
  <c r="D51" i="7"/>
  <c r="E50" i="7" s="1"/>
  <c r="U49" i="7"/>
  <c r="Q51" i="7" l="1"/>
  <c r="T51" i="7"/>
  <c r="R52" i="7"/>
  <c r="S51" i="7" s="1"/>
  <c r="N51" i="7"/>
  <c r="O50" i="7" s="1"/>
  <c r="M52" i="7"/>
  <c r="J51" i="7"/>
  <c r="K50" i="7" s="1"/>
  <c r="H52" i="7"/>
  <c r="I51" i="7" s="1"/>
  <c r="F51" i="7"/>
  <c r="G50" i="7" s="1"/>
  <c r="D52" i="7"/>
  <c r="E51" i="7" s="1"/>
  <c r="U50" i="7"/>
  <c r="Q52" i="7" l="1"/>
  <c r="T52" i="7"/>
  <c r="R53" i="7"/>
  <c r="S52" i="7" s="1"/>
  <c r="N52" i="7"/>
  <c r="O51" i="7" s="1"/>
  <c r="M53" i="7"/>
  <c r="J52" i="7"/>
  <c r="K51" i="7" s="1"/>
  <c r="H53" i="7"/>
  <c r="I52" i="7" s="1"/>
  <c r="F52" i="7"/>
  <c r="G51" i="7" s="1"/>
  <c r="D53" i="7"/>
  <c r="E52" i="7" s="1"/>
  <c r="U51" i="7"/>
  <c r="Q53" i="7" l="1"/>
  <c r="T53" i="7"/>
  <c r="R54" i="7"/>
  <c r="S53" i="7" s="1"/>
  <c r="N53" i="7"/>
  <c r="O52" i="7" s="1"/>
  <c r="M54" i="7"/>
  <c r="J53" i="7"/>
  <c r="K52" i="7" s="1"/>
  <c r="H54" i="7"/>
  <c r="I53" i="7" s="1"/>
  <c r="F53" i="7"/>
  <c r="G52" i="7" s="1"/>
  <c r="D54" i="7"/>
  <c r="E53" i="7" s="1"/>
  <c r="U52" i="7"/>
  <c r="Q56" i="7" l="1"/>
  <c r="Q54" i="7"/>
  <c r="T54" i="7"/>
  <c r="R55" i="7"/>
  <c r="S54" i="7" s="1"/>
  <c r="N54" i="7"/>
  <c r="O53" i="7" s="1"/>
  <c r="M55" i="7"/>
  <c r="M56" i="7"/>
  <c r="J54" i="7"/>
  <c r="K53" i="7" s="1"/>
  <c r="H55" i="7"/>
  <c r="I54" i="7" s="1"/>
  <c r="F54" i="7"/>
  <c r="G53" i="7" s="1"/>
  <c r="D55" i="7"/>
  <c r="E54" i="7" s="1"/>
  <c r="U53" i="7"/>
  <c r="Q55" i="7" l="1"/>
  <c r="T55" i="7"/>
  <c r="R56" i="7"/>
  <c r="S56" i="7" s="1"/>
  <c r="N55" i="7"/>
  <c r="O54" i="7" s="1"/>
  <c r="J55" i="7"/>
  <c r="K54" i="7" s="1"/>
  <c r="H56" i="7"/>
  <c r="I56" i="7" s="1"/>
  <c r="F55" i="7"/>
  <c r="G54" i="7" s="1"/>
  <c r="D56" i="7"/>
  <c r="E56" i="7" s="1"/>
  <c r="U54" i="7"/>
  <c r="S55" i="7" l="1"/>
  <c r="T56" i="7"/>
  <c r="N56" i="7"/>
  <c r="O56" i="7" s="1"/>
  <c r="J56" i="7"/>
  <c r="K56" i="7" s="1"/>
  <c r="I55" i="7"/>
  <c r="F56" i="7"/>
  <c r="G56" i="7" s="1"/>
  <c r="E55" i="7"/>
  <c r="U56" i="7"/>
  <c r="O55" i="7" l="1"/>
  <c r="K55" i="7"/>
  <c r="G55" i="7"/>
  <c r="U55" i="7"/>
</calcChain>
</file>

<file path=xl/comments1.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A2" authorId="0" shape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<sst xmlns="http://schemas.openxmlformats.org/spreadsheetml/2006/main" count="4000" uniqueCount="1745">
  <si>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</si>
  <si>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</si>
  <si>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</si>
  <si>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</si>
  <si>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</si>
  <si>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</si>
  <si>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</si>
  <si>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</si>
  <si>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</si>
  <si>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</si>
  <si>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</si>
  <si>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</si>
  <si>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</si>
  <si>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</si>
  <si>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</si>
  <si>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</si>
  <si>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</si>
  <si>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</si>
  <si>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</si>
  <si>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</si>
  <si>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</si>
  <si>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</si>
  <si>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</si>
  <si>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</si>
  <si>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</si>
  <si>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</si>
  <si>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</si>
  <si>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</si>
  <si>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</si>
  <si>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</si>
  <si>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</si>
  <si>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</si>
  <si>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</si>
  <si>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</si>
  <si>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</si>
  <si>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</si>
  <si>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</si>
  <si>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</si>
  <si>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</si>
  <si>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</si>
  <si>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</si>
  <si>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</si>
  <si>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</si>
  <si>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</si>
  <si>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</si>
  <si>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</si>
  <si>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</si>
  <si>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</si>
  <si>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</si>
  <si>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</si>
  <si>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</si>
  <si>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</si>
  <si>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</si>
  <si>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</si>
  <si>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</si>
  <si>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</si>
  <si>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</si>
  <si>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</si>
  <si>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</si>
  <si>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</si>
  <si>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</si>
  <si>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</si>
  <si>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</si>
  <si>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</si>
  <si>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</si>
  <si>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</si>
  <si>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</si>
  <si>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</si>
  <si>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</si>
  <si>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</si>
  <si>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</si>
  <si>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</si>
  <si>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</si>
  <si>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</si>
  <si>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</si>
  <si>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</si>
  <si>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</si>
  <si>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</si>
  <si>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</si>
  <si>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</si>
  <si>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</si>
  <si>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</si>
  <si>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</si>
  <si>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</si>
  <si>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</si>
  <si>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</si>
  <si>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</si>
  <si>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</si>
  <si>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</si>
  <si>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</si>
  <si>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</si>
  <si>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</si>
  <si>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</si>
  <si>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</si>
  <si>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</si>
  <si>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</si>
  <si>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</si>
  <si>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</si>
  <si>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</si>
  <si>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</si>
  <si>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</si>
  <si>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</si>
  <si>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</si>
  <si>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</si>
  <si>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</si>
  <si>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</si>
  <si>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</si>
  <si>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</si>
  <si>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</si>
  <si>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</si>
  <si>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</si>
  <si>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</si>
  <si>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</si>
  <si>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</si>
  <si>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</si>
  <si>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</si>
  <si>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</si>
  <si>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</si>
  <si>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</si>
  <si>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</si>
  <si>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</si>
  <si>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</si>
  <si>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</si>
  <si>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</si>
  <si>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</si>
  <si>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</si>
  <si>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</si>
  <si>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</si>
  <si>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</si>
  <si>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</si>
  <si>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</si>
  <si>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</si>
  <si>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</si>
  <si>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</si>
  <si>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</si>
  <si>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</si>
  <si>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</si>
  <si>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</si>
  <si>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</si>
  <si>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</si>
  <si>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</si>
  <si>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</si>
  <si>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</si>
  <si>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</si>
  <si>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</si>
  <si>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</si>
  <si>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</si>
  <si>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</si>
  <si>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</si>
  <si>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</si>
  <si>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</si>
  <si>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</si>
  <si>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</si>
  <si>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</si>
  <si>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</si>
  <si>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</si>
  <si>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</si>
  <si>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</si>
  <si>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</si>
  <si>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</si>
  <si>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</si>
  <si>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</si>
  <si>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</si>
  <si>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</si>
  <si>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</si>
  <si>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</si>
  <si>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</si>
  <si>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</si>
  <si>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</si>
  <si>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</si>
  <si>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</si>
  <si>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</si>
  <si>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</si>
  <si>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</si>
  <si>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Autofill Workbook Results</t>
  </si>
  <si>
    <t>▓0▓0▓0▓True▓Black▓Black▓▓▓0▓0▓0▓0▓0▓False▓▓0▓0▓0▓0▓0▓False▓▓0▓0▓0▓True▓Black▓Black▓▓▓0▓0▓0▓0▓0▓False▓▓0▓0▓0▓0▓0▓False▓▓0▓0▓0▓0▓0▓False▓▓0▓0▓0▓0▓0▓False</t>
  </si>
  <si>
    <t>Graph History</t>
  </si>
  <si>
    <t>Relationship</t>
  </si>
  <si>
    <t>Relationship Date (UTC)</t>
  </si>
  <si>
    <t>Tweet</t>
  </si>
  <si>
    <t>URLs in Tweet</t>
  </si>
  <si>
    <t>Domains in Tweet</t>
  </si>
  <si>
    <t>Hashtags in Tweet</t>
  </si>
  <si>
    <t>Media in Tweet</t>
  </si>
  <si>
    <t>Tweet Image File</t>
  </si>
  <si>
    <t>Tweet Date (UTC)</t>
  </si>
  <si>
    <t>Twitter Page for Tweet</t>
  </si>
  <si>
    <t>Latitude</t>
  </si>
  <si>
    <t>Longitude</t>
  </si>
  <si>
    <t>Imported ID</t>
  </si>
  <si>
    <t>In-Reply-To Tweet ID</t>
  </si>
  <si>
    <t>Favorited</t>
  </si>
  <si>
    <t>Favorite Count</t>
  </si>
  <si>
    <t>In-Reply-To User ID</t>
  </si>
  <si>
    <t>Is Quote Status</t>
  </si>
  <si>
    <t>Language</t>
  </si>
  <si>
    <t>Possibly Sensitive</t>
  </si>
  <si>
    <t>Quoted Status ID</t>
  </si>
  <si>
    <t>Retweeted</t>
  </si>
  <si>
    <t>Retweet Count</t>
  </si>
  <si>
    <t>Retweet ID</t>
  </si>
  <si>
    <t>Source</t>
  </si>
  <si>
    <t>Truncated</t>
  </si>
  <si>
    <t>Unified Twitter ID</t>
  </si>
  <si>
    <t>Imported Tweet Type</t>
  </si>
  <si>
    <t>Added By Extended Analysis</t>
  </si>
  <si>
    <t>Corrected By Extended Analysis</t>
  </si>
  <si>
    <t>Place Bounding Box</t>
  </si>
  <si>
    <t>Place Country</t>
  </si>
  <si>
    <t>Place Country Code</t>
  </si>
  <si>
    <t>Place Full Name</t>
  </si>
  <si>
    <t>Place ID</t>
  </si>
  <si>
    <t>Place Name</t>
  </si>
  <si>
    <t>Place Type</t>
  </si>
  <si>
    <t>Place URL</t>
  </si>
  <si>
    <t>youtube</t>
  </si>
  <si>
    <t>Mentions</t>
  </si>
  <si>
    <t>feedburner.com</t>
  </si>
  <si>
    <t>google.com</t>
  </si>
  <si>
    <t>twitter.com</t>
  </si>
  <si>
    <t>amazon.de</t>
  </si>
  <si>
    <t>youtube.com</t>
  </si>
  <si>
    <t>samsung</t>
  </si>
  <si>
    <t/>
  </si>
  <si>
    <t>en</t>
  </si>
  <si>
    <t>it</t>
  </si>
  <si>
    <t>de</t>
  </si>
  <si>
    <t>nl</t>
  </si>
  <si>
    <t>fr</t>
  </si>
  <si>
    <t>pt</t>
  </si>
  <si>
    <t>IFTTT</t>
  </si>
  <si>
    <t>Google</t>
  </si>
  <si>
    <t>Twitter Web Client</t>
  </si>
  <si>
    <t>dlvr.it</t>
  </si>
  <si>
    <t>Twitter for Android</t>
  </si>
  <si>
    <t>Hootsuite</t>
  </si>
  <si>
    <t>Facebook</t>
  </si>
  <si>
    <t>Manou Tweeting</t>
  </si>
  <si>
    <t>WordPress.com</t>
  </si>
  <si>
    <t>Mobile Web (M5)</t>
  </si>
  <si>
    <t>Retweet</t>
  </si>
  <si>
    <t>Name</t>
  </si>
  <si>
    <t>Followed</t>
  </si>
  <si>
    <t>Followers</t>
  </si>
  <si>
    <t>Tweets</t>
  </si>
  <si>
    <t>Favorites</t>
  </si>
  <si>
    <t>Time Zone UTC Offset (Seconds)</t>
  </si>
  <si>
    <t>Description</t>
  </si>
  <si>
    <t>Location</t>
  </si>
  <si>
    <t>Web</t>
  </si>
  <si>
    <t>Time Zone</t>
  </si>
  <si>
    <t>Joined Twitter Date (UTC)</t>
  </si>
  <si>
    <t>Profile Banner Url</t>
  </si>
  <si>
    <t>Default Profile</t>
  </si>
  <si>
    <t>Default Profile Image</t>
  </si>
  <si>
    <t>Geo Enabled</t>
  </si>
  <si>
    <t>Listed Count</t>
  </si>
  <si>
    <t>Profile Background Image Url</t>
  </si>
  <si>
    <t>Verified</t>
  </si>
  <si>
    <t>Custom Menu Item Text</t>
  </si>
  <si>
    <t>Custom Menu Item Action</t>
  </si>
  <si>
    <t>Tweeted Search Term?</t>
  </si>
  <si>
    <t>YouTube</t>
  </si>
  <si>
    <t>lol watch this</t>
  </si>
  <si>
    <t>San Bruno, CA</t>
  </si>
  <si>
    <t>Germany</t>
  </si>
  <si>
    <t>Worldwide</t>
  </si>
  <si>
    <t>https://t.co/F3fLcf5sH7</t>
  </si>
  <si>
    <t>Rome</t>
  </si>
  <si>
    <t>Pacific Time (US &amp; Canada)</t>
  </si>
  <si>
    <t>Bern</t>
  </si>
  <si>
    <t>Paris</t>
  </si>
  <si>
    <t>Athens</t>
  </si>
  <si>
    <t>Jakarta</t>
  </si>
  <si>
    <t>Eastern Time (US &amp; Canada)</t>
  </si>
  <si>
    <t>London</t>
  </si>
  <si>
    <t>Casablanca</t>
  </si>
  <si>
    <t>Amsterdam</t>
  </si>
  <si>
    <t>West Central Africa</t>
  </si>
  <si>
    <t>New Delhi</t>
  </si>
  <si>
    <t>https://pbs.twimg.com/profile_banners/10228272/1489093421</t>
  </si>
  <si>
    <t>pl</t>
  </si>
  <si>
    <t>es</t>
  </si>
  <si>
    <t>en-gb</t>
  </si>
  <si>
    <t>http://abs.twimg.com/images/themes/theme1/bg.png</t>
  </si>
  <si>
    <t>http://pbs.twimg.com/profile_background_images/451389902429491200/Rrlh09IC.png</t>
  </si>
  <si>
    <t>http://abs.twimg.com/images/themes/theme9/bg.gif</t>
  </si>
  <si>
    <t>http://abs.twimg.com/images/themes/theme14/bg.gif</t>
  </si>
  <si>
    <t>http://pbs.twimg.com/profile_images/839944837172428802/FKhayf-__normal.jpg</t>
  </si>
  <si>
    <t>http://abs.twimg.com/sticky/default_profile_images/default_profile_normal.png</t>
  </si>
  <si>
    <t>Open Twitter Page for This Person</t>
  </si>
  <si>
    <t>https://twitter.com/youtube</t>
  </si>
  <si>
    <t xml:space="preserve">youtube
</t>
  </si>
  <si>
    <t>Directed</t>
  </si>
  <si>
    <t>com.br</t>
  </si>
  <si>
    <t>facebook.com</t>
  </si>
  <si>
    <t>da</t>
  </si>
  <si>
    <t>Brasil</t>
  </si>
  <si>
    <t>Greenland</t>
  </si>
  <si>
    <t>Brasilia</t>
  </si>
  <si>
    <t>http://abs.twimg.com/images/themes/theme15/bg.png</t>
  </si>
  <si>
    <t>cupom_efacil</t>
  </si>
  <si>
    <t>mobiletekzone</t>
  </si>
  <si>
    <t>alipromo.com</t>
  </si>
  <si>
    <t>mobiletekzone.com</t>
  </si>
  <si>
    <t>ipad</t>
  </si>
  <si>
    <t>in</t>
  </si>
  <si>
    <t>vi</t>
  </si>
  <si>
    <t>und</t>
  </si>
  <si>
    <t>th</t>
  </si>
  <si>
    <t>Postcron App</t>
  </si>
  <si>
    <t>Cupom Efácil</t>
  </si>
  <si>
    <t>Ofertas e descontos exclusivos para o site Efácil com o cupom de desconto: RCA-27231</t>
  </si>
  <si>
    <t>http://t.co/9woDb3wtI3</t>
  </si>
  <si>
    <t>https://pbs.twimg.com/profile_banners/264722905/1362444287</t>
  </si>
  <si>
    <t>id</t>
  </si>
  <si>
    <t>http://pbs.twimg.com/profile_background_images/773690067/f3619ec5a6507d462134d3ab74b2a7cc.jpeg</t>
  </si>
  <si>
    <t>http://abs.twimg.com/images/themes/theme13/bg.gif</t>
  </si>
  <si>
    <t>http://pbs.twimg.com/profile_images/378800000451877806/c75b6b8b475c46bc6342aeb8d9c2a2c0_normal.jpeg</t>
  </si>
  <si>
    <t>http://pbs.twimg.com/profile_images/809157670263488513/l4Q-nHf-_normal.jpg</t>
  </si>
  <si>
    <t>https://twitter.com/cupom_efacil</t>
  </si>
  <si>
    <t>https://twitter.com/mobiletekzone</t>
  </si>
  <si>
    <t>computeramade</t>
  </si>
  <si>
    <t>britneycorbeyan</t>
  </si>
  <si>
    <t>byfone4upro1</t>
  </si>
  <si>
    <t>samkiesupdates</t>
  </si>
  <si>
    <t>ponsel_2000</t>
  </si>
  <si>
    <t>hendfone</t>
  </si>
  <si>
    <t>https://www.sammobile.com/samsung-smart-switch/</t>
  </si>
  <si>
    <t>bukalapak.com</t>
  </si>
  <si>
    <t>amazon.fr</t>
  </si>
  <si>
    <t>sammobile.com</t>
  </si>
  <si>
    <t>http://pbs.twimg.com/profile_images/514672617/computer_normal.jpg</t>
  </si>
  <si>
    <t>http://pbs.twimg.com/profile_images/809025013844234240/ENtOSls5_normal.jpg</t>
  </si>
  <si>
    <t>http://pbs.twimg.com/profile_images/3472678027/7ecd35c2bac96861cbcc9c7468d0b69c_normal.png</t>
  </si>
  <si>
    <t>http://pbs.twimg.com/profile_images/583647686873583616/fdh2ZrSp_normal.jpg</t>
  </si>
  <si>
    <t>http://pbs.twimg.com/profile_images/588197423748636672/cbd11vfi_normal.jpg</t>
  </si>
  <si>
    <t>lt</t>
  </si>
  <si>
    <t>Bukalapak</t>
  </si>
  <si>
    <t>SamKiesUpdates</t>
  </si>
  <si>
    <t>Botize</t>
  </si>
  <si>
    <t>7.513203,30.230012 
11.599504,30.230012 
11.599504,37.559845 
7.513203,37.559845</t>
  </si>
  <si>
    <t>Tunisia</t>
  </si>
  <si>
    <t>TN</t>
  </si>
  <si>
    <t>5ddc8b97bfa4fa9d</t>
  </si>
  <si>
    <t>country</t>
  </si>
  <si>
    <t>https://api.twitter.com/1.1/geo/id/5ddc8b97bfa4fa9d.json</t>
  </si>
  <si>
    <t>Computeramade Kurt</t>
  </si>
  <si>
    <t>Britney Corbeyan</t>
  </si>
  <si>
    <t>Byfone4upro</t>
  </si>
  <si>
    <t>Ponsel 2000</t>
  </si>
  <si>
    <t>HENDFONE</t>
  </si>
  <si>
    <t>Computer, Netzwerke, Ipad, PC, Laptops, Notebooks, Zubehör - alles mit digital und online. jooo, und Internet - that's me :-)</t>
  </si>
  <si>
    <t>Hooded woman</t>
  </si>
  <si>
    <t>Grossiste smartphones &amp; tablettes</t>
  </si>
  <si>
    <t>Powered by http://t.co/Drcm6r6jlA Latest Samsung Kies update information worldwide.</t>
  </si>
  <si>
    <t>Akun Resmi http://t.co/Yrc4T4F0qg</t>
  </si>
  <si>
    <t>RETAIL&amp; GROSIR HANDPHONE GARANSI RESMI/DISTRIBUTOR 1 TAHUN</t>
  </si>
  <si>
    <t>Venezuela</t>
  </si>
  <si>
    <t>España</t>
  </si>
  <si>
    <t>Bangkok</t>
  </si>
  <si>
    <t>New York</t>
  </si>
  <si>
    <t>Hannover, Deutschland</t>
  </si>
  <si>
    <t>Saint-Ouen, Ile-de-France</t>
  </si>
  <si>
    <t>The Netherlands</t>
  </si>
  <si>
    <t>Jakarta Selatan</t>
  </si>
  <si>
    <t>Jambi, Indonesia</t>
  </si>
  <si>
    <t>Berlin</t>
  </si>
  <si>
    <t>http://t.co/G0PBzves2p</t>
  </si>
  <si>
    <t>http://t.co/CdizE7H7ie</t>
  </si>
  <si>
    <t>http://t.co/Yrc4T4F0qg</t>
  </si>
  <si>
    <t>Hawaii</t>
  </si>
  <si>
    <t>Quito</t>
  </si>
  <si>
    <t>Vienna</t>
  </si>
  <si>
    <t>https://pbs.twimg.com/profile_banners/4208985843/1447760336</t>
  </si>
  <si>
    <t>https://pbs.twimg.com/profile_banners/2856368366/1427987394</t>
  </si>
  <si>
    <t>https://pbs.twimg.com/profile_banners/3168224818/1429072167</t>
  </si>
  <si>
    <t>http://pbs.twimg.com/profile_background_images/833081258/0d1976afcb1eabc2928f127d20584d4d.jpeg</t>
  </si>
  <si>
    <t>http://pbs.twimg.com/profile_images/378800000769156453/c91eb25819414a80c57b0a246e69299e_normal.jpeg</t>
  </si>
  <si>
    <t>https://twitter.com/computeramade</t>
  </si>
  <si>
    <t>https://twitter.com/britneycorbeyan</t>
  </si>
  <si>
    <t>https://twitter.com/byfone4upro1</t>
  </si>
  <si>
    <t>https://twitter.com/samkiesupdates</t>
  </si>
  <si>
    <t>https://twitter.com/ponsel_2000</t>
  </si>
  <si>
    <t>https://twitter.com/hendfone</t>
  </si>
  <si>
    <t>amzn.to</t>
  </si>
  <si>
    <t>Deutschland</t>
  </si>
  <si>
    <t>Nigeria</t>
  </si>
  <si>
    <t>Midway Island</t>
  </si>
  <si>
    <t>dealurnet</t>
  </si>
  <si>
    <t>dealur.net twitter.com</t>
  </si>
  <si>
    <t>http://pbs.twimg.com/profile_images/846042239318970369/rOy0L-Wc_normal.jpg</t>
  </si>
  <si>
    <t>Dealur</t>
  </si>
  <si>
    <t>Aliexpress price tracker</t>
  </si>
  <si>
    <t>https://t.co/1ANKrKyJ0X</t>
  </si>
  <si>
    <t>https://pbs.twimg.com/profile_banners/35417819/1490547569</t>
  </si>
  <si>
    <t>https://twitter.com/dealurnet</t>
  </si>
  <si>
    <t>firmwaresamsung</t>
  </si>
  <si>
    <t>samnewspl</t>
  </si>
  <si>
    <t>black_friday_2</t>
  </si>
  <si>
    <t>mugi_store</t>
  </si>
  <si>
    <t>promos_du_web</t>
  </si>
  <si>
    <t>messerbecky</t>
  </si>
  <si>
    <t>⚡ US $1.25
Deluxe Branded Aluminum Metal Brush #branded #deluxe #aluminum #brushhard
https://t.co/xSXgGS58Vd https://t.co/Uh9MLWNVhK</t>
  </si>
  <si>
    <t>Like and Share if you want this  One Piece cases for Samsung Galaxy J1/J2/J3/ ... https://t.co/U2N0eiBl96 https://t.co/Mu5WdL0BOF</t>
  </si>
  <si>
    <t>http://alipromo.com/redirect/cpa/o/od71ks1rgphhhnt7se7lckeljsbymm8q/?to=https%3A%2F%2Fwww.aliexpress.com%2Fitem%2FDeluxe-Branded-Aluminum-Metal-Brush-Hard-Back-Cover-Case-for-Samsung-Galaxy-J1-J3-J5-J7%2F32673310331.html</t>
  </si>
  <si>
    <t>https://mugistore.com/monkey-d-luffy-one-piece-anime-hard-white-case-cover-for-samsung-galaxy-j1-j2-j3-j5-j7-c5-c7-c9-2016/</t>
  </si>
  <si>
    <t>http://dealitz.com/go/amz</t>
  </si>
  <si>
    <t>samsung-firmware.org</t>
  </si>
  <si>
    <t>mugistore.com</t>
  </si>
  <si>
    <t>dealitz.com</t>
  </si>
  <si>
    <t>branded deluxe aluminum brushhard</t>
  </si>
  <si>
    <t>soldes2017</t>
  </si>
  <si>
    <t>https://pbs.twimg.com/media/C8e7KhGXsAAwkP6.jpg</t>
  </si>
  <si>
    <t>https://pbs.twimg.com/media/C8fAZYmXYAASsQ9.jpg</t>
  </si>
  <si>
    <t>http://pbs.twimg.com/profile_images/612924647005417472/slpvcsbh_normal.png</t>
  </si>
  <si>
    <t>http://pbs.twimg.com/profile_images/649263285531881472/fXthS30c_normal.png</t>
  </si>
  <si>
    <t>http://pbs.twimg.com/profile_images/712777075673972736/2ehXyBrb_normal.jpg</t>
  </si>
  <si>
    <t>https://twitter.com/#!/black_friday_2/status/848852846669959168</t>
  </si>
  <si>
    <t>https://twitter.com/#!/mugi_store/status/848858600256798720</t>
  </si>
  <si>
    <t>848852846669959168</t>
  </si>
  <si>
    <t>848858600256798720</t>
  </si>
  <si>
    <t>samsung-firmware</t>
  </si>
  <si>
    <t>SamNewsPL</t>
  </si>
  <si>
    <t>Seolig</t>
  </si>
  <si>
    <t>MG Store</t>
  </si>
  <si>
    <t>Samsung Firmware</t>
  </si>
  <si>
    <t>SamNews</t>
  </si>
  <si>
    <t>Black Friday</t>
  </si>
  <si>
    <t>Mugi Store</t>
  </si>
  <si>
    <t>Promos_du_Web</t>
  </si>
  <si>
    <t>Becky Messer</t>
  </si>
  <si>
    <t>Portal poświęcony nowinkom ze świata firmy Samsung.</t>
  </si>
  <si>
    <t>Ready To Become the Future Pirate King ? Visit us ! Pick your Favourite item &amp; Start your Journey! We Have More than 100 items With Free Shipping Worldwide</t>
  </si>
  <si>
    <t>Retrouvez chaque jour des #Promos, des #Bonsplans, des #Soldes et des #VentesFlash !</t>
  </si>
  <si>
    <t>Wisdom is not wisdom when it is derived from books alone.</t>
  </si>
  <si>
    <t>United Kingdom</t>
  </si>
  <si>
    <t>Internet</t>
  </si>
  <si>
    <t>Austin</t>
  </si>
  <si>
    <t>http://t.co/wgyWopn8R2</t>
  </si>
  <si>
    <t>http://t.co/Q9lMYAcnUA</t>
  </si>
  <si>
    <t>https://t.co/rikSkUnoyi</t>
  </si>
  <si>
    <t>https://t.co/nx96cTacQi</t>
  </si>
  <si>
    <t>https://pbs.twimg.com/profile_banners/3340972763/1434968170</t>
  </si>
  <si>
    <t>https://pbs.twimg.com/profile_banners/3803184383/1449437135</t>
  </si>
  <si>
    <t>https://pbs.twimg.com/profile_banners/2992278219/1480141555</t>
  </si>
  <si>
    <t>https://pbs.twimg.com/profile_banners/789201304333672448/1477010071</t>
  </si>
  <si>
    <t>https://pbs.twimg.com/profile_banners/2252318094/1458773877</t>
  </si>
  <si>
    <t>http://pbs.twimg.com/profile_background_images/612926575043051520/x-Ra_BVV.jpg</t>
  </si>
  <si>
    <t>http://pbs.twimg.com/profile_images/802398044713025536/7In2i21D_normal.jpg</t>
  </si>
  <si>
    <t>http://pbs.twimg.com/profile_images/789247843294937088/7TlZw9Kt_normal.jpg</t>
  </si>
  <si>
    <t>https://twitter.com/firmwaresamsung</t>
  </si>
  <si>
    <t>https://twitter.com/samnewspl</t>
  </si>
  <si>
    <t>https://twitter.com/black_friday_2</t>
  </si>
  <si>
    <t>https://twitter.com/mugi_store</t>
  </si>
  <si>
    <t>https://twitter.com/promos_du_web</t>
  </si>
  <si>
    <t>https://twitter.com/messerbecky</t>
  </si>
  <si>
    <t>black_friday_2
⚡ US $1.25 Deluxe Branded Aluminum
Metal Brush #branded #deluxe #aluminum
#brushhard https://t.co/xSXgGS58Vd
https://t.co/Uh9MLWNVhK</t>
  </si>
  <si>
    <t>mugi_store
Like and Share if you want this
One Piece cases for Samsung Galaxy
J1/J2/J3/ ... https://t.co/U2N0eiBl96
https://t.co/Mu5WdL0BOF</t>
  </si>
  <si>
    <t>newandroidapps</t>
  </si>
  <si>
    <t>ultimo_desconto</t>
  </si>
  <si>
    <t>gafanhotoapp</t>
  </si>
  <si>
    <t>New #android #app: Theme for Galaxy J5 2017 https://t.co/hP4FLejnjt</t>
  </si>
  <si>
    <t>Luffy Case for Samsung Galaxy J1/J1ACE/J5/J5 2016/J7/N9150 https://t.co/ZHcO84mGZV https://t.co/00mFb7qgut</t>
  </si>
  <si>
    <t>https://www.appbrain.com/app/theme-for-galaxy-j5-2017/cp.galaxy.j5.j7.j8.a9.c5.s8.note.edge.theme.launcher</t>
  </si>
  <si>
    <t>https://mugistore.com/one-piece-luffy-case-for-samsung-galaxy-j1-ace-j5-2016-j7-n9150/</t>
  </si>
  <si>
    <t>https://gafanhotoapp.com.br/</t>
  </si>
  <si>
    <t>appbrain.com</t>
  </si>
  <si>
    <t>ultimodesconto.com</t>
  </si>
  <si>
    <t>amazon.it</t>
  </si>
  <si>
    <t>android app</t>
  </si>
  <si>
    <t>https://pbs.twimg.com/media/C8eVaQ8W0AAizi1.jpg</t>
  </si>
  <si>
    <t>http://pbs.twimg.com/profile_images/1077889707/android-logo_normal.jpg</t>
  </si>
  <si>
    <t>http://pbs.twimg.com/profile_images/566182976216502272/5YqOf6Cy_normal.jpeg</t>
  </si>
  <si>
    <t>http://pbs.twimg.com/profile_images/714210504508575746/40Z8XXou_normal.jpg</t>
  </si>
  <si>
    <t>https://twitter.com/#!/newandroidapps/status/848837584641982465</t>
  </si>
  <si>
    <t>https://twitter.com/#!/mugi_store/status/848811336788320256</t>
  </si>
  <si>
    <t>848837584641982465</t>
  </si>
  <si>
    <t>848811336788320256</t>
  </si>
  <si>
    <t>AppBrain Android Apps</t>
  </si>
  <si>
    <t>GafanhotoApp</t>
  </si>
  <si>
    <t>New Android apps</t>
  </si>
  <si>
    <t>Ultimo Desconto</t>
  </si>
  <si>
    <t>Gafanhoto App</t>
  </si>
  <si>
    <t>Find the best new Android apps and games for your phone. Works for G1, MyTouch, Droid, Nexus One, Incredible, Evo 4G.</t>
  </si>
  <si>
    <t>Comparador automático de cupons de desconto, das melhores lojas online do Brasil. Confira!</t>
  </si>
  <si>
    <t>As promoções dos melhores sites em um só lugar. Acesse o site: https://t.co/ZPjGQ3u9CT
ou baixe o app para android em: https://t.co/juS7lKsEtk</t>
  </si>
  <si>
    <t>Brazil</t>
  </si>
  <si>
    <t>http://t.co/w18M2t4ZBm</t>
  </si>
  <si>
    <t>https://t.co/LfAvcsKAeg</t>
  </si>
  <si>
    <t>https://t.co/ZPjGQ3u9CT</t>
  </si>
  <si>
    <t>https://pbs.twimg.com/profile_banners/3313274548/1459208773</t>
  </si>
  <si>
    <t>https://twitter.com/newandroidapps</t>
  </si>
  <si>
    <t>https://twitter.com/ultimo_desconto</t>
  </si>
  <si>
    <t>https://twitter.com/gafanhotoapp</t>
  </si>
  <si>
    <t>newandroidapps
New #android #app: Theme for Galaxy
J5 2017 https://t.co/hP4FLejnjt</t>
  </si>
  <si>
    <t>liveshopping_de</t>
  </si>
  <si>
    <t>zambeli_maria</t>
  </si>
  <si>
    <t>marciafans2</t>
  </si>
  <si>
    <t>nadmartonline</t>
  </si>
  <si>
    <t>tiendamopi</t>
  </si>
  <si>
    <t>juvebot</t>
  </si>
  <si>
    <t>gmxtra</t>
  </si>
  <si>
    <t>bcebd0jjhnhjfcv</t>
  </si>
  <si>
    <t>acomponentespc</t>
  </si>
  <si>
    <t>modernvision_</t>
  </si>
  <si>
    <t>brucemailhot1</t>
  </si>
  <si>
    <t>pakihari</t>
  </si>
  <si>
    <t>apple_ref</t>
  </si>
  <si>
    <t>huelvahoy</t>
  </si>
  <si>
    <t>mobiflip</t>
  </si>
  <si>
    <t>itechniklife</t>
  </si>
  <si>
    <t>alberto62215312</t>
  </si>
  <si>
    <t>sammynews</t>
  </si>
  <si>
    <t>ctechtvde</t>
  </si>
  <si>
    <t>dafabetuganda</t>
  </si>
  <si>
    <t>androidode</t>
  </si>
  <si>
    <t>stkmbinhphuoc</t>
  </si>
  <si>
    <t>rohitkumarbirla</t>
  </si>
  <si>
    <t>wiku02</t>
  </si>
  <si>
    <t>9fnfsbgx87w9iyq</t>
  </si>
  <si>
    <t>wschnaeppchen</t>
  </si>
  <si>
    <t>filtr_de</t>
  </si>
  <si>
    <t>promocoesgatry</t>
  </si>
  <si>
    <t>dtvtechnik</t>
  </si>
  <si>
    <t>news_handy</t>
  </si>
  <si>
    <t>androidnext</t>
  </si>
  <si>
    <t>at_socialmedia</t>
  </si>
  <si>
    <t>gigaandroid</t>
  </si>
  <si>
    <t>kaskusjualbeli</t>
  </si>
  <si>
    <t>mahadirsyarif</t>
  </si>
  <si>
    <t>snipz</t>
  </si>
  <si>
    <t>talandiva</t>
  </si>
  <si>
    <t>pedro97047189</t>
  </si>
  <si>
    <t>superdeals_etc</t>
  </si>
  <si>
    <t>jromoniex</t>
  </si>
  <si>
    <t>stavrinaki_</t>
  </si>
  <si>
    <t>monsterdealz</t>
  </si>
  <si>
    <t>taliterqualiter</t>
  </si>
  <si>
    <t>completedeals</t>
  </si>
  <si>
    <t>pointekonline</t>
  </si>
  <si>
    <t>giodaddabbo</t>
  </si>
  <si>
    <t>electroshopvzla</t>
  </si>
  <si>
    <t>gigatechde</t>
  </si>
  <si>
    <t>diagonismos_gr</t>
  </si>
  <si>
    <t>christinv</t>
  </si>
  <si>
    <t>ofertaxmovil</t>
  </si>
  <si>
    <t>korting_krant</t>
  </si>
  <si>
    <t>soyoferta</t>
  </si>
  <si>
    <t>promocaotop</t>
  </si>
  <si>
    <t>euroshejk</t>
  </si>
  <si>
    <t>bestbuycyprus</t>
  </si>
  <si>
    <t>josephf198</t>
  </si>
  <si>
    <t>venezolanos24fb</t>
  </si>
  <si>
    <t>anuncialoven</t>
  </si>
  <si>
    <t>tarekahmedbd500</t>
  </si>
  <si>
    <t>SAMSUNG Galaxy J5 DUOS mit 16GB, Android OS, in 3 Farben für nur € 145,- inkl. Versand - https://t.co/oiemSlCv0i - Preisvergleich: € 17</t>
  </si>
  <si>
    <t>Aktualizacja dla Galaxy J5 2016 (SM-J510FN) w regionie PLS (Plus GSM), nowa wersja to: J510FNXXU2AQA7 (6.0.1)</t>
  </si>
  <si>
    <t>RT @diagonismos_gr: Κάνε RT και πάρε μέρος εδώ &amp;gt;  https://t.co/WWox8FzanA
#Διαγωνισμός για ένα κινητό Samsung Galaxy J5, μία κουζινομ... ht…</t>
  </si>
  <si>
    <t>Coque Samsung Galaxy J5 2015 FenÃªtre Vue Etui Extra Fin LÃ¨gÃ¨r Motif Original https://t.co/vaLiDLTIF2 https://t.co/Gv83kBpK3S</t>
  </si>
  <si>
    <t>https://t.co/GB2BpwRpXP Pattern Leather Phone Case For Samsung Galaxy J5 J500 J500F T ... https://t.co/7hKTEGNZ3b https://t.co/RWE6g4jcl7</t>
  </si>
  <si>
    <t>De alta calidad de 3.5mm en la oreja los auriculares estéreo de auriculares con micrófono para samsung galaxy s4... https://t.co/6oyahux07u</t>
  </si>
  <si>
    <t>Vandot Morbido Tpu Custodia Per Samsung Galaxy J5 ( 2016 Version ), Elegante Ultra Sott qui   https://t.co/NUWQJWbL8Y #braccialetto @juvebot</t>
  </si>
  <si>
    <t>#TechXcite 
Promotion : AIS ชวนเปลี่ยนจากเติมเงินเป็นรายเดือน คุ้ม...ถล่มทลายลดค่าเครื่องสมาร์ทโฟนรุ่นดัง Samsung Galaxy J5 Prime , Huawei …</t>
  </si>
  <si>
    <t>EL MAS VENDIDO Samsung Galaxy J5 (2016) - Smartphone libre Android (5.2'', 13 M... de Samsung … https://t.co/6YDd0wFTBQ</t>
  </si>
  <si>
    <t>The Samsung Galaxy J5’s incorporated multimedia features keep you entertained as well as productive while you are o… https://t.co/tV20sDy8em</t>
  </si>
  <si>
    <t>CUSTODIA COVER CASE ATHENA WAR PER SAMSUNG GALAXY J5 2017 https://t.co/Rqld2VavMT https://t.co/r4GIzQmAwR</t>
  </si>
  <si>
    <t>Promotion : AIS ชวนเปลี่ยนจากเติมเงินเป็นรายเดือน คุ้ม...ถล่มทลายลดค่าเครื่องสมาร์ทโฟนรุ่นดัง Samsung Galaxy J5…… https://t.co/27wGujzNU4</t>
  </si>
  <si>
    <t>#tablondeanuncios Samsung galaxy j5 2016 #huelva https://t.co/uD8oP7YT2b https://t.co/10onq7xabM</t>
  </si>
  <si>
    <t>Media Markt Schnapp des Tages: #Samsung Galaxy J5 (2016) DUOS für 145 Euro https://t.co/agk3jRVq2W https://t.co/bq31fi0HtD</t>
  </si>
  <si>
    <t>Media Markt: Samsung Galaxy J5 (2016) DUOS für 145 Euro https://t.co/kakUT906rf</t>
  </si>
  <si>
    <t>Smartphone Samsung Galaxy J5 Metal Dual Chip 16GB https://t.co/g2P1ZKhyXr + Cupom de Desconto: RCA-27231 https://t.co/lqrr5BRLxu</t>
  </si>
  <si>
    <t>RT @cupom_efacil: Smartphone Samsung Galaxy J5 Metal Dual Chip 16GB https://t.co/g2P1ZKhyXr + Cupom de Desconto: RCA-27231 https://t.co/lqr…</t>
  </si>
  <si>
    <t>Media Markt: Samsung Galaxy J5 (2016) DUOS für 145 Euro https://t.co/ON8zKA5QyB #Samsung #Schnäppchen</t>
  </si>
  <si>
    <t>Galaxy J5 (2016) Duos für 145 Euro bei Media Markt: Lohnt sich der Kauf? https://t.co/h0sV7OzQ7n https://t.co/prgyxG76B3</t>
  </si>
  <si>
    <t>BONROYÂ® SchutzhÃ¼lle / Cover / HandyhÃ¼lle / Etui fÃ¼r Samsung Galaxy J5 SM- https://t.co/n4ldBRE5AJ</t>
  </si>
  <si>
    <t>Samsung Galaxy J5 – Smartphone get this on auction bypass for only UGX 699,000 #Superdeals https://t.co/AwbC6bOpor</t>
  </si>
  <si>
    <t>Media Markt: Samsung Galaxy J5 (2016) DUOS für 145 Euro https://t.co/taTybkycqp #Samsung #Schnäppchen</t>
  </si>
  <si>
    <t>Camera selfie 12MP được trang bị Samsung Galaxy J5 2017. https://t.co/URJHCL45f5</t>
  </si>
  <si>
    <t>Unboxing Galaxy J5: https://t.co/cGLDgqBt7T via @YouTube</t>
  </si>
  <si>
    <t>Samsung J510 Galaxy J5 (2016) 4G 16GB white EU
#Grossiste #Téléphone #SAMSUNG #J510 #GALAXY #J52016 #4G #16GB… https://t.co/aqGFdpStbI</t>
  </si>
  <si>
    <t>Samsung J510 Galaxy J5 (2016) 4G 16GB Dual-SIM gold DE
#Grossiste #Téléphone #SAMSUNG #J510 #GALAXY #J5 #4G #16GB… https://t.co/pFDJwZ5nsU</t>
  </si>
  <si>
    <t>#ipad Cartoon Ultra-thin Transparent Soft TPU Silicon Phone Case For Samsung ... https://t.co/uwxQUM29gh https://t.co/MwpXhMOdXQ</t>
  </si>
  <si>
    <t>samsung galaxy j5 '16 https://t.co/0Bwh3atyQT</t>
  </si>
  <si>
    <t>Media Markt: Samsung Galaxy J5 (2016) DUOS für 145 Euro - mobiFlip.de https://t.co/lM0FsStMHr #Samsung https://t.co/rPsI6Vznnc</t>
  </si>
  <si>
    <t>Case88 [Samsung Galaxy J5] PU LEDER HÃ¼lle LederhÃ¼lle HandyhÃ¼lle Flip Case -  https://t.co/JTNEeDwyyd</t>
  </si>
  <si>
    <t>New firmware: SM-J500H(Galaxy-J5), Version J500HXXU2BQC1, OS 6.0.1, Download https://t.co/u6dz3bGMt0</t>
  </si>
  <si>
    <t>Galaxy J5 update J500HXXU2BQC1/J500HODD2BQC1 https://t.co/qIbfHnZbgp</t>
  </si>
  <si>
    <t>Nepal Galaxy J5 update J500HXXU2BQC1/J500HODD2BQC1 https://t.co/qIbfHnZbgp</t>
  </si>
  <si>
    <t>[Smartphone] SAMSUNG Galaxy J5 (2016) DUOS 16 GB Weiß Dual SIM für 145.00 Euro: Auf… https://t.co/g35jnrvJiG</t>
  </si>
  <si>
    <t>Media Markt: Samsung Galaxy J5 (2016) DUOS für 145 Euro / mobiFlip.de / René Hesse https://t.co/ijgkPjKV7S via https://t.co/oRoW6sdR84</t>
  </si>
  <si>
    <t>Samsung Galaxy J5 Metal Dual Chip Dourado 4g Tela 5.2" Android 6.0 Câmera 13mp 16gb/ R$:738,32 / https://t.co/q0ZtEKInmH</t>
  </si>
  <si>
    <t>Media Markt Schnapp des Tages: Samsung Galaxy J5 (2016) zum Bestpreis #utm_source%3Dgiga%26utm_medium%3Dfeed%26utm_term%3D</t>
  </si>
  <si>
    <t>Media Markt Schnapp des Tages: Samsung Galaxy J5 (2016) zum Bestpreis https://t.co/LFP9CdkAx7</t>
  </si>
  <si>
    <t>Media Markt Schnapp des Tages: Samsung Galaxy J5 (2016) zum Bestpreis https://t.co/l23vKJiYzs #news #android</t>
  </si>
  <si>
    <t>Media Markt Schnapp des Tages: Samsung Galaxy J5 (2016) zum Bestpreis https://t.co/1BgV4z16rG #news #android</t>
  </si>
  <si>
    <t>Media Markt Schnapp des Tages: Samsung Galaxy J5 (2016) zum Bestpreis https://t.co/A7cQenTLmB via @GIGAANDROID</t>
  </si>
  <si>
    <t>Media Markt Schnapp des Tages: Samsung Galaxy J5 (2016) zum Bestpreis https://t.co/v6Tc3CT2Ej via @GIGAANDROID https://t.co/BcdGomgXwS</t>
  </si>
  <si>
    <t>[saraiva] Samsung Galaxy J5 Metal Dual Chip Dourado 4g Tela 5.2" Android 6.0 Câmera 13mp 16gb por... https://t.co/FTs7piDFxS</t>
  </si>
  <si>
    <t>Samsung Galaxy J5 Metal Dual Chip Preto 4G Tela 5.2" Android 6.0 Câmera 13Mp 16Gb por R$ 738,32 https://t.co/DADXjOH11v</t>
  </si>
  <si>
    <t>Smartphone Samsung Galaxy J5 Duos J500M Desbloqueado Preto por R$ 639,90 https://t.co/ZAl2EjvKDL</t>
  </si>
  <si>
    <t>Smartphone Samsung Galaxy J5 Duos J500M Desbloqueado Dourado por R$ 639,90 https://t.co/lXautuzKQO</t>
  </si>
  <si>
    <t>Media Markt Schnapp des Tages: Samsung Galaxy J5 (2016) zum Bestpreis https://t.co/CEvkiWTPZB</t>
  </si>
  <si>
    <t>Media Markt Schnapp des Tages: Samsung Galaxy J5 (2016) zum Bestpreis https://t.co/EXeCC7NJar</t>
  </si>
  <si>
    <t>Bei #Mediamarkt gibt es das #SamsungGalaxyJ5 (2016) heute für nur 149 Euro: https://t.co/O9ASuOCqT3</t>
  </si>
  <si>
    <t>Aksesoris Samsung Galaxy J5 Prime dari Agan apartemensales. Harga Rp. 120.000 https://t.co/h4TnodcRLL #SellerKASKUS</t>
  </si>
  <si>
    <t>samsung galaxy J5 2016 - hitam - seco... https://t.co/h5AeHY184U</t>
  </si>
  <si>
    <t>Samsung galaxy j5 2015 4G fullset
Dijamin normal
Masih banyak android &amp;amp; Iphone Lainnya
Cod:
Jalan sungai musi no... https://t.co/Lf79vSVp3M</t>
  </si>
  <si>
    <t>Neues Schnäppchen:  SAMSUNG Galaxy J5 (2016) Duos Dual-SIM Smartphone 16GB in div. Farben nur 145,- Euro inkl.… https://t.co/VxZRqm7BJx</t>
  </si>
  <si>
    <t>Samsung Galaxy J5 Metal Dual Chip 4G Tela 5.2" Câmera 13Mp 16Gb - 2 Cores Disponíveis &amp;lt;&amp;lt; R$ 738,32 &amp;gt;&amp;gt; https://t.co/IQ92lNlp9X</t>
  </si>
  <si>
    <t>Review Galaxy J5 Metal https://t.co/IMHznHONEL</t>
  </si>
  <si>
    <t>RT @TaLandiva: Review Galaxy J5 Metal https://t.co/IMHznHONEL</t>
  </si>
  <si>
    <t>HP SAMSUNG GALAXY J5 2016 SM-J510FN D... https://t.co/JjYhgTr9ba</t>
  </si>
  <si>
    <t>For Samsung Galaxy J5 Case Glitter …
https://t.co/JkUpC18gUU
#SuperDeals #AliExpress #SuperDeal #DealsSuper01 https://t.co/FrJzSnEDBX</t>
  </si>
  <si>
    <t>RT @SuperDeals_ETC: For Samsung Galaxy J5 Case Glitter …
https://t.co/JkUpC18gUU
#SuperDeals #AliExpress #SuperDeal #DealsSuper01 https:/…</t>
  </si>
  <si>
    <t>Διαγωνισμός live kitchen με δώρο ένα κινητό Samsung Galaxy J5, μία κουζινομηχανή Sencor και ένα Blender Aeg https://t.co/Q6DcUgVzyi</t>
  </si>
  <si>
    <t>SAMSUNG Galaxy J5 (2016) Duos Dual-SIM Smartphone (verschiedene Farben) für 145€ https://t.co/0Nkq7Xp28G</t>
  </si>
  <si>
    <t>Galaxy J5 (2016) Duos für 145 Euro bei Media Markt: Lohnt sich der Kauf? https://t.co/xU8v5VsADu</t>
  </si>
  <si>
    <t>Samsung Galaxy J5 LTE Dual Sim Android Smartphone für 145€ (statt 169€) https://t.co/mGsXzzmVVY #schnäppchen #deal #dealz #sparen #tipp</t>
  </si>
  <si>
    <t>Buy Galaxy J5 prime and Keep your change
#KeepTheChangeBruh 
#keepthechangebae 
#ShopMobilePhones
#ShopPointek https://t.co/bPd8z750n6</t>
  </si>
  <si>
    <t>#10: [ 3 Pack ] Vetro Temperato Samsung Galaxy J5 2016 , Didisky® 2 Pack Pellicola Protettiva in Vetro Temperato 9H… https://t.co/bOAGlhvvhA</t>
  </si>
  <si>
    <t>Samsung Galaxy J5 2016, la actualización para este año del popular Galaxy J5. Revisa todo lo que trae para ti en El… https://t.co/WefV11EvCn</t>
  </si>
  <si>
    <t>Das #SamsungGalaxyJ5 (2016) gibt es heute bei #Mediamarkt für nur 149 Euro: https://t.co/JKTqp5pPr9</t>
  </si>
  <si>
    <t>Κάνε RT και πάρε μέρος εδώ &amp;gt;  https://t.co/WWox8FzanA
#Διαγωνισμός για ένα κινητό Samsung Galaxy J5, μία κουζινομ... https://t.co/2nupEVuYsj</t>
  </si>
  <si>
    <t>Samsung Galaxy J5 - Smartphone libre https://t.co/gmILu8f27f</t>
  </si>
  <si>
    <t>Samsung Galaxy J5 - Smartphone de 5‶  https://t.co/aQbluodbj3</t>
  </si>
  <si>
    <t>Alleen bij Expert een Samasung Galaxy J5 simlockvrij voor €200 met gratis flipwallet t.w.v.€14,95… https://t.co/lwAFEhSyaY</t>
  </si>
  <si>
    <t>#Soldes2017 Samsung Galaxy J5 2016 Smartphone débloqué 4G (Ecran: 5,2 pouces - 16 Go - Micro-SIM - Android) Noir ➡️ https://t.co/q3mbSsKwcn</t>
  </si>
  <si>
    <t>[ 27% OFF ] https://t.co/KdF9ryy5xd Lcd For Samsung Galaxy J5 2015 Lcd J500F Screen J500G J500Y J500M Lcd Display D… https://t.co/qe9CNgR6T8</t>
  </si>
  <si>
    <t>Etui Coque Samsung Galaxy J5 (2015), SunroyalÂ® Housse Bookstyle Portefeuille Strap https://t.co/vcCnlHY261</t>
  </si>
  <si>
    <t>Móviles más vendidos de Amazon: #10: Samsung Galaxy J5 16GB 4G Negro - Smartphone (SIM Solo, Android, MicroSIM,... https://t.co/2TdKI1DWFn</t>
  </si>
  <si>
    <t>#promoção #oferta 
Por:R$ 738,32 
Acesse:https://t.co/ZHZp47wdRT 
Samsung Galaxy J5 Metal Dual Chip 4G Tela 5.2" C… https://t.co/0KX2IyLeg7</t>
  </si>
  <si>
    <t>New post: Media Markt Schnapp des Tages: Samsung Galaxy J5 (2016) zum Bestpreis https://t.co/qc2vPEq3gc</t>
  </si>
  <si>
    <t>New Product on https://t.co/dxvT0WG8jp !! https://t.co/tJvnFqBjKH</t>
  </si>
  <si>
    <t>Bueno pues esta semana movil nuevo esperando que llegue el Galaxy J5</t>
  </si>
  <si>
    <t>Para mas información visita el enlache: https://t.co/3RSWoQj5v6
SE TELÉFONO COMO... https://t.co/h2BpPz5lpT</t>
  </si>
  <si>
    <t>SE VENDE GALAXY J5 
https://t.co/6hZXcPIlvm
Sigue @anuncialoven
Clasificados #Venezuela
#RT #ANUNCIALOVENEZUELA https://t.co/XxYrOVR5dh</t>
  </si>
  <si>
    <t>I added a video to a @YouTube playlist https://t.co/43axOnnwAd Bangla Tutorial How to Take Screenshot on Samsung Galaxy J1, J3, J5, J7</t>
  </si>
  <si>
    <t>http://www.liveshopping-aktuell.de/go/319-332656-link=http://www.mediamarkt.de</t>
  </si>
  <si>
    <t>http://diagonismos.gr/diagonismos-gia-ena-kinito-samsung-galaxy-j5-mia-koyzinomixani-sencor-kai-ena-blender-aeg/</t>
  </si>
  <si>
    <t>https://www.amazon.fr/Coque-Samsung-Galaxy-Fen%C3%AAtre-Original/dp/B018SB51EW%3Fpsc=1&amp;SubscriptionId=AKIAIRMJUZTZTM3VOCRQ&amp;tag=tsepa-21&amp;linkCode=xm2&amp;camp=2025&amp;creative=165953&amp;creativeASIN=B018SB51EW</t>
  </si>
  <si>
    <t>http://www.nadmart.com http://www.nadmart.com/products/pattern-leather-phone-case-for-samsung-galaxy-j5-j500-j500f-tpu-back-cover-flip-shell-stand-wallet-bag-card-holder/</t>
  </si>
  <si>
    <t>http://mopi.es/es/auriculares/2892-de-alta-calidad-de-35mm-en-la-oreja-los-auriculares-estereo-de-auriculares-con-microfono-para-samsung-galaxy-s4-j5-iphone-so.html</t>
  </si>
  <si>
    <t>https://www.amazon.it/Vandot-Antigraffio-Infrangibile-Protettiva-Copertina/dp/B01N1I1OM4?psc=1&amp;SubscriptionId=AKIAJ2HQNLFCLUOUMLHQ&amp;tag=zippylab-21&amp;linkCode=sp1&amp;camp=2025&amp;creative=165953&amp;creativeASIN=B01N1I1OM4&amp;zpy=1</t>
  </si>
  <si>
    <t>https://twitter.com/CholloPortatil/status/848810534065590272</t>
  </si>
  <si>
    <t>https://twitter.com/i/web/status/848812375440543745</t>
  </si>
  <si>
    <t>https://www.amazon.de/CUSTODIA-COVER-ATHENA-SAMSUNG-GALAXY/dp/B06XNXBKKZ%3FSubscriptionId=AKIAIRMJUZTZTM3VOCRQ&amp;tag=tsepa01-21&amp;linkCode=xm2&amp;camp=2025&amp;creative=165953&amp;creativeASIN=B06XNXBKKZ</t>
  </si>
  <si>
    <t>https://twitter.com/i/web/status/848816388210778112</t>
  </si>
  <si>
    <t>http://www.tablondeanuncios.com/samsung-galaxy/samsung_galaxy_j5_2016-3553821.htm?utm_source=Twitter&amp;utm_medium=Twitter&amp;utm_campaign=rsshuelva</t>
  </si>
  <si>
    <t>https://www.mobiflip.de/media-markt-samsung-galaxy-j5-2016-duos-fuer-145-euro/</t>
  </si>
  <si>
    <t>http://www.efacil.com.br/loja/produto/smartphone-galaxy-j5-metal-dual-chip-dourado-4g-wifi-nfc-android-6-13mp-16gb-samsung-p3302051/?loja=uberlandia</t>
  </si>
  <si>
    <t>https://www.mobiflip.de/media-markt-samsung-galaxy-j5-2016-duos-fuer-145-euro/?utm_source=dlvr.it&amp;utm_medium=twitter</t>
  </si>
  <si>
    <t>https://www.netzwelt.de/news/160588-galaxy-j5-2016-duos-145-euro-media-markt-lohnt-kauf.html?utm_source=dlvr.it&amp;utm_medium=twitter</t>
  </si>
  <si>
    <t>https://www.amazon.de/Samsung-Galaxy-SM-J500-Kartenf%C3%A4cher-Magnetverschluss-Rose-Gold/dp/B01M656CML%3FSubscriptionId=AKIAIRMJUZTZTM3VOCRQ&amp;tag=tsepa01-21&amp;linkCode=xm2&amp;camp=2025&amp;creative=165953&amp;creativeASIN=B01M656CML</t>
  </si>
  <si>
    <t>http://choonline24h.vn/threads/camera-selfie-12mp-duoc-trang-bi-samsung-galaxy-j5-2017.58305/</t>
  </si>
  <si>
    <t>https://www.youtube.com/watch?v=xPmnPuZwk3o&amp;feature=youtu.be&amp;a</t>
  </si>
  <si>
    <t>https://twitter.com/i/web/status/848822891227557889</t>
  </si>
  <si>
    <t>https://twitter.com/i/web/status/848827915777314817</t>
  </si>
  <si>
    <t>http://mobiletekzone.com/products/cartoon-ultra-thin-transparent-soft-tpu-silicon-phone-case-for-samsung-galaxy-j5-2016-j510-j510f-butterfly-floral-back-cover/</t>
  </si>
  <si>
    <t>https://twitter.com/niallarix/status/848507594775957505</t>
  </si>
  <si>
    <t>http://news.google.com/news/url?sa=t&amp;fd=R&amp;ct2=de&amp;usg=AFQjCNEIeqiPv35qa8t6HwJhCyj2UI1edg&amp;clid=c3a7d30bb8a4878e06b80cf16b898331&amp;cid=52780332345069&amp;ei=xhriWMjbLZnIqAL36IvoBA&amp;url=https%3A%2F%2Fwww.mobiflip.de%2Fmedia-markt-samsung-galaxy-j5-2016-duos-fuer-145-euro%2F&amp;utm_source=dlvr.it&amp;utm_medium=twitter</t>
  </si>
  <si>
    <t>https://www.amazon.de/Case88-Samsung-Galaxy-Lederh%C3%BClle-Handyh%C3%BClle/dp/B06X9D2G3H%3FSubscriptionId=AKIAIRMJUZTZTM3VOCRQ&amp;tag=tsepa01-21&amp;linkCode=xm2&amp;camp=2025&amp;creative=165953&amp;creativeASIN=B06X9D2G3H</t>
  </si>
  <si>
    <t>https://samsung-firmware.org/download/Galaxy-J5/0wq3/BNG/J500HXXU2BQC1/J500HODD2BQC1</t>
  </si>
  <si>
    <t>http://feeds.feedburner.com/~r/weltderschnaeppchen/SOAc/~3/TrQ4rrM60X4/?utm_source=feedburner&amp;utm_medium=twitter&amp;utm_campaign=wschnaeppchen</t>
  </si>
  <si>
    <t>https://www.mobiflip.de/media-markt-samsung-galaxy-j5-2016-duos-fuer-145-euro/ http://filtr.de/</t>
  </si>
  <si>
    <t>https://gatry.com/promocao/detalhes//40429/samsung-galaxy-j5-metal-dual-chip-dourado-4g-tela-5-2-android-6-0-camera-13mp-16gb</t>
  </si>
  <si>
    <t>http://www.giga.de/deals/media-markt-schnapp-des-tages-samsung-galaxy-j5-2016-zum-bestpreis/#utm_source=giga&amp;utm_medium=feed&amp;utm_term=</t>
  </si>
  <si>
    <t>http://www.giga.de/androidnews/feed/#utm_source=giga&amp;utm_medium=feed&amp;utm_term=androidnews</t>
  </si>
  <si>
    <t>http://www.giga.de/deals/media-markt-schnapp-des-tages-samsung-galaxy-j5-2016-zum-bestpreis/#utm_source=giga&amp;utm_medium=feed&amp;utm_term=androidnews</t>
  </si>
  <si>
    <t>http://www.giga.de/androidnews/?utm_source=dlvr.it&amp;utm_medium=twitter#utm_source%3Dgiga%26utm_medium%3Dfeed%26utm_term%3Dandroidnews</t>
  </si>
  <si>
    <t>http://www.giga.de/deals/media-markt-schnapp-des-tages-samsung-galaxy-j5-2016-zum-bestpreis/?utm_source=dlvr.it&amp;utm_medium=twitter#utm_source%3Dgiga%26utm_medium%3Dfeed%26utm_term%3Dandroidnews</t>
  </si>
  <si>
    <t>http://www.giga.de/deals/media-markt-schnapp-des-tages-samsung-galaxy-j5-2016-zum-bestpreis/</t>
  </si>
  <si>
    <t>http://ow.ly/rRbW30at4IG</t>
  </si>
  <si>
    <t>https://www.bukalapak.com/p/handphone/hp-smartphone/7vd46a-jual-samsung-galaxy-j5-2016-hitam-second-original?utm_source=twitter&amp;utm_medium=sharelapak&amp;utm_campaign=socmed</t>
  </si>
  <si>
    <t>https://www.facebook.com/madj16/posts/10203032758496484</t>
  </si>
  <si>
    <t>http://snipz.de/2017/samsung-galaxy-j5-2016-duos-dual-sim-smartphone-mit16-gb-in-schwarz-weiss-oder-gold-fuer-145-euro-inkl-versand/?utm_source=dlvr.it&amp;utm_medium=twitter</t>
  </si>
  <si>
    <t>http://blog.ultimodesconto.com/2017/04/samsung-galaxy-j5-metal-dual-chip-4g.html</t>
  </si>
  <si>
    <t>http://www.techtudo.com.br/review/galaxy-j5-metal.html</t>
  </si>
  <si>
    <t>https://www.bukalapak.com/p/handphone/hp-smartphone/2c408b-jual-hp-samsung-galaxy-j5-2016-sm-j510fn-duos-16gb-new-garansi-sein?utm_source=twitter&amp;utm_medium=sharelapak&amp;utm_campaign=socmed</t>
  </si>
  <si>
    <t>https://superdeals.github.io/?item=2017-04-03-02494</t>
  </si>
  <si>
    <t>http://feeds.feedburner.com/~r/MonsterDealz/~3/vjR-jCIiJ5E/366906?utm_source=feedburner&amp;utm_medium=twitter&amp;utm_campaign=monsterdealz</t>
  </si>
  <si>
    <t>http://www.mein-deal.com/samsung-galaxy-j5-2016/</t>
  </si>
  <si>
    <t>https://twitter.com/i/web/status/848882584394190848</t>
  </si>
  <si>
    <t>https://twitter.com/i/web/status/848882605944655872</t>
  </si>
  <si>
    <t>https://www.amazon.es/gp/product/B012C47W4S/ref=as_li_qf_sp_asin_il_tl?ie=UTF8&amp;camp=3626&amp;creative=24790&amp;creativeASIN=B012C47W4S&amp;linkCode=as2&amp;tag=escribiwonder-21</t>
  </si>
  <si>
    <t>https://www.amazon.es/gp/product/B012CC7KY2/ref=as_li_qf_sp_asin_il_tl?ie=UTF8&amp;camp=3626&amp;creative=24790&amp;creativeASIN=B012CC7KY2&amp;linkCode=as2&amp;tag=escribiwonder-21</t>
  </si>
  <si>
    <t>https://twitter.com/i/web/status/848884602303205377</t>
  </si>
  <si>
    <t>https://www.dealur.net/product/lcd-for-samsung-galaxy-j5-2015-lcd-j500f-screen-j500g-j500y-j500m-lcd-display-digitizer-touch-screen-assembly.html https://twitter.com/i/web/status/848891106347499520</t>
  </si>
  <si>
    <t>https://www.amazon.fr/Portefeuille-Protection-Couverture-Magn%C3%A9tique-Transparent/dp/B01LEYXJZ8%3Fpsc=1&amp;SubscriptionId=AKIAIRMJUZTZTM3VOCRQ&amp;tag=tsepa-21&amp;linkCode=xm2&amp;camp=2025&amp;creative=165953&amp;creativeASIN=B01LEYXJZ8</t>
  </si>
  <si>
    <t>http://amzn.to/2nyIkgp</t>
  </si>
  <si>
    <t>http://promostop.com.br/samsung-galaxy-j5-metal-dual-chip-4g-tela-5-2-camera-13mp-16gb-2-cores-disponiveis/ https://twitter.com/i/web/status/848895364660961280</t>
  </si>
  <si>
    <t>http://www.freestring.de/2017/04/media-markt-schnapp-des-tages-samsung-galaxy-j5-2016-zum-bestpreis/</t>
  </si>
  <si>
    <t>https://bestbuycyprus.com/ https://bestbuycyprus.com/samsung-j510-galaxy-j5-2016-4g-16gb-dual-sim-white-eu.html</t>
  </si>
  <si>
    <t>http://www.anuncialovenezuela.com/se-vende-galaxy-j5/ http://www.anuncialovenezuela.com/se-vende-galaxy-j5/</t>
  </si>
  <si>
    <t>http://www.anuncialovenezuela.com/se-vende-galaxy-j5/</t>
  </si>
  <si>
    <t>https://www.youtube.com/watch?v=nVKvbf1f1Xw&amp;feature=youtu.be&amp;a</t>
  </si>
  <si>
    <t>liveshopping-aktuell.de</t>
  </si>
  <si>
    <t>diagonismos.gr</t>
  </si>
  <si>
    <t>nadmart.com nadmart.com</t>
  </si>
  <si>
    <t>mopi.es</t>
  </si>
  <si>
    <t>tablondeanuncios.com</t>
  </si>
  <si>
    <t>mobiflip.de</t>
  </si>
  <si>
    <t>netzwelt.de</t>
  </si>
  <si>
    <t>choonline24h.vn</t>
  </si>
  <si>
    <t>mobiflip.de filtr.de</t>
  </si>
  <si>
    <t>gatry.com</t>
  </si>
  <si>
    <t>giga.de</t>
  </si>
  <si>
    <t>ow.ly</t>
  </si>
  <si>
    <t>snipz.de</t>
  </si>
  <si>
    <t>github.io</t>
  </si>
  <si>
    <t>mein-deal.com</t>
  </si>
  <si>
    <t>amazon.es</t>
  </si>
  <si>
    <t>com.br twitter.com</t>
  </si>
  <si>
    <t>freestring.de</t>
  </si>
  <si>
    <t>bestbuycyprus.com bestbuycyprus.com</t>
  </si>
  <si>
    <t>anuncialovenezuela.com anuncialovenezuela.com</t>
  </si>
  <si>
    <t>anuncialovenezuela.com</t>
  </si>
  <si>
    <t>διαγωνισμός</t>
  </si>
  <si>
    <t>braccialetto</t>
  </si>
  <si>
    <t>techxcite</t>
  </si>
  <si>
    <t>tablondeanuncios huelva</t>
  </si>
  <si>
    <t>samsung schnäppchen</t>
  </si>
  <si>
    <t>superdeals</t>
  </si>
  <si>
    <t>grossiste téléphone samsung j510 galaxy j52016 4g 16gb</t>
  </si>
  <si>
    <t>grossiste téléphone samsung j510 galaxy j5 4g 16gb</t>
  </si>
  <si>
    <t>utm_source</t>
  </si>
  <si>
    <t>news android</t>
  </si>
  <si>
    <t>mediamarkt samsunggalaxyj5</t>
  </si>
  <si>
    <t>sellerkaskus</t>
  </si>
  <si>
    <t>superdeals aliexpress superdeal dealssuper01</t>
  </si>
  <si>
    <t>schnäppchen deal dealz sparen tipp</t>
  </si>
  <si>
    <t>keepthechangebruh keepthechangebae shopmobilephones shoppointek</t>
  </si>
  <si>
    <t>samsunggalaxyj5 mediamarkt</t>
  </si>
  <si>
    <t>promoção oferta</t>
  </si>
  <si>
    <t>venezuela rt anuncialovenezuela</t>
  </si>
  <si>
    <t>https://pbs.twimg.com/media/C8eQtxoW0AAfSQl.jpg</t>
  </si>
  <si>
    <t>https://pbs.twimg.com/media/C8eScS4WAAAqGwS.jpg</t>
  </si>
  <si>
    <t>https://pbs.twimg.com/media/C8eXmeeWAAAlgP5.jpg</t>
  </si>
  <si>
    <t>https://pbs.twimg.com/media/C8ecFzdXkAA4hRp.jpg</t>
  </si>
  <si>
    <t>https://pbs.twimg.com/media/C8ecZWuUMAEiVoj.jpg</t>
  </si>
  <si>
    <t>https://pbs.twimg.com/media/C8dNVzyXoAADrPX.jpg</t>
  </si>
  <si>
    <t>https://pbs.twimg.com/media/C8efZLlUAAAs0Qz.jpg</t>
  </si>
  <si>
    <t>https://pbs.twimg.com/media/C8ehhzDWAAAiS0w.jpg</t>
  </si>
  <si>
    <t>https://pbs.twimg.com/media/C8emxQNXkAACg1O.jpg</t>
  </si>
  <si>
    <t>https://pbs.twimg.com/media/C8erC1zVYAAyTg3.jpg</t>
  </si>
  <si>
    <t>https://pbs.twimg.com/media/C8fGJteVoAIKlIh.jpg</t>
  </si>
  <si>
    <t>https://pbs.twimg.com/media/C8fROYxW0AQ4oMV.jpg</t>
  </si>
  <si>
    <t>https://pbs.twimg.com/media/C8fST_pXsAI-qbZ.jpg</t>
  </si>
  <si>
    <t>https://pbs.twimg.com/media/C8fVy-ZW0AAmGSX.jpg</t>
  </si>
  <si>
    <t>https://pbs.twimg.com/media/C8eJ5r4WsAAO8bg.jpg</t>
  </si>
  <si>
    <t>https://pbs.twimg.com/media/C8fn00nW0AAN1-0.jpg</t>
  </si>
  <si>
    <t>http://pbs.twimg.com/profile_images/2339371420/20w3inw75189qtawvnhr_normal.png</t>
  </si>
  <si>
    <t>http://pbs.twimg.com/profile_images/714413954278232064/gm0qtTl3_normal.jpg</t>
  </si>
  <si>
    <t>http://pbs.twimg.com/profile_images/793787234205986816/hG8lIoSB_normal.jpg</t>
  </si>
  <si>
    <t>http://pbs.twimg.com/profile_images/668017690854998016/laUcvkL0_normal.jpg</t>
  </si>
  <si>
    <t>http://pbs.twimg.com/profile_images/513781221780774913/Wv46cw2F_normal.jpeg</t>
  </si>
  <si>
    <t>http://pbs.twimg.com/profile_images/768502217288589312/CVktOSI3_normal.jpg</t>
  </si>
  <si>
    <t>http://pbs.twimg.com/profile_images/803340118849372161/hfNnIy1y_normal.jpg</t>
  </si>
  <si>
    <t>http://pbs.twimg.com/profile_images/475631093115138048/k277MZ_A_normal.png</t>
  </si>
  <si>
    <t>http://pbs.twimg.com/profile_images/800381369583075328/Zt1vJj_v_normal.jpg</t>
  </si>
  <si>
    <t>http://pbs.twimg.com/profile_images/794475129199849472/HjXbBvGo_normal.jpg</t>
  </si>
  <si>
    <t>http://pbs.twimg.com/profile_images/831432776440233984/-Wheb5qz_normal.jpg</t>
  </si>
  <si>
    <t>http://pbs.twimg.com/profile_images/1937685978/android-tag_vectorized_normal.png</t>
  </si>
  <si>
    <t>http://pbs.twimg.com/profile_images/607572058130612224/-urj_ETD_normal.jpg</t>
  </si>
  <si>
    <t>http://pbs.twimg.com/profile_images/727016261440299008/6xuBMZkV_normal.jpg</t>
  </si>
  <si>
    <t>http://pbs.twimg.com/profile_images/842671897586388994/Y0CJUNQ__normal.jpg</t>
  </si>
  <si>
    <t>http://pbs.twimg.com/profile_images/3165319036/57e93fc605d39fec044a5fa85e905fcb_normal.jpeg</t>
  </si>
  <si>
    <t>http://pbs.twimg.com/profile_images/768293518192226304/_CHCf00-_normal.jpg</t>
  </si>
  <si>
    <t>http://pbs.twimg.com/profile_images/823546141946089473/5gbJLBoK_normal.jpg</t>
  </si>
  <si>
    <t>http://pbs.twimg.com/profile_images/434276853977587712/OTLEj6ym_normal.jpeg</t>
  </si>
  <si>
    <t>http://pbs.twimg.com/profile_images/2434808899/zaz9lj3i3yqlb6bxjygz_normal.png</t>
  </si>
  <si>
    <t>http://pbs.twimg.com/profile_images/1322639189/Avatar_normal.JPG</t>
  </si>
  <si>
    <t>http://pbs.twimg.com/profile_images/641946475799318530/v8xWrBxv_normal.jpg</t>
  </si>
  <si>
    <t>http://pbs.twimg.com/profile_images/808884307557109760/l12XVdPd_normal.jpg</t>
  </si>
  <si>
    <t>http://pbs.twimg.com/profile_images/584777672200294400/nD-ZLZSE_normal.jpg</t>
  </si>
  <si>
    <t>http://pbs.twimg.com/profile_images/311341207/schwein_klein_normal.jpg</t>
  </si>
  <si>
    <t>http://pbs.twimg.com/profile_images/810680104997294080/VYlzU488_normal.jpg</t>
  </si>
  <si>
    <t>http://pbs.twimg.com/profile_images/848868496981274624/nm_RvGw4_normal.jpg</t>
  </si>
  <si>
    <t>http://pbs.twimg.com/profile_images/828728187983126528/GFdUL2vj_normal.jpg</t>
  </si>
  <si>
    <t>http://pbs.twimg.com/profile_images/564944233832800257/Yh6q6Zze_normal.png</t>
  </si>
  <si>
    <t>http://pbs.twimg.com/profile_images/532377926277152768/JDczA0k2_normal.jpeg</t>
  </si>
  <si>
    <t>http://pbs.twimg.com/profile_images/443344933663956992/Dhhf3qGM_normal.png</t>
  </si>
  <si>
    <t>http://pbs.twimg.com/profile_images/515952949/mia2_normal.jpg</t>
  </si>
  <si>
    <t>http://pbs.twimg.com/profile_images/846848970479603713/nt-wWmRP_normal.jpg</t>
  </si>
  <si>
    <t>http://pbs.twimg.com/profile_images/689407924242817024/-MSN9LJ5_normal.jpg</t>
  </si>
  <si>
    <t>http://pbs.twimg.com/profile_images/723053889667366913/YTxIqKJL_normal.jpg</t>
  </si>
  <si>
    <t>http://pbs.twimg.com/profile_images/791349165716541441/lYFUYxqf_normal.jpg</t>
  </si>
  <si>
    <t>http://pbs.twimg.com/profile_images/443380269412671488/Vz_f9Jfy_normal.jpeg</t>
  </si>
  <si>
    <t>http://pbs.twimg.com/profile_images/378800000083963046/b2be0e4effce5f3e4a13fde52ecd767d_normal.jpeg</t>
  </si>
  <si>
    <t>http://pbs.twimg.com/profile_images/768557417017769984/BD9Bpik7_normal.jpg</t>
  </si>
  <si>
    <t>http://pbs.twimg.com/profile_images/2322881765/0F524D91-EB92-4DC4-A027-C0A2F5185416_normal</t>
  </si>
  <si>
    <t>http://pbs.twimg.com/profile_images/344513261568701660/caef6e4dc5eb06bfcdacb287f7439172_normal.jpeg</t>
  </si>
  <si>
    <t>http://pbs.twimg.com/profile_images/845049130221273088/QBNc_uT-_normal.jpg</t>
  </si>
  <si>
    <t>http://pbs.twimg.com/profile_images/627964562554404864/D1d-w6Ql_normal.png</t>
  </si>
  <si>
    <t>http://pbs.twimg.com/profile_images/841933858018885633/pfn_WLhr_normal.jpg</t>
  </si>
  <si>
    <t>https://twitter.com/#!/liveshopping_de/status/848805265612972032</t>
  </si>
  <si>
    <t>https://twitter.com/#!/samnewspl/status/848805349662633984</t>
  </si>
  <si>
    <t>https://twitter.com/#!/zambeli_maria/status/848805519766818816</t>
  </si>
  <si>
    <t>https://twitter.com/#!/marciafans2/status/848806178532597760</t>
  </si>
  <si>
    <t>https://twitter.com/#!/nadmartonline/status/848808071954665473</t>
  </si>
  <si>
    <t>https://twitter.com/#!/tiendamopi/status/848809926180970496</t>
  </si>
  <si>
    <t>https://twitter.com/#!/juvebot/status/848810118800125952</t>
  </si>
  <si>
    <t>https://twitter.com/#!/gmxtra/status/848810390754668544</t>
  </si>
  <si>
    <t>https://twitter.com/#!/bcebd0jjhnhjfcv/status/848810790211788800</t>
  </si>
  <si>
    <t>https://twitter.com/#!/acomponentespc/status/848811887382999040</t>
  </si>
  <si>
    <t>https://twitter.com/#!/modernvision_/status/848812375440543745</t>
  </si>
  <si>
    <t>https://twitter.com/#!/brucemailhot1/status/848813749393915904</t>
  </si>
  <si>
    <t>https://twitter.com/#!/pakihari/status/848814795088416768</t>
  </si>
  <si>
    <t>https://twitter.com/#!/apple_ref/status/848816388210778112</t>
  </si>
  <si>
    <t>https://twitter.com/#!/huelvahoy/status/848818680620347392</t>
  </si>
  <si>
    <t>https://twitter.com/#!/mobiflip/status/848819016944582656</t>
  </si>
  <si>
    <t>https://twitter.com/#!/itechniklife/status/848820172592959488</t>
  </si>
  <si>
    <t>https://twitter.com/#!/cupom_efacil/status/848732093681106944</t>
  </si>
  <si>
    <t>https://twitter.com/#!/alberto62215312/status/848821001819443204</t>
  </si>
  <si>
    <t>https://twitter.com/#!/sammynews/status/848821151258116096</t>
  </si>
  <si>
    <t>https://twitter.com/#!/ctechtvde/status/848822311914356736</t>
  </si>
  <si>
    <t>https://twitter.com/#!/britneycorbeyan/status/848822526906126336</t>
  </si>
  <si>
    <t>https://twitter.com/#!/dafabetuganda/status/848824812634025984</t>
  </si>
  <si>
    <t>https://twitter.com/#!/androidode/status/848825459827539968</t>
  </si>
  <si>
    <t>https://twitter.com/#!/stkmbinhphuoc/status/848826078583902208</t>
  </si>
  <si>
    <t>https://twitter.com/#!/rohitkumarbirla/status/848827680783036416</t>
  </si>
  <si>
    <t>https://twitter.com/#!/byfone4upro1/status/848822891227557889</t>
  </si>
  <si>
    <t>https://twitter.com/#!/byfone4upro1/status/848827915777314817</t>
  </si>
  <si>
    <t>https://twitter.com/#!/mobiletekzone/status/848830422586994692</t>
  </si>
  <si>
    <t>https://twitter.com/#!/wiku02/status/848832858730967040</t>
  </si>
  <si>
    <t>https://twitter.com/#!/computeramade/status/848835127538925572</t>
  </si>
  <si>
    <t>https://twitter.com/#!/9fnfsbgx87w9iyq/status/848842462772776960</t>
  </si>
  <si>
    <t>https://twitter.com/#!/firmwaresamsung/status/848851107480821761</t>
  </si>
  <si>
    <t>https://twitter.com/#!/samkiesupdates/status/848850564096167936</t>
  </si>
  <si>
    <t>https://twitter.com/#!/samkiesupdates/status/848852183546294272</t>
  </si>
  <si>
    <t>https://twitter.com/#!/wschnaeppchen/status/848854895071506459</t>
  </si>
  <si>
    <t>https://twitter.com/#!/filtr_de/status/848857874113679363</t>
  </si>
  <si>
    <t>https://twitter.com/#!/promocoesgatry/status/848860391950176256</t>
  </si>
  <si>
    <t>https://twitter.com/#!/dtvtechnik/status/848854417289990145</t>
  </si>
  <si>
    <t>https://twitter.com/#!/dtvtechnik/status/848860656891817984</t>
  </si>
  <si>
    <t>https://twitter.com/#!/news_handy/status/848855968008073216</t>
  </si>
  <si>
    <t>https://twitter.com/#!/news_handy/status/848863490827841536</t>
  </si>
  <si>
    <t>https://twitter.com/#!/androidnext/status/848856636210806784</t>
  </si>
  <si>
    <t>https://twitter.com/#!/androidnext/status/848864927141908484</t>
  </si>
  <si>
    <t>https://twitter.com/#!/gafanhotoapp/status/848860727721037825</t>
  </si>
  <si>
    <t>https://twitter.com/#!/gafanhotoapp/status/848864950407884800</t>
  </si>
  <si>
    <t>https://twitter.com/#!/gafanhotoapp/status/848865474586738690</t>
  </si>
  <si>
    <t>https://twitter.com/#!/gafanhotoapp/status/848865475832537089</t>
  </si>
  <si>
    <t>https://twitter.com/#!/at_socialmedia/status/848856619601362944</t>
  </si>
  <si>
    <t>https://twitter.com/#!/at_socialmedia/status/848866059536834561</t>
  </si>
  <si>
    <t>https://twitter.com/#!/gigaandroid/status/848867800898777088</t>
  </si>
  <si>
    <t>https://twitter.com/#!/kaskusjualbeli/status/848867963935612928</t>
  </si>
  <si>
    <t>https://twitter.com/#!/ponsel_2000/status/848868477712584704</t>
  </si>
  <si>
    <t>https://twitter.com/#!/mahadirsyarif/status/848868962658123777</t>
  </si>
  <si>
    <t>https://twitter.com/#!/snipz/status/848868981326983168</t>
  </si>
  <si>
    <t>https://twitter.com/#!/ultimo_desconto/status/848869435616235520</t>
  </si>
  <si>
    <t>https://twitter.com/#!/talandiva/status/846534182432059392</t>
  </si>
  <si>
    <t>https://twitter.com/#!/pedro97047189/status/848869839758401539</t>
  </si>
  <si>
    <t>https://twitter.com/#!/hendfone/status/848873567802368000</t>
  </si>
  <si>
    <t>https://twitter.com/#!/superdeals_etc/status/848877110634700800</t>
  </si>
  <si>
    <t>https://twitter.com/#!/jromoniex/status/848878265028816900</t>
  </si>
  <si>
    <t>https://twitter.com/#!/stavrinaki_/status/848878297991835649</t>
  </si>
  <si>
    <t>https://twitter.com/#!/monsterdealz/status/848878387166945282</t>
  </si>
  <si>
    <t>https://twitter.com/#!/taliterqualiter/status/848878526493106176</t>
  </si>
  <si>
    <t>https://twitter.com/#!/completedeals/status/848879286828355585</t>
  </si>
  <si>
    <t>https://twitter.com/#!/pointekonline/status/848882197494996993</t>
  </si>
  <si>
    <t>https://twitter.com/#!/giodaddabbo/status/848882584394190848</t>
  </si>
  <si>
    <t>https://twitter.com/#!/electroshopvzla/status/848882605944655872</t>
  </si>
  <si>
    <t>https://twitter.com/#!/gigatechde/status/848882893636161536</t>
  </si>
  <si>
    <t>https://twitter.com/#!/diagonismos_gr/status/848798680819916800</t>
  </si>
  <si>
    <t>https://twitter.com/#!/christinv/status/848883250932178944</t>
  </si>
  <si>
    <t>https://twitter.com/#!/ofertaxmovil/status/848808168738213888</t>
  </si>
  <si>
    <t>https://twitter.com/#!/ofertaxmovil/status/848883765602594820</t>
  </si>
  <si>
    <t>https://twitter.com/#!/korting_krant/status/848884602303205377</t>
  </si>
  <si>
    <t>https://twitter.com/#!/promos_du_web/status/848887985361780738</t>
  </si>
  <si>
    <t>https://twitter.com/#!/dealurnet/status/848891106347499520</t>
  </si>
  <si>
    <t>https://twitter.com/#!/messerbecky/status/848892977044914176</t>
  </si>
  <si>
    <t>https://twitter.com/#!/soyoferta/status/848895171924283392</t>
  </si>
  <si>
    <t>https://twitter.com/#!/promocaotop/status/848895364660961280</t>
  </si>
  <si>
    <t>https://twitter.com/#!/euroshejk/status/848896208890462208</t>
  </si>
  <si>
    <t>https://twitter.com/#!/bestbuycyprus/status/848897980706865152</t>
  </si>
  <si>
    <t>https://twitter.com/#!/josephf198/status/848898427111059456</t>
  </si>
  <si>
    <t>https://twitter.com/#!/venezolanos24fb/status/848901933410787328</t>
  </si>
  <si>
    <t>https://twitter.com/#!/anuncialoven/status/848901952339628033</t>
  </si>
  <si>
    <t>https://twitter.com/#!/tarekahmedbd500/status/848902333308260353</t>
  </si>
  <si>
    <t>848805265612972032</t>
  </si>
  <si>
    <t>848805349662633984</t>
  </si>
  <si>
    <t>848805519766818816</t>
  </si>
  <si>
    <t>848806178532597760</t>
  </si>
  <si>
    <t>848808071954665473</t>
  </si>
  <si>
    <t>848809926180970496</t>
  </si>
  <si>
    <t>848810118800125952</t>
  </si>
  <si>
    <t>848810390754668544</t>
  </si>
  <si>
    <t>848810790211788800</t>
  </si>
  <si>
    <t>848811887382999040</t>
  </si>
  <si>
    <t>848812375440543745</t>
  </si>
  <si>
    <t>848813749393915904</t>
  </si>
  <si>
    <t>848814795088416768</t>
  </si>
  <si>
    <t>848816388210778112</t>
  </si>
  <si>
    <t>848818680620347392</t>
  </si>
  <si>
    <t>848819016944582656</t>
  </si>
  <si>
    <t>848820172592959488</t>
  </si>
  <si>
    <t>848732093681106944</t>
  </si>
  <si>
    <t>848821001819443204</t>
  </si>
  <si>
    <t>848821151258116096</t>
  </si>
  <si>
    <t>848822311914356736</t>
  </si>
  <si>
    <t>848822526906126336</t>
  </si>
  <si>
    <t>848824812634025984</t>
  </si>
  <si>
    <t>848825459827539968</t>
  </si>
  <si>
    <t>848826078583902208</t>
  </si>
  <si>
    <t>848827680783036416</t>
  </si>
  <si>
    <t>848822891227557889</t>
  </si>
  <si>
    <t>848827915777314817</t>
  </si>
  <si>
    <t>848830422586994692</t>
  </si>
  <si>
    <t>848832858730967040</t>
  </si>
  <si>
    <t>848835127538925572</t>
  </si>
  <si>
    <t>848842462772776960</t>
  </si>
  <si>
    <t>848851107480821761</t>
  </si>
  <si>
    <t>848850564096167936</t>
  </si>
  <si>
    <t>848852183546294272</t>
  </si>
  <si>
    <t>848854895071506459</t>
  </si>
  <si>
    <t>848857874113679363</t>
  </si>
  <si>
    <t>848860391950176256</t>
  </si>
  <si>
    <t>848854417289990145</t>
  </si>
  <si>
    <t>848860656891817984</t>
  </si>
  <si>
    <t>848855968008073216</t>
  </si>
  <si>
    <t>848863490827841536</t>
  </si>
  <si>
    <t>848856636210806784</t>
  </si>
  <si>
    <t>848864927141908484</t>
  </si>
  <si>
    <t>848860727721037825</t>
  </si>
  <si>
    <t>848864950407884800</t>
  </si>
  <si>
    <t>848865474586738690</t>
  </si>
  <si>
    <t>848865475832537089</t>
  </si>
  <si>
    <t>848856619601362944</t>
  </si>
  <si>
    <t>848866059536834561</t>
  </si>
  <si>
    <t>848867800898777088</t>
  </si>
  <si>
    <t>848867963935612928</t>
  </si>
  <si>
    <t>848868477712584704</t>
  </si>
  <si>
    <t>848868962658123777</t>
  </si>
  <si>
    <t>848868981326983168</t>
  </si>
  <si>
    <t>848869435616235520</t>
  </si>
  <si>
    <t>846534182432059392</t>
  </si>
  <si>
    <t>848869839758401539</t>
  </si>
  <si>
    <t>848873567802368000</t>
  </si>
  <si>
    <t>848877110634700800</t>
  </si>
  <si>
    <t>848878265028816900</t>
  </si>
  <si>
    <t>848878297991835649</t>
  </si>
  <si>
    <t>848878387166945282</t>
  </si>
  <si>
    <t>848878526493106176</t>
  </si>
  <si>
    <t>848879286828355585</t>
  </si>
  <si>
    <t>848882197494996993</t>
  </si>
  <si>
    <t>848882584394190848</t>
  </si>
  <si>
    <t>848882605944655872</t>
  </si>
  <si>
    <t>848882893636161536</t>
  </si>
  <si>
    <t>848798680819916800</t>
  </si>
  <si>
    <t>848883250932178944</t>
  </si>
  <si>
    <t>848808168738213888</t>
  </si>
  <si>
    <t>848883765602594820</t>
  </si>
  <si>
    <t>848884602303205377</t>
  </si>
  <si>
    <t>848887985361780738</t>
  </si>
  <si>
    <t>848891106347499520</t>
  </si>
  <si>
    <t>848892977044914176</t>
  </si>
  <si>
    <t>848895171924283392</t>
  </si>
  <si>
    <t>848895364660961280</t>
  </si>
  <si>
    <t>848896208890462208</t>
  </si>
  <si>
    <t>848897980706865152</t>
  </si>
  <si>
    <t>848898427111059456</t>
  </si>
  <si>
    <t>848901933410787328</t>
  </si>
  <si>
    <t>848901952339628033</t>
  </si>
  <si>
    <t>848902333308260353</t>
  </si>
  <si>
    <t>el</t>
  </si>
  <si>
    <t>848810534065590272</t>
  </si>
  <si>
    <t>848507594775957505</t>
  </si>
  <si>
    <t>Liveshopping-Aktuell API</t>
  </si>
  <si>
    <t>NadMart</t>
  </si>
  <si>
    <t>JuveBot5</t>
  </si>
  <si>
    <t>Huelva hoy</t>
  </si>
  <si>
    <t>Chợ Online 24h</t>
  </si>
  <si>
    <t>Filtr_tweeter</t>
  </si>
  <si>
    <t>GatryBot</t>
  </si>
  <si>
    <t>socialBench</t>
  </si>
  <si>
    <t>SuperDeals_ETC</t>
  </si>
  <si>
    <t>jromoniexAPP</t>
  </si>
  <si>
    <t>Promotop</t>
  </si>
  <si>
    <t>Freestring Euroshejk</t>
  </si>
  <si>
    <t>Anuncialovenenezuela</t>
  </si>
  <si>
    <t>Liveshopping Aktuell</t>
  </si>
  <si>
    <t>Maria Zambeli</t>
  </si>
  <si>
    <t>Marcia Fans</t>
  </si>
  <si>
    <t>Mopi</t>
  </si>
  <si>
    <t>JuveBot</t>
  </si>
  <si>
    <t>Πατρα Τσικουδη</t>
  </si>
  <si>
    <t>Chica Low Cost</t>
  </si>
  <si>
    <t>Modern Vision</t>
  </si>
  <si>
    <t>Bruce Mailhot</t>
  </si>
  <si>
    <t>HARI _PAKI_</t>
  </si>
  <si>
    <t>Apple Ref</t>
  </si>
  <si>
    <t>Huelva Hoy</t>
  </si>
  <si>
    <t>mobiFlip.de</t>
  </si>
  <si>
    <t>Sascha</t>
  </si>
  <si>
    <t>@Alberto</t>
  </si>
  <si>
    <t>Sammy News Blog</t>
  </si>
  <si>
    <t>CTechTV  | Tech News</t>
  </si>
  <si>
    <t>Dafabet Uganda</t>
  </si>
  <si>
    <t>Android News</t>
  </si>
  <si>
    <t>Rohit Kumar Birla</t>
  </si>
  <si>
    <t>invalid path</t>
  </si>
  <si>
    <t>Claire Ramirez</t>
  </si>
  <si>
    <t>WeltderSchnaeppchen</t>
  </si>
  <si>
    <t>filtr.de</t>
  </si>
  <si>
    <t>Gatry Promoções</t>
  </si>
  <si>
    <t>Dtv Tech</t>
  </si>
  <si>
    <t>Tech-News Handy</t>
  </si>
  <si>
    <t>androidnext (alt)</t>
  </si>
  <si>
    <t>GIGA ANDROID</t>
  </si>
  <si>
    <t>SocialDoktor</t>
  </si>
  <si>
    <t>KASKUS Jual Beli</t>
  </si>
  <si>
    <t>Mahadir CT 16</t>
  </si>
  <si>
    <t>Schnäppchensniper</t>
  </si>
  <si>
    <t>Talita Landiva BETA</t>
  </si>
  <si>
    <t>Pedro Samuel#TIMBETA</t>
  </si>
  <si>
    <t>SuperDeals</t>
  </si>
  <si>
    <t>J.R. Omoni Express</t>
  </si>
  <si>
    <t>stavrina21</t>
  </si>
  <si>
    <t>MonsterDealz</t>
  </si>
  <si>
    <t>User One</t>
  </si>
  <si>
    <t>Complete Deals</t>
  </si>
  <si>
    <t>POINTEK</t>
  </si>
  <si>
    <t>Giovanni D'Addabbo</t>
  </si>
  <si>
    <t>Electroshopvzla</t>
  </si>
  <si>
    <t>GIGA TECH</t>
  </si>
  <si>
    <t>Christina Vlandi</t>
  </si>
  <si>
    <t>Oferta Movil</t>
  </si>
  <si>
    <t>Uitverkoop</t>
  </si>
  <si>
    <t>SoyOferta.com</t>
  </si>
  <si>
    <t>PromoTop</t>
  </si>
  <si>
    <t>EuroShejk</t>
  </si>
  <si>
    <t>BestBuyCyprus</t>
  </si>
  <si>
    <t>Joseph Formula1</t>
  </si>
  <si>
    <t>Noticias Venezuela</t>
  </si>
  <si>
    <t>AnuncialoVenezuela</t>
  </si>
  <si>
    <t>Md Tarek Ahmed</t>
  </si>
  <si>
    <t>Kennst du Liveshopping? Der ShoppingTrend aus den USA hält nun auch in Deutschland Einzug!</t>
  </si>
  <si>
    <t>Το πρωτο site αποκλειστικα με διαγωνισμους στην Ελλαδα !</t>
  </si>
  <si>
    <t>An Online Shopping Store</t>
  </si>
  <si>
    <t>Retwetto tutto ciò che riguarda la Juventus !!_x000D_
I retweet everything about Juventus !!</t>
  </si>
  <si>
    <t>Sharing Inspiration @ Everything on the world</t>
  </si>
  <si>
    <t>Ofertas todo el año en  Amazon  España.Pagina afiliada a Amazon. https://t.co/45jExwWIaN</t>
  </si>
  <si>
    <t>We are one of the most specialized gifts &amp; promotions company in Saudi arabia. we are agents for the most important brands in the Middle East</t>
  </si>
  <si>
    <t>Our life always expresses the result of our dominant thoughts.</t>
  </si>
  <si>
    <t>อ้างอิงข่าวสารที่เกี่ยวกับ Apple ทั้ง iPhone/iPod/iPad และอื่นๆ</t>
  </si>
  <si>
    <t>Noticias de Huelva, toda la información, agenda, curiosidades, historia...</t>
  </si>
  <si>
    <t>News und Testberichte aus der mobilen Welt  • https://t.co/7LjBOsVNZX • https://t.co/ksRq2ZLKGb • https://t.co/s7SIpr5HAs</t>
  </si>
  <si>
    <t>| Sport und Technik Fan | | Apple | Mainz 05 | Formel 1 | Trash TV! |</t>
  </si>
  <si>
    <t>Cer uma pessoa alegre e descontraido</t>
  </si>
  <si>
    <t>We ♥ Samsung! Hier findest du täglich handverlesene Infos rund um das Thema Samsung. (powered by @mobiFlip)</t>
  </si>
  <si>
    <t>Twitter bot von @charlyschulte für den Kanal CTechTV https://t.co/xIfcaZwMYc</t>
  </si>
  <si>
    <t>The Home of Bet Auction Action</t>
  </si>
  <si>
    <t>We ♥ Android! Hier findest du handverlesene Infos rund um das Thema Android. (powered by @mobiFlip)</t>
  </si>
  <si>
    <t>Nơi mua bán online giá rẻ chất lượng uy tín hàng đầu tỉnh Bình Phước http://t.co/RpTVrPcN6O
http://t.co/U5iU0uh5we</t>
  </si>
  <si>
    <t>co-founder at @BookKeeperApp , Photographer by Passion. Traveler by Obsession.</t>
  </si>
  <si>
    <t>Songwriter, Geek, Professional Troublemaker, Founder of People, Unwashed Mass. Baked to perfection.</t>
  </si>
  <si>
    <t>Impressum http://t.co/fVJS9y5LmU</t>
  </si>
  <si>
    <t>filtr.de ist der Tech News Aggregator für alle, die immer den Überblick behalten wollen. Erdacht von @fredericl und @marcusschuler.</t>
  </si>
  <si>
    <t>Desenvolvido por @renoviana</t>
  </si>
  <si>
    <t>#Technik #Technologie | @Domeniktvmedia | @DomeniktvNEWS | @DtvWirtschaft | @DtvSport | @DtvSpezial | @DtvDiamant | @DtvPolitik | Domenik tv media 2017</t>
  </si>
  <si>
    <t>#Smartphone News, #Handy News, #Android News, #iPhone News, #Tech News, #News News</t>
  </si>
  <si>
    <t>androidnext.de und GIGA Android sind jetzt eins. Dieser Account ist veraltet, bitte folgt uns bei @GIGAandroid</t>
  </si>
  <si>
    <t>Deutsche News- und Unterhaltungs-Seite rund um das Thema Android. http://t.co/Irkm63yZ4k</t>
  </si>
  <si>
    <t>xxxxx TOP SECRET xxxxx weitersagen erwünscht! No BOT- no MLM- no E-Commerce Einfach mit Twitter was sonst!</t>
  </si>
  <si>
    <t>KASKUS Jual Beli Official Twitter Account. KASKUS is the largest Indonesian online community, including a social commerce marketplace.</t>
  </si>
  <si>
    <t>perbanyaklah dzikir... *persibone*manchester united Ui_MiB futsal bone</t>
  </si>
  <si>
    <t>Snipz.de - die Schnäppchensniper. Der schnellste Schnäppchenblog im Netz - Technik, Mode, Lifestyle und Reisen immer unter Preisvergleich!</t>
  </si>
  <si>
    <t>#TELEGRAM https://t.co/skyG553Lc4
https://t.co/PYVX3mHKRN
#CASHBACK https://t.co/3pErA1Ijkx
#SuperDeals https://t.co/y5db25t2Pa
https://t.co/LY17V2LV0b</t>
  </si>
  <si>
    <t>#Ecommerce #web #news</t>
  </si>
  <si>
    <t>Eure Schnäppchen Tag für Tag</t>
  </si>
  <si>
    <t>Lucas W. Kann | #follow me at your own risk - you have been warned</t>
  </si>
  <si>
    <t>Folge uns für alle deutschsprachigen Deals auf einen Blick! All Killer, no Filler.</t>
  </si>
  <si>
    <t>POINTEK... Nigeria's Leading Gadget Store. Shop Mobile Phones, Laptops, Accessories and Lots more.</t>
  </si>
  <si>
    <t>CEO @ Rhubbit srl, photographer @ Airbnb e Marketer. Amo la fotografia, lo sport e la natura poiché mi fanno trovare la quiete nelle tempeste quotidiane</t>
  </si>
  <si>
    <t>TECH.täglich liefert täglich, aktuell und kompakt die Technik-News des Tages. https://t.co/Irkm63hnFK</t>
  </si>
  <si>
    <t>Tienda online de #telefonos #moviles #smartphone y accesorios para tu #movil</t>
  </si>
  <si>
    <t>Alle kortingen handig in een overzicht. Mis nooit meer een aanbieding. Sale | Uitverkoop | Korting | Goedkoop | Gratis | Aanbieding</t>
  </si>
  <si>
    <t>Busco y selecciono las mejores ofertas de internet, cupones descuento y formas de ahorrar que encuentro en internet. ¿Me sigues y te cuento?</t>
  </si>
  <si>
    <t>Music, lyrics, sport, news and love... Greetz from Europe :) 
http://t.co/KlsFCTS8tV</t>
  </si>
  <si>
    <t>BestBuyCyprus online shopping</t>
  </si>
  <si>
    <t>18 años. Friki apasionado de la F1🏁, me encanta el Rock Clásico y alguna canción del SXX. Mi ídolo es M.Jackson. Madridista (11🏆). Colaborador de  https://t.co/QKnObojJZm</t>
  </si>
  <si>
    <t>Noticias y Clasificados de #VENEZUELA Informacion actual de Venezuela, las mejor fuente de noticias para los Venezolanos</t>
  </si>
  <si>
    <t>Publica tu anuncio GRATIS!
Vende rápido  con https://t.co/tZGqTt0d10 el clasificado mejor posicionado de Venezuela.</t>
  </si>
  <si>
    <t>Simple Man</t>
  </si>
  <si>
    <t>Bremen</t>
  </si>
  <si>
    <t>Athens Greece</t>
  </si>
  <si>
    <t>Madrid, España</t>
  </si>
  <si>
    <t>OutdoWorld</t>
  </si>
  <si>
    <t>Lexington</t>
  </si>
  <si>
    <t>Huelva, España</t>
  </si>
  <si>
    <t>Chemnitz, Sachsen</t>
  </si>
  <si>
    <t>Ceará, Brasil</t>
  </si>
  <si>
    <t>Kampala, Uganda</t>
  </si>
  <si>
    <t>Bình Phước, Việt Nam</t>
  </si>
  <si>
    <t>Nashville</t>
  </si>
  <si>
    <t>Não Oficial</t>
  </si>
  <si>
    <t>Berlin, Germany</t>
  </si>
  <si>
    <t>Austria</t>
  </si>
  <si>
    <t>Champoeng tengah-Indonesia</t>
  </si>
  <si>
    <t>Netphen, DE</t>
  </si>
  <si>
    <t>New York, USA</t>
  </si>
  <si>
    <t>Thessaloniki,Greece</t>
  </si>
  <si>
    <t>online</t>
  </si>
  <si>
    <t>Bari - IT</t>
  </si>
  <si>
    <t>Berlin, Deutschland</t>
  </si>
  <si>
    <t>Greece</t>
  </si>
  <si>
    <t>PromoCity</t>
  </si>
  <si>
    <t>Cyprus</t>
  </si>
  <si>
    <t>Madrid,España</t>
  </si>
  <si>
    <t>Moulvibazar</t>
  </si>
  <si>
    <t>http://t.co/jCbclnKv3u</t>
  </si>
  <si>
    <t>http://t.co/Rr7oZUMZoO</t>
  </si>
  <si>
    <t>https://t.co/j3UjPSikmd</t>
  </si>
  <si>
    <t>https://t.co/772wbpqZVA</t>
  </si>
  <si>
    <t>https://t.co/6iIoFuFJ0M</t>
  </si>
  <si>
    <t>http://t.co/rhgeFybMb9</t>
  </si>
  <si>
    <t>https://t.co/45jExxejzn</t>
  </si>
  <si>
    <t>https://t.co/SYM6B2Qlko</t>
  </si>
  <si>
    <t>http://t.co/E4sOiLxRBZ</t>
  </si>
  <si>
    <t>https://t.co/s5swLvihKk</t>
  </si>
  <si>
    <t>https://t.co/EHMYL9ly7r</t>
  </si>
  <si>
    <t>https://t.co/sx6GeS6wd3</t>
  </si>
  <si>
    <t>https://t.co/RieeRYRDCu</t>
  </si>
  <si>
    <t>http://t.co/M5CYQqkjhV</t>
  </si>
  <si>
    <t>http://t.co/RpTVrPcN6O</t>
  </si>
  <si>
    <t>https://t.co/bSvtcS1iop</t>
  </si>
  <si>
    <t>http://t.co/fa8P8NqCQu</t>
  </si>
  <si>
    <t>http://t.co/w5r7EsK1</t>
  </si>
  <si>
    <t>https://t.co/vsqTzAT3j4</t>
  </si>
  <si>
    <t>https://t.co/v8gCWwsvmK</t>
  </si>
  <si>
    <t>http://t.co/yW1dj7UC2H</t>
  </si>
  <si>
    <t>http://t.co/mMmUUz9P3d</t>
  </si>
  <si>
    <t>https://t.co/XS0BmMEFFf</t>
  </si>
  <si>
    <t>https://t.co/GsSGdfN0wV</t>
  </si>
  <si>
    <t>https://t.co/KYpYbCknxk</t>
  </si>
  <si>
    <t>https://t.co/PcHCpqped9</t>
  </si>
  <si>
    <t>http://t.co/S2mX2Vy3dK</t>
  </si>
  <si>
    <t>http://t.co/cBvtoYW5WL</t>
  </si>
  <si>
    <t>https://t.co/7dPvftoDJd</t>
  </si>
  <si>
    <t>https://t.co/p5VYjDfYVb</t>
  </si>
  <si>
    <t>http://t.co/j2qXoX7DwI</t>
  </si>
  <si>
    <t>http://t.co/X5kdLViByS</t>
  </si>
  <si>
    <t>http://t.co/43IlrHD8F4</t>
  </si>
  <si>
    <t>http://t.co/tq6HSH4YWD</t>
  </si>
  <si>
    <t>https://t.co/J2YtdQj45S</t>
  </si>
  <si>
    <t>https://t.co/cydDILBLAo</t>
  </si>
  <si>
    <t>Hanoi</t>
  </si>
  <si>
    <t>https://pbs.twimg.com/profile_banners/280028572/1418565516</t>
  </si>
  <si>
    <t>https://pbs.twimg.com/profile_banners/313877888/1469187059</t>
  </si>
  <si>
    <t>https://pbs.twimg.com/profile_banners/793784248499052544/1478088285</t>
  </si>
  <si>
    <t>https://pbs.twimg.com/profile_banners/768493228005863426/1488376814</t>
  </si>
  <si>
    <t>https://pbs.twimg.com/profile_banners/803336307678343174/1480839474</t>
  </si>
  <si>
    <t>https://pbs.twimg.com/profile_banners/2554709928/1402234431</t>
  </si>
  <si>
    <t>https://pbs.twimg.com/profile_banners/15632048/1447251107</t>
  </si>
  <si>
    <t>https://pbs.twimg.com/profile_banners/2643814569/1470688358</t>
  </si>
  <si>
    <t>https://pbs.twimg.com/profile_banners/534363913/1487064011</t>
  </si>
  <si>
    <t>https://pbs.twimg.com/profile_banners/843019812448227328/1490098035</t>
  </si>
  <si>
    <t>https://pbs.twimg.com/profile_banners/60963425/1480517161</t>
  </si>
  <si>
    <t>https://pbs.twimg.com/profile_banners/2852394014/1433691494</t>
  </si>
  <si>
    <t>https://pbs.twimg.com/profile_banners/65589357/1457418785</t>
  </si>
  <si>
    <t>https://pbs.twimg.com/profile_banners/793408851097837568/1489842259</t>
  </si>
  <si>
    <t>https://pbs.twimg.com/profile_banners/1080669048/1358488272</t>
  </si>
  <si>
    <t>https://pbs.twimg.com/profile_banners/790119253206769664/1477214248</t>
  </si>
  <si>
    <t>https://pbs.twimg.com/profile_banners/87300555/1452762008</t>
  </si>
  <si>
    <t>https://pbs.twimg.com/profile_banners/285615997/1421689548</t>
  </si>
  <si>
    <t>https://pbs.twimg.com/profile_banners/2325206282/1478263031</t>
  </si>
  <si>
    <t>https://pbs.twimg.com/profile_banners/722456820/1404424153</t>
  </si>
  <si>
    <t>https://pbs.twimg.com/profile_banners/708749088540463104/1457814181</t>
  </si>
  <si>
    <t>https://pbs.twimg.com/profile_banners/828721308879945728/1486419083</t>
  </si>
  <si>
    <t>https://pbs.twimg.com/profile_banners/3308200810/1434978981</t>
  </si>
  <si>
    <t>https://pbs.twimg.com/profile_banners/1032828258/1356363026</t>
  </si>
  <si>
    <t>https://pbs.twimg.com/profile_banners/2383494908/1394536635</t>
  </si>
  <si>
    <t>https://pbs.twimg.com/profile_banners/1515690596/1462453361</t>
  </si>
  <si>
    <t>https://pbs.twimg.com/profile_banners/46330400/1431788793</t>
  </si>
  <si>
    <t>https://pbs.twimg.com/profile_banners/845143334729396224/1490739489</t>
  </si>
  <si>
    <t>https://pbs.twimg.com/profile_banners/4782545538/1470652193</t>
  </si>
  <si>
    <t>https://pbs.twimg.com/profile_banners/24053956/1461224467</t>
  </si>
  <si>
    <t>https://pbs.twimg.com/profile_banners/791331751461285888/1477507387</t>
  </si>
  <si>
    <t>https://pbs.twimg.com/profile_banners/90957927/1443746813</t>
  </si>
  <si>
    <t>https://pbs.twimg.com/profile_banners/1446722557/1466233734</t>
  </si>
  <si>
    <t>https://pbs.twimg.com/profile_banners/1263070196/1490310425</t>
  </si>
  <si>
    <t>https://pbs.twimg.com/profile_banners/2616939068/1438553380</t>
  </si>
  <si>
    <t>https://pbs.twimg.com/profile_banners/2616053077/1482200648</t>
  </si>
  <si>
    <t>https://pbs.twimg.com/profile_banners/2907164173/1489568520</t>
  </si>
  <si>
    <t>http://pbs.twimg.com/profile_background_images/148027206/twitter.gif</t>
  </si>
  <si>
    <t>http://pbs.twimg.com/profile_background_images/490680681/light-tile.gif</t>
  </si>
  <si>
    <t>http://pbs.twimg.com/profile_background_images/461705223/light-tile.gif</t>
  </si>
  <si>
    <t>http://pbs.twimg.com/profile_background_images/461568429/light-tile.gif</t>
  </si>
  <si>
    <t>http://pbs.twimg.com/profile_background_images/307960746/twitter-bg2.png</t>
  </si>
  <si>
    <t>http://pbs.twimg.com/profile_background_images/832789943/1137ea5a134011ba1c7281fdcd7cef02.jpeg</t>
  </si>
  <si>
    <t>http://pbs.twimg.com/profile_background_images/447953328647852032/1-znb_5T.jpeg</t>
  </si>
  <si>
    <t>http://pbs.twimg.com/profile_background_images/378800000046600349/fc6fc0c1ba2e548e32f50427f993f556.jpeg</t>
  </si>
  <si>
    <t>http://pbs.twimg.com/profile_background_images/85315211/snipztwitter.jpg</t>
  </si>
  <si>
    <t>http://pbs.twimg.com/profile_background_images/559593470/twitter_background.jpg</t>
  </si>
  <si>
    <t>http://pbs.twimg.com/profile_background_images/443345195384307712/mTFyfMJv.png</t>
  </si>
  <si>
    <t>http://pbs.twimg.com/profile_background_images/204121590/xe3d32ff3d827598cb5b701b58f5c83b.jpg</t>
  </si>
  <si>
    <t>http://abs.twimg.com/images/themes/theme5/bg.gif</t>
  </si>
  <si>
    <t>http://pbs.twimg.com/profile_images/1306680260/diagonismos_banner_normal.jpg</t>
  </si>
  <si>
    <t>http://pbs.twimg.com/profile_images/756461840197181440/Xlltc-ZW_normal.jpg</t>
  </si>
  <si>
    <t>http://pbs.twimg.com/profile_images/1194330961/images__3__normal.jpg</t>
  </si>
  <si>
    <t>http://pbs.twimg.com/profile_images/667789461707730946/Wj1QijVB_normal.jpg</t>
  </si>
  <si>
    <t>http://pbs.twimg.com/profile_images/664457226287992832/0HEs7L3f_normal.jpg</t>
  </si>
  <si>
    <t>http://pbs.twimg.com/profile_images/844156817529864195/Nn6Lw00E_normal.jpg</t>
  </si>
  <si>
    <t>http://pbs.twimg.com/profile_images/830086146768109572/wwVmz11-_normal.jpg</t>
  </si>
  <si>
    <t>http://pbs.twimg.com/profile_images/612972705361563648/HlKIcF63_normal.jpg</t>
  </si>
  <si>
    <t>http://pbs.twimg.com/profile_images/728207912519258112/bkCNew0d_normal.jpg</t>
  </si>
  <si>
    <t>http://pbs.twimg.com/profile_images/811034851977506816/rYhF4Cgo_normal.jpg</t>
  </si>
  <si>
    <t>https://twitter.com/liveshopping_de</t>
  </si>
  <si>
    <t>https://twitter.com/zambeli_maria</t>
  </si>
  <si>
    <t>https://twitter.com/diagonismos_gr</t>
  </si>
  <si>
    <t>https://twitter.com/marciafans2</t>
  </si>
  <si>
    <t>https://twitter.com/nadmartonline</t>
  </si>
  <si>
    <t>https://twitter.com/tiendamopi</t>
  </si>
  <si>
    <t>https://twitter.com/juvebot</t>
  </si>
  <si>
    <t>https://twitter.com/gmxtra</t>
  </si>
  <si>
    <t>https://twitter.com/bcebd0jjhnhjfcv</t>
  </si>
  <si>
    <t>https://twitter.com/acomponentespc</t>
  </si>
  <si>
    <t>https://twitter.com/modernvision_</t>
  </si>
  <si>
    <t>https://twitter.com/brucemailhot1</t>
  </si>
  <si>
    <t>https://twitter.com/pakihari</t>
  </si>
  <si>
    <t>https://twitter.com/apple_ref</t>
  </si>
  <si>
    <t>https://twitter.com/huelvahoy</t>
  </si>
  <si>
    <t>https://twitter.com/mobiflip</t>
  </si>
  <si>
    <t>https://twitter.com/itechniklife</t>
  </si>
  <si>
    <t>https://twitter.com/alberto62215312</t>
  </si>
  <si>
    <t>https://twitter.com/sammynews</t>
  </si>
  <si>
    <t>https://twitter.com/ctechtvde</t>
  </si>
  <si>
    <t>https://twitter.com/dafabetuganda</t>
  </si>
  <si>
    <t>https://twitter.com/androidode</t>
  </si>
  <si>
    <t>https://twitter.com/stkmbinhphuoc</t>
  </si>
  <si>
    <t>https://twitter.com/rohitkumarbirla</t>
  </si>
  <si>
    <t>https://twitter.com/wiku02</t>
  </si>
  <si>
    <t>https://twitter.com/9fnfsbgx87w9iyq</t>
  </si>
  <si>
    <t>https://twitter.com/wschnaeppchen</t>
  </si>
  <si>
    <t>https://twitter.com/filtr_de</t>
  </si>
  <si>
    <t>https://twitter.com/promocoesgatry</t>
  </si>
  <si>
    <t>https://twitter.com/dtvtechnik</t>
  </si>
  <si>
    <t>https://twitter.com/news_handy</t>
  </si>
  <si>
    <t>https://twitter.com/androidnext</t>
  </si>
  <si>
    <t>https://twitter.com/gigaandroid</t>
  </si>
  <si>
    <t>https://twitter.com/at_socialmedia</t>
  </si>
  <si>
    <t>https://twitter.com/kaskusjualbeli</t>
  </si>
  <si>
    <t>https://twitter.com/mahadirsyarif</t>
  </si>
  <si>
    <t>https://twitter.com/snipz</t>
  </si>
  <si>
    <t>https://twitter.com/talandiva</t>
  </si>
  <si>
    <t>https://twitter.com/pedro97047189</t>
  </si>
  <si>
    <t>https://twitter.com/superdeals_etc</t>
  </si>
  <si>
    <t>https://twitter.com/jromoniex</t>
  </si>
  <si>
    <t>https://twitter.com/stavrinaki_</t>
  </si>
  <si>
    <t>https://twitter.com/monsterdealz</t>
  </si>
  <si>
    <t>https://twitter.com/taliterqualiter</t>
  </si>
  <si>
    <t>https://twitter.com/completedeals</t>
  </si>
  <si>
    <t>https://twitter.com/pointekonline</t>
  </si>
  <si>
    <t>https://twitter.com/giodaddabbo</t>
  </si>
  <si>
    <t>https://twitter.com/electroshopvzla</t>
  </si>
  <si>
    <t>https://twitter.com/gigatechde</t>
  </si>
  <si>
    <t>https://twitter.com/christinv</t>
  </si>
  <si>
    <t>https://twitter.com/ofertaxmovil</t>
  </si>
  <si>
    <t>https://twitter.com/korting_krant</t>
  </si>
  <si>
    <t>https://twitter.com/soyoferta</t>
  </si>
  <si>
    <t>https://twitter.com/promocaotop</t>
  </si>
  <si>
    <t>https://twitter.com/euroshejk</t>
  </si>
  <si>
    <t>https://twitter.com/bestbuycyprus</t>
  </si>
  <si>
    <t>https://twitter.com/josephf198</t>
  </si>
  <si>
    <t>https://twitter.com/venezolanos24fb</t>
  </si>
  <si>
    <t>https://twitter.com/anuncialoven</t>
  </si>
  <si>
    <t>https://twitter.com/tarekahmedbd500</t>
  </si>
  <si>
    <t>liveshopping_de
SAMSUNG Galaxy J5 DUOS mit 16GB,
Android OS, in 3 Farben für nur
€ 145,- inkl. Versand - https://t.co/oiemSlCv0i
- Preisvergleich: € 17</t>
  </si>
  <si>
    <t>samnewspl
Aktualizacja dla Galaxy J5 2016
(SM-J510FN) w regionie PLS (Plus
GSM), nowa wersja to: J510FNXXU2AQA7
(6.0.1)</t>
  </si>
  <si>
    <t>zambeli_maria
RT @diagonismos_gr: Κάνε RT και
πάρε μέρος εδώ &amp;gt; https://t.co/WWox8FzanA
#Διαγωνισμός για ένα κινητό Samsung
Galaxy J5, μία κουζινομ... ht…</t>
  </si>
  <si>
    <t>diagonismos_gr
Κάνε RT και πάρε μέρος εδώ &amp;gt;
https://t.co/WWox8FzanA #Διαγωνισμός
για ένα κινητό Samsung Galaxy J5,
μία κουζινομ... https://t.co/2nupEVuYsj</t>
  </si>
  <si>
    <t>marciafans2
Coque Samsung Galaxy J5 2015 FenÃªtre
Vue Etui Extra Fin LÃ¨gÃ¨r Motif
Original https://t.co/vaLiDLTIF2
https://t.co/Gv83kBpK3S</t>
  </si>
  <si>
    <t>nadmartonline
https://t.co/GB2BpwRpXP Pattern
Leather Phone Case For Samsung
Galaxy J5 J500 J500F T ... https://t.co/7hKTEGNZ3b
https://t.co/RWE6g4jcl7</t>
  </si>
  <si>
    <t>tiendamopi
De alta calidad de 3.5mm en la
oreja los auriculares estéreo de
auriculares con micrófono para
samsung galaxy s4... https://t.co/6oyahux07u</t>
  </si>
  <si>
    <t>juvebot
Vandot Morbido Tpu Custodia Per
Samsung Galaxy J5 ( 2016 Version
), Elegante Ultra Sott qui https://t.co/NUWQJWbL8Y
#braccialetto @juvebot</t>
  </si>
  <si>
    <t>gmxtra
#TechXcite Promotion : AIS ชวนเปลี่ยนจากเติมเงินเป็นรายเดือน
คุ้ม...ถล่มทลายลดค่าเครื่องสมาร์ทโฟนรุ่นดัง
Samsung Galaxy J5 Prime , Huawei
…</t>
  </si>
  <si>
    <t>bcebd0jjhnhjfcv
RT @diagonismos_gr: Κάνε RT και
πάρε μέρος εδώ &amp;gt; https://t.co/WWox8FzanA
#Διαγωνισμός για ένα κινητό Samsung
Galaxy J5, μία κουζινομ... ht…</t>
  </si>
  <si>
    <t>acomponentespc
EL MAS VENDIDO Samsung Galaxy J5
(2016) - Smartphone libre Android
(5.2'', 13 M... de Samsung … https://t.co/6YDd0wFTBQ</t>
  </si>
  <si>
    <t>modernvision_
The Samsung Galaxy J5’s incorporated
multimedia features keep you entertained
as well as productive while you
are o… https://t.co/tV20sDy8em</t>
  </si>
  <si>
    <t>brucemailhot1
CUSTODIA COVER CASE ATHENA WAR
PER SAMSUNG GALAXY J5 2017 https://t.co/Rqld2VavMT
https://t.co/r4GIzQmAwR</t>
  </si>
  <si>
    <t>pakihari
RT @diagonismos_gr: Κάνε RT και
πάρε μέρος εδώ &amp;gt; https://t.co/WWox8FzanA
#Διαγωνισμός για ένα κινητό Samsung
Galaxy J5, μία κουζινομ... ht…</t>
  </si>
  <si>
    <t>apple_ref
Promotion : AIS ชวนเปลี่ยนจากเติมเงินเป็นรายเดือน
คุ้ม...ถล่มทลายลดค่าเครื่องสมาร์ทโฟนรุ่นดัง
Samsung Galaxy J5…… https://t.co/27wGujzNU4</t>
  </si>
  <si>
    <t>huelvahoy
#tablondeanuncios Samsung galaxy
j5 2016 #huelva https://t.co/uD8oP7YT2b
https://t.co/10onq7xabM</t>
  </si>
  <si>
    <t>mobiflip
Media Markt Schnapp des Tages:
#Samsung Galaxy J5 (2016) DUOS
für 145 Euro https://t.co/agk3jRVq2W
https://t.co/bq31fi0HtD</t>
  </si>
  <si>
    <t>itechniklife
Media Markt: Samsung Galaxy J5
(2016) DUOS für 145 Euro https://t.co/kakUT906rf</t>
  </si>
  <si>
    <t>cupom_efacil
Smartphone Samsung Galaxy J5 Metal
Dual Chip 16GB https://t.co/g2P1ZKhyXr
+ Cupom de Desconto: RCA-27231
https://t.co/lqrr5BRLxu</t>
  </si>
  <si>
    <t>alberto62215312
RT @cupom_efacil: Smartphone Samsung
Galaxy J5 Metal Dual Chip 16GB
https://t.co/g2P1ZKhyXr + Cupom
de Desconto: RCA-27231 https://t.co/lqr…</t>
  </si>
  <si>
    <t>sammynews
Media Markt: Samsung Galaxy J5
(2016) DUOS für 145 Euro https://t.co/ON8zKA5QyB
#Samsung #Schnäppchen</t>
  </si>
  <si>
    <t>ctechtvde
Galaxy J5 (2016) Duos für 145 Euro
bei Media Markt: Lohnt sich der
Kauf? https://t.co/h0sV7OzQ7n https://t.co/prgyxG76B3</t>
  </si>
  <si>
    <t>britneycorbeyan
BONROYÂ® SchutzhÃ¼lle / Cover /
HandyhÃ¼lle / Etui fÃ¼r Samsung
Galaxy J5 SM- https://t.co/n4ldBRE5AJ</t>
  </si>
  <si>
    <t>dafabetuganda
Samsung Galaxy J5 – Smartphone
get this on auction bypass for
only UGX 699,000 #Superdeals https://t.co/AwbC6bOpor</t>
  </si>
  <si>
    <t>androidode
Media Markt: Samsung Galaxy J5
(2016) DUOS für 145 Euro https://t.co/taTybkycqp
#Samsung #Schnäppchen</t>
  </si>
  <si>
    <t>stkmbinhphuoc
Camera selfie 12MP được trang bị
Samsung Galaxy J5 2017. https://t.co/URJHCL45f5</t>
  </si>
  <si>
    <t>rohitkumarbirla
Unboxing Galaxy J5: https://t.co/cGLDgqBt7T
via @YouTube</t>
  </si>
  <si>
    <t>byfone4upro1
Samsung J510 Galaxy J5 (2016) 4G
16GB Dual-SIM gold DE #Grossiste
#Téléphone #SAMSUNG #J510 #GALAXY
#J5 #4G #16GB… https://t.co/pFDJwZ5nsU</t>
  </si>
  <si>
    <t>mobiletekzone
#ipad Cartoon Ultra-thin Transparent
Soft TPU Silicon Phone Case For
Samsung ... https://t.co/uwxQUM29gh
https://t.co/MwpXhMOdXQ</t>
  </si>
  <si>
    <t>wiku02
samsung galaxy j5 '16 https://t.co/0Bwh3atyQT</t>
  </si>
  <si>
    <t>computeramade
Media Markt: Samsung Galaxy J5
(2016) DUOS für 145 Euro - mobiFlip.de
https://t.co/lM0FsStMHr #Samsung
https://t.co/rPsI6Vznnc</t>
  </si>
  <si>
    <t>9fnfsbgx87w9iyq
Case88 [Samsung Galaxy J5] PU LEDER
HÃ¼lle LederhÃ¼lle HandyhÃ¼lle
Flip Case - https://t.co/JTNEeDwyyd</t>
  </si>
  <si>
    <t>firmwaresamsung
New firmware: SM-J500H(Galaxy-J5),
Version J500HXXU2BQC1, OS 6.0.1,
Download https://t.co/u6dz3bGMt0</t>
  </si>
  <si>
    <t>samkiesupdates
Nepal Galaxy J5 update J500HXXU2BQC1/J500HODD2BQC1
https://t.co/qIbfHnZbgp</t>
  </si>
  <si>
    <t>wschnaeppchen
[Smartphone] SAMSUNG Galaxy J5
(2016) DUOS 16 GB Weiß Dual SIM
für 145.00 Euro: Auf… https://t.co/g35jnrvJiG</t>
  </si>
  <si>
    <t>filtr_de
Media Markt: Samsung Galaxy J5
(2016) DUOS für 145 Euro / mobiFlip.de
/ René Hesse https://t.co/ijgkPjKV7S
via https://t.co/oRoW6sdR84</t>
  </si>
  <si>
    <t>promocoesgatry
Samsung Galaxy J5 Metal Dual Chip
Dourado 4g Tela 5.2" Android 6.0
Câmera 13mp 16gb/ R$:738,32 / https://t.co/q0ZtEKInmH</t>
  </si>
  <si>
    <t>dtvtechnik
Media Markt Schnapp des Tages:
Samsung Galaxy J5 (2016) zum Bestpreis
https://t.co/LFP9CdkAx7</t>
  </si>
  <si>
    <t>news_handy
Media Markt Schnapp des Tages:
Samsung Galaxy J5 (2016) zum Bestpreis
https://t.co/1BgV4z16rG #news #android</t>
  </si>
  <si>
    <t>androidnext
Media Markt Schnapp des Tages:
Samsung Galaxy J5 (2016) zum Bestpreis
https://t.co/v6Tc3CT2Ej via @GIGAANDROID
https://t.co/BcdGomgXwS</t>
  </si>
  <si>
    <t>gigaandroid
Bei #Mediamarkt gibt es das #SamsungGalaxyJ5
(2016) heute für nur 149 Euro:
https://t.co/O9ASuOCqT3</t>
  </si>
  <si>
    <t>gafanhotoapp
Smartphone Samsung Galaxy J5 Duos
J500M Desbloqueado Dourado por
R$ 639,90 https://t.co/lXautuzKQO</t>
  </si>
  <si>
    <t>at_socialmedia
Media Markt Schnapp des Tages:
Samsung Galaxy J5 (2016) zum Bestpreis
https://t.co/EXeCC7NJar</t>
  </si>
  <si>
    <t>kaskusjualbeli
Aksesoris Samsung Galaxy J5 Prime
dari Agan apartemensales. Harga
Rp. 120.000 https://t.co/h4TnodcRLL
#SellerKASKUS</t>
  </si>
  <si>
    <t>ponsel_2000
samsung galaxy J5 2016 - hitam
- seco... https://t.co/h5AeHY184U</t>
  </si>
  <si>
    <t>mahadirsyarif
Samsung galaxy j5 2015 4G fullset
Dijamin normal Masih banyak android
&amp;amp; Iphone Lainnya Cod: Jalan
sungai musi no... https://t.co/Lf79vSVp3M</t>
  </si>
  <si>
    <t>snipz
Neues Schnäppchen: SAMSUNG Galaxy
J5 (2016) Duos Dual-SIM Smartphone
16GB in div. Farben nur 145,- Euro
inkl.… https://t.co/VxZRqm7BJx</t>
  </si>
  <si>
    <t>ultimo_desconto
Samsung Galaxy J5 Metal Dual Chip
4G Tela 5.2" Câmera 13Mp 16Gb -
2 Cores Disponíveis &amp;lt;&amp;lt; R$
738,32 &amp;gt;&amp;gt; https://t.co/IQ92lNlp9X</t>
  </si>
  <si>
    <t>talandiva
Review Galaxy J5 Metal https://t.co/IMHznHONEL</t>
  </si>
  <si>
    <t>pedro97047189
RT @TaLandiva: Review Galaxy J5
Metal https://t.co/IMHznHONEL</t>
  </si>
  <si>
    <t>hendfone
HP SAMSUNG GALAXY J5 2016 SM-J510FN
D... https://t.co/JjYhgTr9ba</t>
  </si>
  <si>
    <t>superdeals_etc
For Samsung Galaxy J5 Case Glitter
… https://t.co/JkUpC18gUU #SuperDeals
#AliExpress #SuperDeal #DealsSuper01
https://t.co/FrJzSnEDBX</t>
  </si>
  <si>
    <t>jromoniex
RT @SuperDeals_ETC: For Samsung
Galaxy J5 Case Glitter … https://t.co/JkUpC18gUU
#SuperDeals #AliExpress #SuperDeal
#DealsSuper01 https:/…</t>
  </si>
  <si>
    <t>stavrinaki_
Διαγωνισμός live kitchen με δώρο
ένα κινητό Samsung Galaxy J5, μία
κουζινομηχανή Sencor και ένα Blender
Aeg https://t.co/Q6DcUgVzyi</t>
  </si>
  <si>
    <t>monsterdealz
SAMSUNG Galaxy J5 (2016) Duos Dual-SIM
Smartphone (verschiedene Farben)
für 145€ https://t.co/0Nkq7Xp28G</t>
  </si>
  <si>
    <t>taliterqualiter
Galaxy J5 (2016) Duos für 145 Euro
bei Media Markt: Lohnt sich der
Kauf? https://t.co/xU8v5VsADu</t>
  </si>
  <si>
    <t>completedeals
Samsung Galaxy J5 LTE Dual Sim
Android Smartphone für 145€ (statt
169€) https://t.co/mGsXzzmVVY #schnäppchen
#deal #dealz #sparen #tipp</t>
  </si>
  <si>
    <t>pointekonline
Buy Galaxy J5 prime and Keep your
change #KeepTheChangeBruh #keepthechangebae
#ShopMobilePhones #ShopPointek
https://t.co/bPd8z750n6</t>
  </si>
  <si>
    <t>giodaddabbo
#10: [ 3 Pack ] Vetro Temperato
Samsung Galaxy J5 2016 , Didisky®
2 Pack Pellicola Protettiva in
Vetro Temperato 9H… https://t.co/bOAGlhvvhA</t>
  </si>
  <si>
    <t>electroshopvzla
Samsung Galaxy J5 2016, la actualización
para este año del popular Galaxy
J5. Revisa todo lo que trae para
ti en El… https://t.co/WefV11EvCn</t>
  </si>
  <si>
    <t>gigatechde
Das #SamsungGalaxyJ5 (2016) gibt
es heute bei #Mediamarkt für nur
149 Euro: https://t.co/JKTqp5pPr9</t>
  </si>
  <si>
    <t>christinv
RT @diagonismos_gr: Κάνε RT και
πάρε μέρος εδώ &amp;gt; https://t.co/WWox8FzanA
#Διαγωνισμός για ένα κινητό Samsung
Galaxy J5, μία κουζινομ... ht…</t>
  </si>
  <si>
    <t>ofertaxmovil
Samsung Galaxy J5 - Smartphone
de 5‶ https://t.co/aQbluodbj3</t>
  </si>
  <si>
    <t>korting_krant
Alleen bij Expert een Samasung
Galaxy J5 simlockvrij voor €200
met gratis flipwallet t.w.v.€14,95…
https://t.co/lwAFEhSyaY</t>
  </si>
  <si>
    <t>promos_du_web
#Soldes2017 Samsung Galaxy J5 2016
Smartphone débloqué 4G (Ecran:
5,2 pouces - 16 Go - Micro-SIM
- Android) Noir ➡️ https://t.co/q3mbSsKwcn</t>
  </si>
  <si>
    <t>dealurnet
[ 27% OFF ] https://t.co/KdF9ryy5xd
Lcd For Samsung Galaxy J5 2015
Lcd J500F Screen J500G J500Y J500M
Lcd Display D… https://t.co/qe9CNgR6T8</t>
  </si>
  <si>
    <t>messerbecky
Etui Coque Samsung Galaxy J5 (2015),
SunroyalÂ® Housse Bookstyle Portefeuille
Strap https://t.co/vcCnlHY261</t>
  </si>
  <si>
    <t>soyoferta
Móviles más vendidos de Amazon:
#10: Samsung Galaxy J5 16GB 4G
Negro - Smartphone (SIM Solo, Android,
MicroSIM,... https://t.co/2TdKI1DWFn</t>
  </si>
  <si>
    <t>promocaotop
#promoção #oferta Por:R$ 738,32
Acesse:https://t.co/ZHZp47wdRT
Samsung Galaxy J5 Metal Dual Chip
4G Tela 5.2" C… https://t.co/0KX2IyLeg7</t>
  </si>
  <si>
    <t>euroshejk
New post: Media Markt Schnapp des
Tages: Samsung Galaxy J5 (2016)
zum Bestpreis https://t.co/qc2vPEq3gc</t>
  </si>
  <si>
    <t>bestbuycyprus
New Product on https://t.co/dxvT0WG8jp
!! https://t.co/tJvnFqBjKH</t>
  </si>
  <si>
    <t>josephf198
Bueno pues esta semana movil nuevo
esperando que llegue el Galaxy
J5</t>
  </si>
  <si>
    <t>venezolanos24fb
Para mas información visita el
enlache: https://t.co/3RSWoQj5v6
SE TELÉFONO COMO... https://t.co/h2BpPz5lpT</t>
  </si>
  <si>
    <t>anuncialoven
SE VENDE GALAXY J5 https://t.co/6hZXcPIlvm
Sigue @anuncialoven Clasificados
#Venezuela #RT #ANUNCIALOVENEZUELA
https://t.co/XxYrOVR5dh</t>
  </si>
  <si>
    <t>tarekahmedbd500
I added a video to a @YouTube playlist
https://t.co/43axOnnwAd Bangla
Tutorial How to Take Screenshot
on Samsung Galaxy J1, J3, J5, J7</t>
  </si>
  <si>
    <t>GraphSource░TwitterSearch▓GraphTerm░Galaxy j5</t>
  </si>
  <si>
    <t>Workbook Settings 2</t>
  </si>
  <si>
    <t>Workbook Settings 3</t>
  </si>
  <si>
    <t>Workbook Settings 4</t>
  </si>
  <si>
    <t>Workbook Settings 5</t>
  </si>
  <si>
    <t>Workbook Settings 6</t>
  </si>
  <si>
    <t>Workbook Settings 7</t>
  </si>
  <si>
    <t>Workbook Settings 8</t>
  </si>
  <si>
    <t>Workbook Settings 9</t>
  </si>
  <si>
    <t>Workbook Settings 10</t>
  </si>
  <si>
    <t>Workbook Settings 11</t>
  </si>
  <si>
    <t>Workbook Settings 12</t>
  </si>
  <si>
    <t>Graph Type</t>
  </si>
  <si>
    <t>Modularity</t>
  </si>
  <si>
    <t>NodeXL Version</t>
  </si>
  <si>
    <t>Not Applicable</t>
  </si>
  <si>
    <t>1.0.1.378</t>
  </si>
  <si>
    <t>Top URLs in Tweet in Entire Graph</t>
  </si>
  <si>
    <t>Entire Graph Count</t>
  </si>
  <si>
    <t>Top URLs in Tweet</t>
  </si>
  <si>
    <t>Top Domains in Tweet in Entire Graph</t>
  </si>
  <si>
    <t>bestbuycyprus.com</t>
  </si>
  <si>
    <t>Top Domains in Tweet</t>
  </si>
  <si>
    <t>Top Hashtags in Tweet in Entire Graph</t>
  </si>
  <si>
    <t>schnäppchen</t>
  </si>
  <si>
    <t>android</t>
  </si>
  <si>
    <t>samsunggalaxyj5</t>
  </si>
  <si>
    <t>mediamarkt</t>
  </si>
  <si>
    <t>aliexpress</t>
  </si>
  <si>
    <t>superdeal</t>
  </si>
  <si>
    <t>dealssuper01</t>
  </si>
  <si>
    <t>Top Hashtags in Tweet</t>
  </si>
  <si>
    <t>Top Words in Tweet in Entire Graph</t>
  </si>
  <si>
    <t>Words in Sentiment List#1: Positive</t>
  </si>
  <si>
    <t>Words in Sentiment List#2: Negative</t>
  </si>
  <si>
    <t>Words in Sentiment List#3: (Add your own word list)</t>
  </si>
  <si>
    <t>Non-categorized Words</t>
  </si>
  <si>
    <t>Total Words</t>
  </si>
  <si>
    <t>galaxy</t>
  </si>
  <si>
    <t>j5</t>
  </si>
  <si>
    <t>2016</t>
  </si>
  <si>
    <t>media</t>
  </si>
  <si>
    <t>Top Words in Tweet</t>
  </si>
  <si>
    <t>Top Word Pairs in Tweet in Entire Graph</t>
  </si>
  <si>
    <t>galaxy,j5</t>
  </si>
  <si>
    <t>samsung,galaxy</t>
  </si>
  <si>
    <t>j5,2016</t>
  </si>
  <si>
    <t>media,markt</t>
  </si>
  <si>
    <t>für,145</t>
  </si>
  <si>
    <t>2016,duos</t>
  </si>
  <si>
    <t>markt,schnapp</t>
  </si>
  <si>
    <t>schnapp,des</t>
  </si>
  <si>
    <t>des,tages</t>
  </si>
  <si>
    <t>tages,samsung</t>
  </si>
  <si>
    <t>Top Word Pairs in Tweet</t>
  </si>
  <si>
    <t>Top Replied-To in Entire Graph</t>
  </si>
  <si>
    <t>Top Mentioned in Entire Graph</t>
  </si>
  <si>
    <t>Top Replied-To in Tweet</t>
  </si>
  <si>
    <t>Top Mentioned in Tweet</t>
  </si>
  <si>
    <t>Top Tweeters in Entire Graph</t>
  </si>
  <si>
    <t>Top Tweeters</t>
  </si>
  <si>
    <t>Top URLs in Tweet by Count</t>
  </si>
  <si>
    <t>https://twitter.com/i/web/status/848827915777314817 https://twitter.com/i/web/status/848822891227557889</t>
  </si>
  <si>
    <t>https://mugistore.com/monkey-d-luffy-one-piece-anime-hard-white-case-cover-for-samsung-galaxy-j1-j2-j3-j5-j7-c5-c7-c9-2016/ https://mugistore.com/one-piece-luffy-case-for-samsung-galaxy-j1-ace-j5-2016-j7-n9150/</t>
  </si>
  <si>
    <t>http://www.giga.de/deals/media-markt-schnapp-des-tages-samsung-galaxy-j5-2016-zum-bestpreis/#utm_source=giga&amp;utm_medium=feed&amp;utm_term=androidnews http://www.giga.de/androidnews/feed/#utm_source=giga&amp;utm_medium=feed&amp;utm_term=androidnews</t>
  </si>
  <si>
    <t>http://www.giga.de/deals/media-markt-schnapp-des-tages-samsung-galaxy-j5-2016-zum-bestpreis/?utm_source=dlvr.it&amp;utm_medium=twitter#utm_source%3Dgiga%26utm_medium%3Dfeed%26utm_term%3Dandroidnews http://www.giga.de/androidnews/?utm_source=dlvr.it&amp;utm_medium=twitter#utm_source%3Dgiga%26utm_medium%3Dfeed%26utm_term%3Dandroidnews</t>
  </si>
  <si>
    <t>https://www.amazon.es/gp/product/B012CC7KY2/ref=as_li_qf_sp_asin_il_tl?ie=UTF8&amp;camp=3626&amp;creative=24790&amp;creativeASIN=B012CC7KY2&amp;linkCode=as2&amp;tag=escribiwonder-21 https://www.amazon.es/gp/product/B012C47W4S/ref=as_li_qf_sp_asin_il_tl?ie=UTF8&amp;camp=3626&amp;creative=24790&amp;creativeASIN=B012C47W4S&amp;linkCode=as2&amp;tag=escribiwonder-21</t>
  </si>
  <si>
    <t>Top URLs in Tweet by Salience</t>
  </si>
  <si>
    <t>Top Domains in Tweet by Count</t>
  </si>
  <si>
    <t>nadmart.com</t>
  </si>
  <si>
    <t>Top Domains in Tweet by Salience</t>
  </si>
  <si>
    <t>Top Hashtags in Tweet by Count</t>
  </si>
  <si>
    <t>grossiste téléphone samsung j510 galaxy 4g 16gb j5 j52016</t>
  </si>
  <si>
    <t>Top Hashtags in Tweet by Salience</t>
  </si>
  <si>
    <t>j5 j52016 grossiste téléphone samsung j510 galaxy 4g 16gb</t>
  </si>
  <si>
    <t>Top Words in Tweet by Count</t>
  </si>
  <si>
    <t>samsung galaxy j5 duos mit 16gb android os 3 farben</t>
  </si>
  <si>
    <t>aktualizacja dla galaxy j5 2016 sm j510fn w regionie pls</t>
  </si>
  <si>
    <t>diagonismos_gr κάνε και πάρε μέρος εδώ gt διαγωνισμός για ένα</t>
  </si>
  <si>
    <t>κάνε και πάρε μέρος εδώ gt διαγωνισμός για ένα κινητό</t>
  </si>
  <si>
    <t>coque samsung galaxy j5 2015 fenãªtre vue etui extra fin</t>
  </si>
  <si>
    <t>pattern leather phone case samsung galaxy j5 j500 j500f t</t>
  </si>
  <si>
    <t>de auriculares alta calidad 3 5mm en la oreja los</t>
  </si>
  <si>
    <t>vandot morbido tpu custodia per samsung galaxy j5 2016 version</t>
  </si>
  <si>
    <t>techxcite promotion ais ชวนเปล ยนจากเต มเง นเป นรายเด อน ค</t>
  </si>
  <si>
    <t>samsung el mas vendido galaxy j5 2016 smartphone libre android</t>
  </si>
  <si>
    <t>samsung galaxy j5 s incorporated multimedia features keep entertained well</t>
  </si>
  <si>
    <t>custodia cover case athena war per samsung galaxy j5 2017</t>
  </si>
  <si>
    <t>promotion ais ชวนเปล ยนจากเต มเง นเป นรายเด อน ค ม</t>
  </si>
  <si>
    <t>tablondeanuncios samsung galaxy j5 2016 huelva</t>
  </si>
  <si>
    <t>media markt schnapp des tages samsung galaxy j5 2016 duos</t>
  </si>
  <si>
    <t>media markt samsung galaxy j5 2016 duos für 145 euro</t>
  </si>
  <si>
    <t>smartphone samsung galaxy j5 metal dual chip 16gb cupom de</t>
  </si>
  <si>
    <t>cupom_efacil smartphone samsung galaxy j5 metal dual chip 16gb cupom</t>
  </si>
  <si>
    <t>samsung media markt galaxy j5 2016 duos für 145 euro</t>
  </si>
  <si>
    <t>galaxy j5 2016 duos für 145 euro bei media markt</t>
  </si>
  <si>
    <t>lle bonroyâ schutzhã cover handyhã etui fã r samsung galaxy</t>
  </si>
  <si>
    <t>samsung galaxy j5 smartphone auction bypass ugx 699 000 superdeals</t>
  </si>
  <si>
    <t>camera selfie 12mp được trang bị samsung galaxy j5 2017</t>
  </si>
  <si>
    <t>unboxing galaxy j5 via youtube</t>
  </si>
  <si>
    <t>samsung j510 galaxy 4g 16gb j5 2016 grossiste téléphone dual</t>
  </si>
  <si>
    <t>ipad cartoon ultra thin transparent soft tpu silicon phone case</t>
  </si>
  <si>
    <t>samsung galaxy j5 '16</t>
  </si>
  <si>
    <t>new android app theme galaxy j5 2017</t>
  </si>
  <si>
    <t>lle case88 samsung galaxy j5 pu leder hã lederhã handyhã</t>
  </si>
  <si>
    <t>new firmware sm j500h galaxy j5 version j500hxxu2bqc1 os 6</t>
  </si>
  <si>
    <t>galaxy j5 update j500hxxu2bqc1 j500hodd2bqc1 nepal</t>
  </si>
  <si>
    <t>deluxe branded aluminum 1 25 metal brush brushhard</t>
  </si>
  <si>
    <t>smartphone samsung galaxy j5 2016 duos 16 gb weiß dual</t>
  </si>
  <si>
    <t>samsung galaxy j1 j5 share want one piece cases j2</t>
  </si>
  <si>
    <t>samsung galaxy j5 metal dual chip dourado 4g tela 5</t>
  </si>
  <si>
    <t>media markt schnapp des tages samsung galaxy j5 2016 zum</t>
  </si>
  <si>
    <t>bei mediamarkt gibt es das samsunggalaxyj5 2016 heute für nur</t>
  </si>
  <si>
    <t>samsung galaxy j5 por r smartphone duos j500m desbloqueado dourado</t>
  </si>
  <si>
    <t>aksesoris samsung galaxy j5 prime dari agan apartemensales harga rp</t>
  </si>
  <si>
    <t>samsung galaxy j5 2016 hitam seco</t>
  </si>
  <si>
    <t>samsung galaxy j5 2015 4g fullset dijamin normal masih banyak</t>
  </si>
  <si>
    <t>neues schnäppchen samsung galaxy j5 2016 duos dual sim smartphone</t>
  </si>
  <si>
    <t>2 lt gt samsung galaxy j5 metal dual chip 4g</t>
  </si>
  <si>
    <t>review galaxy j5 metal</t>
  </si>
  <si>
    <t>talandiva review galaxy j5 metal</t>
  </si>
  <si>
    <t>hp samsung galaxy j5 2016 sm j510fn d</t>
  </si>
  <si>
    <t>samsung galaxy j5 case glitter superdeals aliexpress superdeal dealssuper01</t>
  </si>
  <si>
    <t>superdeals_etc samsung galaxy j5 case glitter superdeals aliexpress superdeal dealssuper01</t>
  </si>
  <si>
    <t>ένα διαγωνισμός live kitchen με δώρο κινητό samsung galaxy j5</t>
  </si>
  <si>
    <t>samsung galaxy j5 2016 duos dual sim smartphone verschiedene farben</t>
  </si>
  <si>
    <t>samsung galaxy j5 lte dual sim android smartphone für 145</t>
  </si>
  <si>
    <t>buy galaxy j5 prime keep change keepthechangebruh keepthechangebae shopmobilephones shoppointek</t>
  </si>
  <si>
    <t>pack vetro temperato 10 3 samsung galaxy j5 2016 didisky</t>
  </si>
  <si>
    <t>galaxy j5 para samsung 2016 la actualización este año del</t>
  </si>
  <si>
    <t>das samsunggalaxyj5 2016 gibt es heute bei mediamarkt für nur</t>
  </si>
  <si>
    <t>samsung galaxy j5 smartphone de 5 libre</t>
  </si>
  <si>
    <t>alleen bij expert een samasung galaxy j5 simlockvrij voor 200</t>
  </si>
  <si>
    <t>soldes2017 samsung galaxy j5 2016 smartphone débloqué 4g ecran 5</t>
  </si>
  <si>
    <t>lcd 27 samsung galaxy j5 2015 j500f screen j500g j500y</t>
  </si>
  <si>
    <t>etui coque samsung galaxy j5 2015 sunroyalâ housse bookstyle portefeuille</t>
  </si>
  <si>
    <t>móviles más vendidos de amazon 10 samsung galaxy j5 16gb</t>
  </si>
  <si>
    <t>promoção oferta por r 738 32 acesse https t co</t>
  </si>
  <si>
    <t>new post media markt schnapp des tages samsung galaxy j5</t>
  </si>
  <si>
    <t>new product</t>
  </si>
  <si>
    <t>bueno pues esta semana movil nuevo esperando que llegue el</t>
  </si>
  <si>
    <t>para mas información visita el enlache se teléfono como</t>
  </si>
  <si>
    <t>se vende galaxy j5 sigue anuncialoven clasificados venezuela anuncialovenezuela</t>
  </si>
  <si>
    <t>added video youtube playlist bangla tutorial take screenshot samsung galaxy</t>
  </si>
  <si>
    <t>Top Words in Tweet by Salience</t>
  </si>
  <si>
    <t>dual sim gold de white eu j52016 samsung j510 galaxy</t>
  </si>
  <si>
    <t>nepal galaxy j5 update j500hxxu2bqc1 j500hodd2bqc1</t>
  </si>
  <si>
    <t>j5 share want one piece cases j2 j3 luffy case</t>
  </si>
  <si>
    <t>utm_source 3dgiga 26utm_medium 3dfeed 26utm_term 3d media markt schnapp des</t>
  </si>
  <si>
    <t>smartphone duos j500m desbloqueado dourado 639 90 preto metal dual</t>
  </si>
  <si>
    <t>de 5 libre samsung galaxy j5 smartphone</t>
  </si>
  <si>
    <t>Top Word Pairs in Tweet by Count</t>
  </si>
  <si>
    <t>samsung,galaxy  galaxy,j5  j5,duos  duos,mit  mit,16gb  16gb,android  android,os  os,3  3,farben  farben,für</t>
  </si>
  <si>
    <t>aktualizacja,dla  dla,galaxy  galaxy,j5  j5,2016  2016,sm  sm,j510fn  j510fn,w  w,regionie  regionie,pls  pls,plus</t>
  </si>
  <si>
    <t>diagonismos_gr,κάνε  κάνε,και  και,πάρε  πάρε,μέρος  μέρος,εδώ  εδώ,gt  gt,διαγωνισμός  διαγωνισμός,για  για,ένα  ένα,κινητό</t>
  </si>
  <si>
    <t>κάνε,και  και,πάρε  πάρε,μέρος  μέρος,εδώ  εδώ,gt  gt,διαγωνισμός  διαγωνισμός,για  για,ένα  ένα,κινητό  κινητό,samsung</t>
  </si>
  <si>
    <t>coque,samsung  samsung,galaxy  galaxy,j5  j5,2015  2015,fenãªtre  fenãªtre,vue  vue,etui  etui,extra  extra,fin  fin,lã</t>
  </si>
  <si>
    <t>pattern,leather  leather,phone  phone,case  case,samsung  samsung,galaxy  galaxy,j5  j5,j500  j500,j500f  j500f,t</t>
  </si>
  <si>
    <t>de,alta  alta,calidad  calidad,de  de,3  3,5mm  5mm,en  en,la  la,oreja  oreja,los  los,auriculares</t>
  </si>
  <si>
    <t>vandot,morbido  morbido,tpu  tpu,custodia  custodia,per  per,samsung  samsung,galaxy  galaxy,j5  j5,2016  2016,version  version,elegante</t>
  </si>
  <si>
    <t>techxcite,promotion  promotion,ais  ais,ชวนเปล  ชวนเปล,ยนจากเต  ยนจากเต,มเง  มเง,นเป  นเป,นรายเด  นรายเด,อน  อน,ค  ค,ม</t>
  </si>
  <si>
    <t>el,mas  mas,vendido  vendido,samsung  samsung,galaxy  galaxy,j5  j5,2016  2016,smartphone  smartphone,libre  libre,android  android,5</t>
  </si>
  <si>
    <t>samsung,galaxy  galaxy,j5  j5,s  s,incorporated  incorporated,multimedia  multimedia,features  features,keep  keep,entertained  entertained,well  well,productive</t>
  </si>
  <si>
    <t>custodia,cover  cover,case  case,athena  athena,war  war,per  per,samsung  samsung,galaxy  galaxy,j5  j5,2017</t>
  </si>
  <si>
    <t>promotion,ais  ais,ชวนเปล  ชวนเปล,ยนจากเต  ยนจากเต,มเง  มเง,นเป  นเป,นรายเด  นรายเด,อน  อน,ค  ค,ม  ม,ถล</t>
  </si>
  <si>
    <t>tablondeanuncios,samsung  samsung,galaxy  galaxy,j5  j5,2016  2016,huelva</t>
  </si>
  <si>
    <t>media,markt  markt,schnapp  schnapp,des  des,tages  tages,samsung  samsung,galaxy  galaxy,j5  j5,2016  2016,duos  duos,für</t>
  </si>
  <si>
    <t>media,markt  markt,samsung  samsung,galaxy  galaxy,j5  j5,2016  2016,duos  duos,für  für,145  145,euro</t>
  </si>
  <si>
    <t>smartphone,samsung  samsung,galaxy  galaxy,j5  j5,metal  metal,dual  dual,chip  chip,16gb  16gb,cupom  cupom,de  de,desconto</t>
  </si>
  <si>
    <t>cupom_efacil,smartphone  smartphone,samsung  samsung,galaxy  galaxy,j5  j5,metal  metal,dual  dual,chip  chip,16gb  16gb,cupom  cupom,de</t>
  </si>
  <si>
    <t>media,markt  markt,samsung  samsung,galaxy  galaxy,j5  j5,2016  2016,duos  duos,für  für,145  145,euro  euro,samsung</t>
  </si>
  <si>
    <t>galaxy,j5  j5,2016  2016,duos  duos,für  für,145  145,euro  euro,bei  bei,media  media,markt  markt,lohnt</t>
  </si>
  <si>
    <t>bonroyâ,schutzhã  schutzhã,lle  lle,cover  cover,handyhã  handyhã,lle  lle,etui  etui,fã  fã,r  r,samsung  samsung,galaxy</t>
  </si>
  <si>
    <t>samsung,galaxy  galaxy,j5  j5,smartphone  smartphone,auction  auction,bypass  bypass,ugx  ugx,699  699,000  000,superdeals</t>
  </si>
  <si>
    <t>camera,selfie  selfie,12mp  12mp,được  được,trang  trang,bị  bị,samsung  samsung,galaxy  galaxy,j5  j5,2017</t>
  </si>
  <si>
    <t>unboxing,galaxy  galaxy,j5  j5,via  via,youtube</t>
  </si>
  <si>
    <t>samsung,j510  j510,galaxy  4g,16gb  galaxy,j5  j5,2016  2016,4g  grossiste,téléphone  téléphone,samsung  16gb,dual  dual,sim</t>
  </si>
  <si>
    <t>ipad,cartoon  cartoon,ultra  ultra,thin  thin,transparent  transparent,soft  soft,tpu  tpu,silicon  silicon,phone  phone,case  case,samsung</t>
  </si>
  <si>
    <t>samsung,galaxy  galaxy,j5  j5,'16</t>
  </si>
  <si>
    <t>media,markt  markt,samsung  samsung,galaxy  galaxy,j5  j5,2016  2016,duos  duos,für  für,145  145,euro  euro,mobiflip</t>
  </si>
  <si>
    <t>new,android  android,app  app,theme  theme,galaxy  galaxy,j5  j5,2017</t>
  </si>
  <si>
    <t>case88,samsung  samsung,galaxy  galaxy,j5  j5,pu  pu,leder  leder,hã  hã,lle  lle,lederhã  lederhã,lle  lle,handyhã</t>
  </si>
  <si>
    <t>new,firmware  firmware,sm  sm,j500h  j500h,galaxy  galaxy,j5  j5,version  version,j500hxxu2bqc1  j500hxxu2bqc1,os  os,6  6,0</t>
  </si>
  <si>
    <t>galaxy,j5  j5,update  update,j500hxxu2bqc1  j500hxxu2bqc1,j500hodd2bqc1  nepal,galaxy</t>
  </si>
  <si>
    <t>1,25  25,deluxe  deluxe,branded  branded,aluminum  aluminum,metal  metal,brush  brush,branded  branded,deluxe  deluxe,aluminum  aluminum,brushhard</t>
  </si>
  <si>
    <t>smartphone,samsung  samsung,galaxy  galaxy,j5  j5,2016  2016,duos  duos,16  16,gb  gb,weiß  weiß,dual  dual,sim</t>
  </si>
  <si>
    <t>samsung,galaxy  galaxy,j1  share,want  want,one  one,piece  piece,cases  cases,samsung  j1,j2  j2,j3  luffy,case</t>
  </si>
  <si>
    <t>samsung,galaxy  galaxy,j5  j5,metal  metal,dual  dual,chip  chip,dourado  dourado,4g  4g,tela  tela,5  5,2</t>
  </si>
  <si>
    <t>media,markt  markt,schnapp  schnapp,des  des,tages  tages,samsung  samsung,galaxy  galaxy,j5  j5,2016  2016,zum  zum,bestpreis</t>
  </si>
  <si>
    <t>bei,mediamarkt  mediamarkt,gibt  gibt,es  es,das  das,samsunggalaxyj5  samsunggalaxyj5,2016  2016,heute  heute,für  für,nur  nur,149</t>
  </si>
  <si>
    <t>samsung,galaxy  galaxy,j5  por,r  smartphone,samsung  j5,duos  duos,j500m  j500m,desbloqueado  r,639  639,90  j5,metal</t>
  </si>
  <si>
    <t>aksesoris,samsung  samsung,galaxy  galaxy,j5  j5,prime  prime,dari  dari,agan  agan,apartemensales  apartemensales,harga  harga,rp  rp,120</t>
  </si>
  <si>
    <t>samsung,galaxy  galaxy,j5  j5,2016  2016,hitam  hitam,seco</t>
  </si>
  <si>
    <t>samsung,galaxy  galaxy,j5  j5,2015  2015,4g  4g,fullset  fullset,dijamin  dijamin,normal  normal,masih  masih,banyak  banyak,android</t>
  </si>
  <si>
    <t>neues,schnäppchen  schnäppchen,samsung  samsung,galaxy  galaxy,j5  j5,2016  2016,duos  duos,dual  dual,sim  sim,smartphone  smartphone,16gb</t>
  </si>
  <si>
    <t>samsung,galaxy  galaxy,j5  j5,metal  metal,dual  dual,chip  chip,4g  4g,tela  tela,5  5,2  2,câmera</t>
  </si>
  <si>
    <t>review,galaxy  galaxy,j5  j5,metal</t>
  </si>
  <si>
    <t>talandiva,review  review,galaxy  galaxy,j5  j5,metal</t>
  </si>
  <si>
    <t>hp,samsung  samsung,galaxy  galaxy,j5  j5,2016  2016,sm  sm,j510fn  j510fn,d</t>
  </si>
  <si>
    <t>samsung,galaxy  galaxy,j5  j5,case  case,glitter  glitter,superdeals  superdeals,aliexpress  aliexpress,superdeal  superdeal,dealssuper01</t>
  </si>
  <si>
    <t>superdeals_etc,samsung  samsung,galaxy  galaxy,j5  j5,case  case,glitter  glitter,superdeals  superdeals,aliexpress  aliexpress,superdeal  superdeal,dealssuper01  dealssuper01,https</t>
  </si>
  <si>
    <t>διαγωνισμός,live  live,kitchen  kitchen,με  με,δώρο  δώρο,ένα  ένα,κινητό  κινητό,samsung  samsung,galaxy  galaxy,j5  j5,μία</t>
  </si>
  <si>
    <t>samsung,galaxy  galaxy,j5  j5,2016  2016,duos  duos,dual  dual,sim  sim,smartphone  smartphone,verschiedene  verschiedene,farben  farben,für</t>
  </si>
  <si>
    <t>samsung,galaxy  galaxy,j5  j5,lte  lte,dual  dual,sim  sim,android  android,smartphone  smartphone,für  für,145  145,statt</t>
  </si>
  <si>
    <t>buy,galaxy  galaxy,j5  j5,prime  prime,keep  keep,change  change,keepthechangebruh  keepthechangebruh,keepthechangebae  keepthechangebae,shopmobilephones  shopmobilephones,shoppointek</t>
  </si>
  <si>
    <t>vetro,temperato  10,3  3,pack  pack,vetro  temperato,samsung  samsung,galaxy  galaxy,j5  j5,2016  2016,didisky  didisky,2</t>
  </si>
  <si>
    <t>galaxy,j5  samsung,galaxy  j5,2016  2016,la  la,actualización  actualización,para  para,este  este,año  año,del  del,popular</t>
  </si>
  <si>
    <t>das,samsunggalaxyj5  samsunggalaxyj5,2016  2016,gibt  gibt,es  es,heute  heute,bei  bei,mediamarkt  mediamarkt,für  für,nur  nur,149</t>
  </si>
  <si>
    <t>samsung,galaxy  galaxy,j5  j5,smartphone  smartphone,de  de,5  smartphone,libre</t>
  </si>
  <si>
    <t>alleen,bij  bij,expert  expert,een  een,samasung  samasung,galaxy  galaxy,j5  j5,simlockvrij  simlockvrij,voor  voor,200  200,met</t>
  </si>
  <si>
    <t>soldes2017,samsung  samsung,galaxy  galaxy,j5  j5,2016  2016,smartphone  smartphone,débloqué  débloqué,4g  4g,ecran  ecran,5  5,2</t>
  </si>
  <si>
    <t>27,lcd  lcd,samsung  samsung,galaxy  galaxy,j5  j5,2015  2015,lcd  lcd,j500f  j500f,screen  screen,j500g  j500g,j500y</t>
  </si>
  <si>
    <t>etui,coque  coque,samsung  samsung,galaxy  galaxy,j5  j5,2015  2015,sunroyalâ  sunroyalâ,housse  housse,bookstyle  bookstyle,portefeuille  portefeuille,strap</t>
  </si>
  <si>
    <t>móviles,más  más,vendidos  vendidos,de  de,amazon  amazon,10  10,samsung  samsung,galaxy  galaxy,j5  j5,16gb  16gb,4g</t>
  </si>
  <si>
    <t>promoção,oferta  oferta,por  por,r  r,738  738,32  32,acesse  acesse,https  https,t  t,co  co,zhzp47wdrt</t>
  </si>
  <si>
    <t>new,post  post,media  media,markt  markt,schnapp  schnapp,des  des,tages  tages,samsung  samsung,galaxy  galaxy,j5  j5,2016</t>
  </si>
  <si>
    <t>new,product</t>
  </si>
  <si>
    <t>bueno,pues  pues,esta  esta,semana  semana,movil  movil,nuevo  nuevo,esperando  esperando,que  que,llegue  llegue,el  el,galaxy</t>
  </si>
  <si>
    <t>para,mas  mas,información  información,visita  visita,el  el,enlache  enlache,se  se,teléfono  teléfono,como</t>
  </si>
  <si>
    <t>se,vende  vende,galaxy  galaxy,j5  j5,sigue  sigue,anuncialoven  anuncialoven,clasificados  clasificados,venezuela  venezuela,anuncialovenezuela</t>
  </si>
  <si>
    <t>added,video  video,youtube  youtube,playlist  playlist,bangla  bangla,tutorial  tutorial,take  take,screenshot  screenshot,samsung  samsung,galaxy  galaxy,j1</t>
  </si>
  <si>
    <t>Top Word Pairs in Tweet by Salience</t>
  </si>
  <si>
    <t>16gb,dual  dual,sim  sim,gold  gold,de  de,grossiste  j5,4g  16gb,white  white,eu  eu,grossiste  galaxy,j52016</t>
  </si>
  <si>
    <t>nepal,galaxy  galaxy,j5  j5,update  update,j500hxxu2bqc1  j500hxxu2bqc1,j500hodd2bqc1</t>
  </si>
  <si>
    <t>share,want  want,one  one,piece  piece,cases  cases,samsung  j1,j2  j2,j3  luffy,case  case,samsung  j1,j1ace</t>
  </si>
  <si>
    <t>bestpreis,utm_source  utm_source,3dgiga  3dgiga,26utm_medium  26utm_medium,3dfeed  3dfeed,26utm_term  26utm_term,3d  media,markt  markt,schnapp  schnapp,des  des,tages</t>
  </si>
  <si>
    <t>smartphone,samsung  j5,duos  duos,j500m  j500m,desbloqueado  r,639  639,90  j5,metal  metal,dual  dual,chip  4g,tela</t>
  </si>
  <si>
    <t>smartphone,de  de,5  smartphone,libre  samsung,galaxy  galaxy,j5  j5,smartphone</t>
  </si>
  <si>
    <t>Word</t>
  </si>
  <si>
    <t>markt</t>
  </si>
  <si>
    <t>smartphone</t>
  </si>
  <si>
    <t>für</t>
  </si>
  <si>
    <t>duos</t>
  </si>
  <si>
    <t>16gb</t>
  </si>
  <si>
    <t>145</t>
  </si>
  <si>
    <t>dual</t>
  </si>
  <si>
    <t>4g</t>
  </si>
  <si>
    <t>euro</t>
  </si>
  <si>
    <t>schnapp</t>
  </si>
  <si>
    <t>des</t>
  </si>
  <si>
    <t>tages</t>
  </si>
  <si>
    <t>metal</t>
  </si>
  <si>
    <t>zum</t>
  </si>
  <si>
    <t>bestpreis</t>
  </si>
  <si>
    <t>r</t>
  </si>
  <si>
    <t>5</t>
  </si>
  <si>
    <t>2</t>
  </si>
  <si>
    <t>chip</t>
  </si>
  <si>
    <t>sim</t>
  </si>
  <si>
    <t>gt</t>
  </si>
  <si>
    <t>ένα</t>
  </si>
  <si>
    <t>case</t>
  </si>
  <si>
    <t>και</t>
  </si>
  <si>
    <t>κινητό</t>
  </si>
  <si>
    <t>μία</t>
  </si>
  <si>
    <t>por</t>
  </si>
  <si>
    <t>tela</t>
  </si>
  <si>
    <t>κάνε</t>
  </si>
  <si>
    <t>πάρε</t>
  </si>
  <si>
    <t>μέρος</t>
  </si>
  <si>
    <t>εδώ</t>
  </si>
  <si>
    <t>για</t>
  </si>
  <si>
    <t>κουζινομ</t>
  </si>
  <si>
    <t>6</t>
  </si>
  <si>
    <t>0</t>
  </si>
  <si>
    <t>lle</t>
  </si>
  <si>
    <t>para</t>
  </si>
  <si>
    <t>new</t>
  </si>
  <si>
    <t>738</t>
  </si>
  <si>
    <t>32</t>
  </si>
  <si>
    <t>2015</t>
  </si>
  <si>
    <t>ht</t>
  </si>
  <si>
    <t>bei</t>
  </si>
  <si>
    <t>nur</t>
  </si>
  <si>
    <t>sm</t>
  </si>
  <si>
    <t>câmera</t>
  </si>
  <si>
    <t>13mp</t>
  </si>
  <si>
    <t>via</t>
  </si>
  <si>
    <t>j510</t>
  </si>
  <si>
    <t>j1</t>
  </si>
  <si>
    <t>t</t>
  </si>
  <si>
    <t>etui</t>
  </si>
  <si>
    <t>lcd</t>
  </si>
  <si>
    <t>j500m</t>
  </si>
  <si>
    <t>3</t>
  </si>
  <si>
    <t>prime</t>
  </si>
  <si>
    <t>farben</t>
  </si>
  <si>
    <t>dourado</t>
  </si>
  <si>
    <t>1</t>
  </si>
  <si>
    <t>j500hxxu2bqc1</t>
  </si>
  <si>
    <t>2017</t>
  </si>
  <si>
    <t>j3</t>
  </si>
  <si>
    <t>j7</t>
  </si>
  <si>
    <t>se</t>
  </si>
  <si>
    <t>mas</t>
  </si>
  <si>
    <t>que</t>
  </si>
  <si>
    <t>https</t>
  </si>
  <si>
    <t>10</t>
  </si>
  <si>
    <t>coque</t>
  </si>
  <si>
    <t>j500f</t>
  </si>
  <si>
    <t>d</t>
  </si>
  <si>
    <t>16</t>
  </si>
  <si>
    <t>w</t>
  </si>
  <si>
    <t>libre</t>
  </si>
  <si>
    <t>das</t>
  </si>
  <si>
    <t>gibt</t>
  </si>
  <si>
    <t>heute</t>
  </si>
  <si>
    <t>149</t>
  </si>
  <si>
    <t>la</t>
  </si>
  <si>
    <t>pack</t>
  </si>
  <si>
    <t>vetro</t>
  </si>
  <si>
    <t>temperato</t>
  </si>
  <si>
    <t>keep</t>
  </si>
  <si>
    <t>lohnt</t>
  </si>
  <si>
    <t>sich</t>
  </si>
  <si>
    <t>der</t>
  </si>
  <si>
    <t>kauf</t>
  </si>
  <si>
    <t>glitter</t>
  </si>
  <si>
    <t>j510fn</t>
  </si>
  <si>
    <t>review</t>
  </si>
  <si>
    <t>inkl</t>
  </si>
  <si>
    <t>000</t>
  </si>
  <si>
    <t>desbloqueado</t>
  </si>
  <si>
    <t>639</t>
  </si>
  <si>
    <t>90</t>
  </si>
  <si>
    <t>preto</t>
  </si>
  <si>
    <t>news</t>
  </si>
  <si>
    <t>deluxe</t>
  </si>
  <si>
    <t>branded</t>
  </si>
  <si>
    <t>aluminum</t>
  </si>
  <si>
    <t>update</t>
  </si>
  <si>
    <t>j500hodd2bqc1</t>
  </si>
  <si>
    <t>version</t>
  </si>
  <si>
    <t>os</t>
  </si>
  <si>
    <t>handyhã</t>
  </si>
  <si>
    <t>ultra</t>
  </si>
  <si>
    <t>tpu</t>
  </si>
  <si>
    <t>phone</t>
  </si>
  <si>
    <t>grossiste</t>
  </si>
  <si>
    <t>téléphone</t>
  </si>
  <si>
    <t>cover</t>
  </si>
  <si>
    <t>cupom</t>
  </si>
  <si>
    <t>desconto</t>
  </si>
  <si>
    <t>rca</t>
  </si>
  <si>
    <t>27231</t>
  </si>
  <si>
    <t>promotion</t>
  </si>
  <si>
    <t>ais</t>
  </si>
  <si>
    <t>ชวนเปล</t>
  </si>
  <si>
    <t>ยนจากเต</t>
  </si>
  <si>
    <t>มเง</t>
  </si>
  <si>
    <t>นเป</t>
  </si>
  <si>
    <t>นรายเด</t>
  </si>
  <si>
    <t>อน</t>
  </si>
  <si>
    <t>ค</t>
  </si>
  <si>
    <t>ม</t>
  </si>
  <si>
    <t>ถล</t>
  </si>
  <si>
    <t>มทลายลดค</t>
  </si>
  <si>
    <t>าเคร</t>
  </si>
  <si>
    <t>องสมาร</t>
  </si>
  <si>
    <t>ทโฟนร</t>
  </si>
  <si>
    <t>นด</t>
  </si>
  <si>
    <t>ง</t>
  </si>
  <si>
    <t>custodia</t>
  </si>
  <si>
    <t>per</t>
  </si>
  <si>
    <t>auriculares</t>
  </si>
  <si>
    <t>Count</t>
  </si>
  <si>
    <t>Salience</t>
  </si>
  <si>
    <t>Word on Sentiment List #1: Positive</t>
  </si>
  <si>
    <t>Word on Sentiment List #2: Negative</t>
  </si>
  <si>
    <t>Word on Sentiment List #3: (Add your own word list)</t>
  </si>
  <si>
    <t>Word 1</t>
  </si>
  <si>
    <t>Word 2</t>
  </si>
  <si>
    <t>Mutual Information</t>
  </si>
  <si>
    <t>Word1 on Sentiment List #1: Positive</t>
  </si>
  <si>
    <t>Word1 on Sentiment List #2: Negative</t>
  </si>
  <si>
    <t>Word1 on Sentiment List #3: (Add your own word list)</t>
  </si>
  <si>
    <t>Word2 on Sentiment List #1: Positive</t>
  </si>
  <si>
    <t>Word2 on Sentiment List #2: Negative</t>
  </si>
  <si>
    <t>Word2 on Sentiment List #3: (Add your own word list)</t>
  </si>
  <si>
    <t>Sentiment List #1: Positive Word Count</t>
  </si>
  <si>
    <t>Sentiment List #1: Positive Word Percentage (%)</t>
  </si>
  <si>
    <t>Sentiment List #2: Negative Word Count</t>
  </si>
  <si>
    <t>Sentiment List #2: Negative Word Percentage (%)</t>
  </si>
  <si>
    <t>Sentiment List #3: (Add your own word list) Word Count</t>
  </si>
  <si>
    <t>Sentiment List #3: (Add your own word list) Word Percentage (%)</t>
  </si>
  <si>
    <t>Non-categorized Word Count</t>
  </si>
  <si>
    <t>Non-categorized Word Percentage (%)</t>
  </si>
  <si>
    <t>Edge Content Word Count</t>
  </si>
  <si>
    <t>Vertex Content Word Count</t>
  </si>
  <si>
    <t>Group Content Word Count</t>
  </si>
  <si>
    <t xml:space="preserve">&lt;?xml version="1.0" encoding="utf-8"?&gt;_x000D_
&lt;configuration&gt;_x000D_
  &lt;configSections&gt;_x000D_
    &lt;sectionGroup name="userSettings" type="System.Configuration.UserSettingsGroup, System, Version=2.0.0.0, Culture=neutral, PublicKeyToken=b77a5c561934e089"&gt;_x000D_
      &lt;section name="ColumnGroupUserSettings" type="System.Configuration.ClientSettingsSection, System, Version=2.0.0.0, Culture=neutral, PublicKeyToken=b77a5c561934e089" allowExeDefinition="MachineToLocalUser" requirePermission="false" /&gt;_x000D_
      &lt;section name="GraphMetricUserSettings" type="System.Configuration.ClientSettingsSection, System, Version=2.0.0.0, Culture=neutral, PublicKeyToken=b77a5c561934e089" allowExeDefinition="MachineToLocalUser" requirePermission="false" /&gt;_x000D_
      &lt;section name="AutoScaleUserSettings"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&lt;ColumnGroupUserSettings&gt;_x000D_
      &lt;setting name="ColumnGroupsToShow" serializeAs="String"&gt;_x000D_
        &lt;value&gt;EdgeDoNotHide, EdgeVisualAttributes, EdgeLabels, EdgeGraphMetrics, EdgeOtherColumns, VertexDoNotHide, VertexVisualAttributes, VertexGraphMetrics, VertexLabels, VertexOtherColumns, GroupDoNotHide, GroupVisualAttributes, GroupLabels, GroupGraphMetrics, GroupEdgeDoNotHide, GroupEdgeGraphMetrics&lt;/value&gt;_x000D_
      &lt;/setting&gt;_x000D_
    &lt;/ColumnGroupUserSettings&gt;_x000D_
    &lt;GraphMetricUserSettings&gt;_x000D_
      &lt;setting name="GraphMetricsToCalculate" serializeAs="String"&gt;_x000D_
        &lt;value&gt;OverallMetrics, TopNBy, TwitterSearchNetworkTopItems, Words, EdgeCreation&lt;/value&gt;_x000D_
      &lt;/setting&gt;_x000D_
      &lt;setting name="WordMetricUserSettings" serializeAs="String"&gt;_x000D_
        &lt;value&gt;CalculateSentiment░True▓TextColumnIsOnEdgeWorksheet░True▓TextColumnName░Tweet▓CountByGroup░False▓SkipSingleTerms░True▓WordsToSkip░a able about across after ain't all almost also am among an and any are aren't as at be because been but by can can't cannot could could've couldn't did didn't do does doesn't don't either else ever every for from get got had has hasn't have he he'd he'll he's her hers him his how how'd how'll how's however i i'd i'll i'm i've if in into is isn't it it's its just least let like likely may me might might've most must must've mustn't my neither no nor not of off often on only or other our own rather said say says she she'd she'll she's should should've shouldn't since so some than that that'll that's the their them then there there's these they they'd they'll they're they've this to too us wants was wasn't we we'd we'll we're were weren't what what's when where where'd where'll where's which while who who'd who'll who's whom why why'd will with won't would would've wouldn't yet you you'd you'll you're you've your rt mt▓SentimentList1Name░Positive▓SentimentList2Name░Negative▓SentimentList3Name░(Add your own word list)▓SentimentWordsInList1░a+ abound abounds abundance abundant accessable accessible acclaim acclaimed acclamation accolade accolades accommodative accomodative accomplish accomplished accomplishment accomplishments accurate accurately achievable achievement achievements achievible acumen adaptable adaptive adequate adjustable admirable admirably admiration admire admirer admiring admiringly adorable adore adored adorer adoring adoringly adroit adroitly adulate adulation adulatory advanced advantage advantageous advantageously advantages adventuresome adventurous advocate advocated advocates affability affable affably affectation affection affectionate affinity affirm affirmation affirmative affluence affluent afford affordable affordably afordable agile agilely agility agreeable agreeableness agreeably all-around alluring alluringly altruistic altruistically amaze amazed amazement amazes amazing amazingly ambitious ambitiously ameliorate amenable amenity amiability amiabily amiable amicability amicable amicably amity ample amply amuse amusing amusingly angel angelic apotheosis appeal appealing applaud appreciable appreciate appreciated appreciates appreciative appreciatively appropriate approval approve ardent ardently ardor articulate aspiration aspirations aspire assurance assurances assure assuredly assuring astonish astonished astonishing astonishingly astonishment astound astounded astounding astoundingly astutely attentive attraction attractive attractively attune audible audibly auspicious authentic authoritative autonomous available aver avid avidly award awarded awards awe awed awesome awesomely awesomeness awestruck awsome backbone balanced bargain beauteous beautiful beautifullly beautifully beautify beauty beckon beckoned beckoning beckons believable believeable beloved benefactor beneficent beneficial beneficially beneficiary benefit benefits benevolence benevolent benifits best best-known best-performing best-selling better better-known better-than-expected beutifully blameless bless blessing bliss blissful blissfully blithe blockbuster bloom blossom bolster bonny bonus bonuses boom booming boost boundless bountiful brainiest brainy brand-new brave bravery bravo breakthrough breakthroughs breathlessness breathtaking breathtakingly breeze bright brighten brighter brightest brilliance brilliances brilliant brilliantly brisk brotherly bullish buoyant cajole calm calming calmness capability capable capably captivate captivating carefree cashback cashbacks catchy celebrate celebrated celebration celebratory champ champion </t>
  </si>
  <si>
    <t>charisma charismatic charitable charm charming charmingly chaste cheaper cheapest cheer cheerful cheery cherish cherished cherub chic chivalrous chivalry civility civilize clarity classic classy clean cleaner cleanest cleanliness cleanly clear clear-cut cleared clearer clearly clears clever cleverly cohere coherence coherent cohesive colorful comely comfort comfortable comfortably comforting comfy commend commendable commendably commitment commodious compact compactly compassion compassionate compatible competitive complement complementary complemented complements compliant compliment complimentary comprehensive conciliate conciliatory concise confidence confident congenial congratulate congratulation congratulations congratulatory conscientious considerate consistent consistently constructive consummate contentment continuity contrasty contribution convenience convenient conveniently convience convienient convient convincing convincingly cool coolest cooperative cooperatively cornerstone correct correctly cost-effective cost-saving counter-attack counter-attacks courage courageous courageously courageousness courteous courtly covenant cozy creative credence credible crisp crisper cure cure-all cushy cute cuteness danke danken daring daringly darling dashing dauntless dawn dazzle dazzled dazzling dead-cheap dead-on decency decent decisive decisiveness dedicated defeat defeated defeating defeats defender deference deft deginified delectable delicacy delicate delicious delight delighted delightful delightfully delightfulness dependable dependably deservedly deserving desirable desiring desirous destiny detachable devout dexterous dexterously dextrous dignified dignify dignity diligence diligent diligently diplomatic dirt-cheap distinction distinctive distinguished diversified divine divinely dominate dominated dominates dote dotingly doubtless dreamland dumbfounded dumbfounding dummy-proof durable dynamic eager eagerly eagerness earnest earnestly earnestness ease eased eases easier easiest easiness easing easy easy-to-use easygoing ebullience ebullient ebulliently ecenomical economical ecstasies ecstasy ecstatic ecstatically edify educated effective effectively effectiveness effectual efficacious efficient efficiently effortless effortlessly effusion effusive effusively effusiveness elan elate elated elatedly elation electrify elegance elegant elegantly elevate elite eloquence eloquent eloquently embolden eminence eminent empathize empathy empower empowerment enchant enchanted enchanting enchantingly encourage encouragement encouraging encouragingly endear endearing endorse endorsed endorsement endorses endorsing energetic energize energy-efficient energy-saving engaging engrossing enhance enhanced enhancement enhances enjoy enjoyable enjoyably enjoyed enjoying enjoyment enjoys enlighten enlightenment enliven ennoble enough enrapt enrapture enraptured enrich enrichment enterprising entertain entertaining entertains enthral enthrall enthralled enthuse enthusiasm enthusiast enthusiastic enthusiastically entice enticed enticing enticingly entranced entrancing entrust enviable enviably envious enviously enviousness envy equitable ergonomical err-free erudite ethical eulogize euphoria euphoric euphorically evaluative evenly eventful everlasting evocative exalt exaltation exalted exaltedly exalting exaltingly examplar examplary excallent exceed exceeded exceeding exceedingly exceeds excel exceled excelent excellant excelled excellence excellency excellent excellently excels exceptional exceptionally excite excited excitedly excitedness excitement excites exciting excitingly exellent exemplar exemplary exhilarate exhilarating exhilaratingly exhilaration exonerate expansive expeditiously expertly exquisite exquisitely extol extoll extraordinarily extraordinary exuberance exuberant exuberantly exult exultant exultation exultingly eye-catch eye-catching eyecatch eyecatching fabulous fabulously facilitate fair fairly fairness faith faithful faithfully faithfulness fame famed famous famously fancier fancinating fancy fanfare fans fantastic fantastically fascinate fascinating fascinatingly fascination fashionable fashionably fast fast-growing fast-paced faster fastest fastest-growing faultless fav fave favor favorable favored favorite favorited favour fearless fearlessly feasible feasibly feat feature-rich fecilitous feisty felicitate felicitous felicity fertile fervent fervently fervid fervidly fervor festive fidelity fiery fine fine-looking finely finer finest firmer first-class first-in-class first-rate flashy flatter flattering flatteringly flawless flawlessly flexibility flexible flourish flourishing fluent flutter fond fondly fondness foolproof foremost foresight formidable fortitude fortuitous fortuitously fortunate fortunately fortune fragrant free freed freedom freedoms fresh fresher freshest friendliness friendly frolic frugal fruitful ftw fulfillment fun futurestic futuristic gaiety gaily gain gained gainful gainfully gaining gains gallant gallantly galore geekier geeky gem gems generosity generous generously genial genius gentle gentlest genuine gifted glad gladden gladly gladness glamorous glee gleeful gleefully glimmer glimmering glisten glistening glitter glitz glorify glorious gloriously glory glow glowing glowingly god-given god-send godlike godsend gold golden good goodly goodness goodwill goood gooood gorgeous gorgeously grace graceful gracefully gracious graciously graciousness grand grandeur grateful gratefully gratification gratified gratifies gratify gratifying gratifyingly gratitude great greatest greatness grin groundbreaking guarantee guidance guiltless gumption gush gusto gutsy hail halcyon hale hallmark hallmarks hallowed handier handily hands-down handsome handsomely handy happier happily happiness happy hard-working hardier hardy harmless harmonious harmoniously harmonize harmony headway heal healthful healthy hearten heartening heartfelt heartily heartwarming heaven heave</t>
  </si>
  <si>
    <t>nly helped helpful helping hero heroic heroically heroine heroize heros high-quality high-spirited hilarious holy homage honest honesty honor honorable honored honoring hooray hopeful hospitable hot hotcake hotcakes hottest hug humane humble humility humor humorous humorously humour humourous ideal idealize ideally idol idolize idolized idyllic illuminate illuminati illuminating illumine illustrious ilu imaculate imaginative immaculate immaculately immense impartial impartiality impartially impassioned impeccable impeccably important impress impressed impresses impressive impressively impressiveness improve improved improvement improvements improves improving incredible incredibly indebted individualized indulgence indulgent industrious inestimable inestimably inexpensive infallibility infallible infallibly influential ingenious ingeniously ingenuity ingenuous ingenuously innocuous innovation innovative inpressed insightful insightfully inspiration inspirational inspire inspiring instantly instructive instrumental integral integrated intelligence intelligent intelligible interesting interests intimacy intimate intricate intrigue intriguing intriguingly intuitive invaluable invaluablely inventive invigorate invigorating invincibility invincible inviolable inviolate invulnerable irreplaceable irreproachable irresistible irresistibly issue-free jaw-droping jaw-dropping jollify jolly jovial joy joyful joyfully joyous joyously jubilant jubilantly jubilate jubilation jubiliant judicious justly keen keenly keenness kid-friendly kindliness kindly kindness knowledgeable kudos large-capacity laud laudable laudably lavish lavishly law-abiding lawful lawfully lead leading leads lean led legendary leverage levity liberate liberation liberty lifesaver light-hearted lighter likable like liked likes liking lionhearted lively logical long-lasting lovable lovably love loved loveliness lovely lover loves loving low-cost low-price low-priced low-risk lower-priced loyal loyalty lucid lucidly luck luckier luckiest luckiness lucky lucrative luminous lush luster lustrous luxuriant luxuriate luxurious luxuriously luxury lyrical magic magical magnanimous magnanimously magnificence magnificent magnificently majestic majesty manageable maneuverable marvel marveled marvelled marvellous marvelous marvelously marvelousness marvels master masterful masterfully masterpiece masterpieces masters mastery matchless mature maturely maturity meaningful memorable merciful mercifully mercy merit meritorious merrily merriment merriness merry mesmerize mesmerized mesmerizes mesmerizing mesmerizingly meticulous meticulously mightily mighty mind-blowing miracle miracles miraculous miraculously miraculousness modern modest modesty momentous monumental monumentally morality motivated multi-purpose navigable neat neatest neatly nice nicely nicer nicest nifty nimble noble nobly noiseless non-violence non-violent notably noteworthy nourish nourishing nourishment novelty nurturing oasis obsession obsessions obtainable openly openness optimal optimism optimistic opulent orderly originality outdo outdone outperform outperformed outperforming outperforms outshine outshone outsmart outstanding outstandingly outstrip outwit ovation overjoyed overtake overtaken overtakes overtaking overtook overture pain-free painless painlessly palatial pamper pampered pamperedly pamperedness pampers panoramic paradise paramount pardon passion passionate passionately patience patient patiently patriot patriotic peace peaceable peaceful peacefully peacekeepers peach peerless pep pepped pepping peppy peps perfect perfection perfectly permissible perseverance persevere personages personalized phenomenal phenomenally picturesque piety pinnacle playful playfully pleasant pleasantly pleased pleases pleasing pleasingly pleasurable pleasurably pleasure plentiful pluses plush plusses poetic poeticize poignant poise poised polished polite politeness popular portable posh positive positively positives powerful powerfully praise praiseworthy praising pre-eminent precious precise precisely preeminent prefer preferable preferably prefered preferes preferring prefers premier prestige prestigious prettily pretty priceless pride principled privilege privileged prize proactive problem-free problem-solver prodigious prodigiously prodigy productive productively proficient proficiently profound profoundly profuse profusion progress progressive prolific prominence prominent promise promised promises promising promoter prompt promptly proper properly propitious propitiously pros prosper prosperity prosperous prospros protect protection protective proud proven proves providence proving prowess prudence prudent prudently punctual pure purify purposeful quaint qualified qualify quicker quiet quieter radiance radiant rapid rapport rapt rapture raptureous raptureously rapturous rapturously rational razor-sharp reachable readable readily ready reaffirm reaffirmation realistic realizable reasonable reasonably reasoned reassurance reassure receptive reclaim recomend recommend recommendation recommendations recommended reconcile reconciliation record-setting recover recovery rectification rectify rectifying redeem redeeming redemption refine refined refinement reform reformed reforming reforms refresh refreshed refreshing refund refunded regal regally regard rejoice rejoicing rejoicingly rejuvenate rejuvenated rejuvenating relaxed relent reliable reliably relief relish remarkable remarkably remedy remission remunerate renaissance renewed renown renowned replaceable reputable reputation resilient resolute resound resounding resourceful resourcefulness respect respectable respectful respectfully respite resplendent responsibly responsive restful restored restructure restructured restructuring retractable revel revelation revere reverence reverent reverently revitalize revival revive revives revolutionary revolutionize revolutionized revolutionizes reward rewarding rewardingly rich richer rich</t>
  </si>
  <si>
    <t>ly richness right righten righteous righteously righteousness rightful rightfully rightly rightness risk-free robust rock-star rock-stars rockstar rockstars romantic romantically romanticize roomier roomy rosy safe safely sagacity sagely saint saintliness saintly salutary salute sane satisfactorily satisfactory satisfied satisfies satisfy satisfying satisified saver savings savior savvy scenic seamless seasoned secure securely selective self-determination self-respect self-satisfaction self-sufficiency self-sufficient sensation sensational sensationally sensations sensible sensibly sensitive serene serenity sexy sharp sharper sharpest shimmering shimmeringly shine shiny significant silent simpler simplest simplified simplifies simplify simplifying sincere sincerely sincerity skill skilled skillful skillfully slammin sleek slick smart smarter smartest smartly smile smiles smiling smilingly smitten smooth smoother smoothes smoothest smoothly snappy snazzy sociable soft softer solace solicitous solicitously solid solidarity soothe soothingly sophisticated soulful soundly soundness spacious sparkle sparkling spectacular spectacularly speedily speedy spellbind spellbinding spellbindingly spellbound spirited spiritual splendid splendidly splendor spontaneous sporty spotless sprightly stability stabilize stable stainless standout state-of-the-art stately statuesque staunch staunchly staunchness steadfast steadfastly steadfastness steadiest steadiness steady stellar stellarly stimulate stimulates stimulating stimulative stirringly straighten straightforward streamlined striking strikingly striving strong stronger strongest stunned stunning stunningly stupendous stupendously sturdier sturdy stylish stylishly stylized suave suavely sublime subsidize subsidized subsidizes subsidizing substantive succeed succeeded succeeding succeeds succes success successes successful successfully suffice sufficed suffices sufficient sufficiently suitable sumptuous sumptuously sumptuousness super superb superbly superior superiority supple support supported supporter supporting supportive supports supremacy supreme supremely supurb supurbly surmount surpass surreal survival survivor sustainability sustainable swank swankier swankiest swanky sweeping sweet sweeten sweetheart sweetly sweetness swift swiftness talent talented talents tantalize tantalizing tantalizingly tempt tempting temptingly tenacious tenaciously tenacity tender tenderly terrific terrifically thank thankful thinner thoughtful thoughtfully thoughtfulness thrift thrifty thrill thrilled thrilling thrillingly thrills thrive thriving thumb-up thumbs-up tickle tidy time-honored timely tingle titillate titillating titillatingly togetherness tolerable toll-free top top-notch top-quality topnotch tops tough tougher toughest traction tranquil tranquility transparent treasure tremendously trendy triumph triumphal triumphant triumphantly trivially trophy trouble-free trump trumpet trust trusted trusting trustingly trustworthiness trustworthy trusty truthful truthfully truthfulness twinkly ultra-crisp unabashed unabashedly unaffected unassailable unbeatable unbiased unbound uncomplicated unconditional undamaged undaunted understandable undisputable undisputably undisputed unencumbered unequivocal unequivocally unfazed unfettered unforgettable unity unlimited unmatched unparalleled unquestionable unquestionably unreal unrestricted unrivaled unselfish unwavering upbeat upgradable upgradeable upgraded upheld uphold uplift uplifting upliftingly upliftment upscale usable useable useful user-friendly user-replaceable valiant valiantly valor valuable variety venerate verifiable veritable versatile versatility vibrant vibrantly victorious victory viewable vigilance vigilant virtue virtuous virtuously visionary vivacious vivid vouch vouchsafe warm warmer warmhearted warmly warmth wealthy welcome well well-backlit well-balanced well-behaved well-being well-bred well-connected well-educated well-established well-informed well-intentioned well-known well-made well-managed well-mannered well-positioned well-received well-regarded well-rounded well-run well-wishers wellbeing whoa wholeheartedly wholesome whooa whoooa wieldy willing willingly willingness win windfall winnable winner winners winning wins wisdom wise wisely witty won wonder wonderful wonderfully wonderous wonderously wonders wondrous woo work workable worked works world-famous worth worth-while worthiness worthwhile worthy wow wowed wowing wows yay youthful zeal zenith zest zippy▓SentimentWordsInList2░2-faced 2-faces abnormal abolish abominable abominably abominate abomination abort aborted aborts abrade abrasive abrupt abruptly abscond absence absent-minded absentee absurd absurdity absurdly absurdness abuse abused abuses abusive abysmal abysmally abyss accidental accost accursed accusation accusations accuse accuses accusing accusingly acerbate acerbic acerbically ache ached aches achey aching acrid acridly acridness acrimonious acrimoniously acrimony adamant adamantly addict addicted addicting addicts admonish admonisher admonishingly admonishment admonition adulterate adulterated adulteration adulterier adversarial adversary adverse adversity afflict affliction afflictive affront afraid aggravate aggravating aggravation aggression aggressive aggressiveness aggressor aggrieve aggrieved aggrivation aghast agonies agonize agonizing agonizingly agony aground ail ailing ailment aimless alarm alarmed alarming alarmingly alienate alienated alienation allegation allegations allege allergic allergies allergy aloof altercation ambiguity ambiguous ambivalence ambivalent ambush amiss amputate anarchism anarchist anarchistic anarchy anemic anger angrily angriness angry anguish animosity annihilate annihilation annoy annoyance annoyances annoyed annoying annoyingly annoys anomalous anomaly antagonism antagonist antagonistic antagonize anti- anti-american anti-israeli anti-occupation anti-proliferation anti-semites anti-s</t>
  </si>
  <si>
    <t>ocial anti-us anti-white antipathy antiquated antithetical anxieties anxiety anxious anxiously anxiousness apathetic apathetically apathy apocalypse apocalyptic apologist apologists appal appall appalled appalling appallingly apprehension apprehensions apprehensive apprehensively arbitrary arcane archaic arduous arduously argumentative arrogance arrogant arrogantly ashamed asinine asininely asinininity askance asperse aspersion aspersions assail assassin assassinate assault assult astray asunder atrocious atrocities atrocity atrophy attack attacks audacious audaciously audaciousness audacity audiciously austere authoritarian autocrat autocratic avalanche avarice avaricious avariciously avenge averse aversion aweful awful awfully awfulness awkward awkwardness ax babble back-logged back-wood back-woods backache backaches backaching backbite backbiting backward backwardness backwood backwoods bad badly baffle baffled bafflement baffling bait balk banal banalize bane banish banishment bankrupt barbarian barbaric barbarically barbarity barbarous barbarously barren baseless bash bashed bashful bashing bastard bastards battered battering batty bearish beastly bedlam bedlamite befoul beg beggar beggarly begging beguile belabor belated beleaguer belie belittle belittled belittling bellicose belligerence belligerent belligerently bemoan bemoaning bemused bent berate bereave bereavement bereft berserk beseech beset besiege besmirch bestial betray betrayal betrayals betrayer betraying betrays bewail beware bewilder bewildered bewildering bewilderingly bewilderment bewitch bias biased biases bicker bickering bid-rigging bigotries bigotry bitch bitchy biting bitingly bitter bitterly bitterness bizarre blab blabber blackmail blah blame blameworthy bland blandish blaspheme blasphemous blasphemy blasted blatant blatantly blather bleak bleakly bleakness bleed bleeding bleeds blemish blind blinding blindingly blindside blister blistering bloated blockage blockhead bloodshed bloodthirsty bloody blotchy blow blunder blundering blunders blunt blur bluring blurred blurring blurry blurs blurt boastful boggle bogus boil boiling boisterous bomb bombard bombardment bombastic bondage bonkers bore bored boredom bores boring botch bother bothered bothering bothers bothersome bowdlerize boycott braggart bragger brainless brainwash brash brashly brashness brat bravado brazen brazenly brazenness breach break break-up break-ups breakdown breaking breaks breakup breakups bribery brimstone bristle brittle broke broken broken-hearted brood browbeat bruise bruised bruises bruising brusque brutal brutalising brutalities brutality brutalize brutalizing brutally brute brutish bs buckle bug bugging buggy bugs bulkier bulkiness bulky bulkyness bull**** bull---- bullies bullshit bullshyt bully bullying bullyingly bum bump bumped bumping bumpping bumps bumpy bungle bungler bungling bunk burden burdensome burdensomely burn burned burning burns bust busts busybody butcher butchery buzzing byzantine cackle calamities calamitous calamitously calamity callous calumniate calumniation calumnies calumnious calumniously calumny cancer cancerous cannibal cannibalize capitulate capricious capriciously capriciousness capsize careless carelessness caricature carnage carp cartoonish cash-strapped castigate castrated casualty cataclysm cataclysmal cataclysmic cataclysmically catastrophe catastrophes catastrophic catastrophically catastrophies caustic caustically cautionary cave censure chafe chaff chagrin challenging chaos chaotic chasten chastise chastisement chatter chatterbox cheap cheapen cheaply cheat cheated cheater cheating cheats checkered cheerless cheesy chide childish chill chilly chintzy choke choleric choppy chore chronic chunky clamor clamorous clash cliche cliched clique clog clogged clogs cloud clouding cloudy clueless clumsy clunky coarse cocky coerce coercion coercive cold coldly collapse collude collusion combative combust comical commiserate commonplace commotion commotions complacent complain complained complaining complains complaint complaints complex complicated complication complicit compulsion compulsive concede conceded conceit conceited concen concens concern concerned concerns concession concessions condemn condemnable condemnation condemned condemns condescend condescending condescendingly condescension confess confession confessions confined conflict conflicted conflicting conflicts confound confounded confounding confront confrontation confrontational confuse confused confuses confusing confusion confusions congested congestion cons conscons conservative conspicuous conspicuously conspiracies conspiracy conspirator conspiratorial conspire consternation contagious contaminate contaminated contaminates contaminating contamination contempt contemptible contemptuous contemptuously contend contention contentious contort contortions contradict contradiction contradictory contrariness contravene contrive contrived controversial controversy convoluted corrode corrosion corrosions corrosive corrupt corrupted corrupting corruption corrupts corruptted costlier costly counter-productive counterproductive coupists covetous coward cowardly crabby crack cracked cracks craftily craftly crafty cramp cramped cramping cranky crap crappy craps crash crashed crashes crashing crass craven cravenly craze crazily craziness crazy creak creaking creaks credulous creep creeping creeps creepy crept crime criminal cringe cringed cringes cripple crippled cripples crippling crisis critic critical criticism criticisms criticize criticized criticizing critics cronyism crook crooked crooks crowded crowdedness crude cruel crueler cruelest cruelly cruelness cruelties cruelty crumble crumbling crummy crumple crumpled crumples crush crushed crushing cry culpable culprit cumbersome cunt cunts cuplrit curse cursed curses curt cuss cussed cutthroat cynical cynicism d*mn damage damaged damages damaging damn damnable damnably damnation damned damning damper</t>
  </si>
  <si>
    <t xml:space="preserve"> danger dangerous dangerousness dark darken darkened darker darkness dastard dastardly daunt daunting dauntingly dawdle daze dazed dead deadbeat deadlock deadly deadweight deaf dearth death debacle debase debasement debaser debatable debauch debaucher debauchery debilitate debilitating debility debt debts decadence decadent decay decayed deceit deceitful deceitfully deceitfulness deceive deceiver deceivers deceiving deception deceptive deceptively declaim decline declines declining decrement decrepit decrepitude decry defamation defamations defamatory defame defect defective defects defensive defiance defiant defiantly deficiencies deficiency deficient defile defiler deform deformed defrauding defunct defy degenerate degenerately degeneration degradation degrade degrading degradingly dehumanization dehumanize deign deject dejected dejectedly dejection delay delayed delaying delays delinquency delinquent delirious delirium delude deluded deluge delusion delusional delusions demean demeaning demise demolish demolisher demon demonic demonize demonized demonizes demonizing demoralize demoralizing demoralizingly denial denied denies denigrate denounce dense dent dented dents denunciate denunciation denunciations deny denying deplete deplorable deplorably deplore deploring deploringly deprave depraved depravedly deprecate depress depressed depressing depressingly depression depressions deprive deprived deride derision derisive derisively derisiveness derogatory desecrate desert desertion desiccate desiccated desititute desolate desolately desolation despair despairing despairingly desperate desperately desperation despicable despicably despise despised despoil despoiler despondence despondency despondent despondently despot despotic despotism destabilisation destains destitute destitution destroy destroyer destruction destructive desultory deter deteriorate deteriorating deterioration deterrent detest detestable detestably detested detesting detests detract detracted detracting detraction detracts detriment detrimental devastate devastated devastates devastating devastatingly devastation deviate deviation devil devilish devilishly devilment devilry devious deviously deviousness devoid diabolic diabolical diabolically diametrically diappointed diatribe diatribes dick dictator dictatorial die die-hard died dies difficult difficulties difficulty diffidence dilapidated dilemma dilly-dally dim dimmer din ding dings dinky dire direly direness dirt dirtbag dirtbags dirts dirty disable disabled disaccord disadvantage disadvantaged disadvantageous disadvantages disaffect disaffected disaffirm disagree disagreeable disagreeably disagreed disagreeing disagreement disagrees disallow disapointed disapointing disapointment disappoint disappointed disappointing disappointingly disappointment disappointments disappoints disapprobation disapproval disapprove disapproving disarm disarray disaster disasterous disastrous disastrously disavow disavowal disbelief disbelieve disbeliever disclaim discombobulate discomfit discomfititure discomfort discompose disconcert disconcerted disconcerting disconcertingly disconsolate disconsolately disconsolation discontent discontented discontentedly discontinued discontinuity discontinuous discord discordance discordant discountenance discourage discouragement discouraging discouragingly discourteous discourteously discoutinous discredit discrepant discriminate discrimination discriminatory disdain disdained disdainful disdainfully disfavor disgrace disgraced disgraceful disgracefully disgruntle disgruntled disgust disgusted disgustedly disgustful disgustfully disgusting disgustingly dishearten disheartening dishearteningly dishonest dishonestly dishonesty dishonor dishonorable dishonorablely disillusion disillusioned disillusionment disillusions disinclination disinclined disingenuous disingenuously disintegrate disintegrated disintegrates disintegration disinterest disinterested dislike disliked dislikes disliking dislocated disloyal disloyalty dismal dismally dismalness dismay dismayed dismaying dismayingly dismissive dismissively disobedience disobedient disobey disoobedient disorder disordered disorderly disorganized disorient disoriented disown disparage disparaging disparagingly dispensable dispirit dispirited dispiritedly dispiriting displace displaced displease displeased displeasing displeasure disproportionate disprove disputable dispute disputed disquiet disquieting disquietingly disquietude disregard disregardful disreputable disrepute disrespect disrespectable disrespectablity disrespectful disrespectfully disrespectfulness disrespecting disrupt disruption disruptive diss dissapointed dissappointed dissappointing dissatisfaction dissatisfactory dissatisfied dissatisfies dissatisfy dissatisfying dissed dissemble dissembler dissension dissent dissenter dissention disservice disses dissidence dissident dissidents dissing dissocial dissolute dissolution dissonance dissonant dissonantly dissuade dissuasive distains distaste distasteful distastefully distort distorted distortion distorts distract distracting distraction distraught distraughtly distraughtness distress distressed distressing distressingly distrust distrustful distrusting disturb disturbance disturbed disturbing disturbingly disunity disvalue divergent divisive divisively divisiveness dizzing dizzingly dizzy doddering dodgey dogged doggedly dogmatic doldrums domineer domineering donside doom doomed doomsday dope doubt doubtful doubtfully doubts douchbag douchebag douchebags downbeat downcast downer downfall downfallen downgrade downhearted downheartedly downhill downside downsides downturn downturns drab draconian draconic drag dragged dragging dragoon drags drain drained draining drains drastic drastically drawback drawbacks dread dreadful dreadfully dreadfulness dreary dripped dripping drippy drips drones droop droops drop-out drop-outs dropout dropouts drought drowning drunk drunkard drunken dubious d</t>
  </si>
  <si>
    <t>ubiously dubitable dud dull dullard dumb dumbfound dump dumped dumping dumps dunce dungeon dungeons dupe dust dusty dwindling dying earsplitting eccentric eccentricity effigy effrontery egocentric egomania egotism egotistical egotistically egregious egregiously election-rigger elimination emaciated emasculate embarrass embarrassing embarrassingly embarrassment embattled embroil embroiled embroilment emergency emphatic emphatically emptiness encroach encroachment endanger enemies enemy enervate enfeeble enflame engulf enjoin enmity enrage enraged enraging enslave entangle entanglement entrap entrapment envious enviously enviousness epidemic equivocal erase erode erodes erosion err errant erratic erratically erroneous erroneously error errors eruptions escapade eschew estranged evade evasion evasive evil evildoer evils eviscerate exacerbate exagerate exagerated exagerates exaggerate exaggeration exasperate exasperated exasperating exasperatingly exasperation excessive excessively exclusion excoriate excruciating excruciatingly excuse excuses execrate exhaust exhausted exhaustion exhausts exhorbitant exhort exile exorbitant exorbitantance exorbitantly expel expensive expire expired explode exploit exploitation explosive expropriate expropriation expulse expunge exterminate extermination extinguish extort extortion extraneous extravagance extravagant extravagantly extremism extremist extremists eyesore f**k fabricate fabrication facetious facetiously fail failed failing fails failure failures faint fainthearted faithless fake fall fallacies fallacious fallaciously fallaciousness fallacy fallen falling fallout falls false falsehood falsely falsify falter faltered famine famished fanatic fanatical fanatically fanaticism fanatics fanciful far-fetched farce farcical farcical-yet-provocative farcically farfetched fascism fascist fastidious fastidiously fastuous fat fat-cat fat-cats fatal fatalistic fatalistically fatally fatcat fatcats fateful fatefully fathomless fatigue fatigued fatique fatty fatuity fatuous fatuously fault faults faulty fawningly faze fear fearful fearfully fears fearsome feckless feeble feeblely feebleminded feign feint fell felon felonious ferociously ferocity fetid fever feverish fevers fiasco fib fibber fickle fiction fictional fictitious fidget fidgety fiend fiendish fierce figurehead filth filthy finagle finicky fissures fist flabbergast flabbergasted flagging flagrant flagrantly flair flairs flak flake flakey flakieness flaking flaky flare flares flareup flareups flat-out flaunt flaw flawed flaws flee fleed fleeing fleer flees fleeting flicering flicker flickering flickers flighty flimflam flimsy flirt flirty floored flounder floundering flout fluster foe fool fooled foolhardy foolish foolishly foolishness forbid forbidden forbidding forceful foreboding forebodingly forfeit forged forgetful forgetfully forgetfulness forlorn forlornly forsake forsaken forswear foul foully foulness fractious fractiously fracture fragile fragmented frail frantic frantically franticly fraud fraudulent fraught frazzle frazzled freak freaking freakish freakishly freaks freeze freezes freezing frenetic frenetically frenzied frenzy fret fretful frets friction frictions fried friggin frigging fright frighten frightening frighteningly frightful frightfully frigid frost frown froze frozen fruitless fruitlessly frustrate frustrated frustrates frustrating frustratingly frustration frustrations fuck fucking fudge fugitive full-blown fulminate fumble fume fumes fundamentalism funky funnily funny furious furiously furor fury fuss fussy fustigate fusty futile futilely futility fuzzy gabble gaff gaffe gainsay gainsayer gall galling gallingly galls gangster gape garbage garish gasp gauche gaudy gawk gawky geezer genocide get-rich ghastly ghetto ghosting gibber gibberish gibe giddy gimmick gimmicked gimmicking gimmicks gimmicky glare glaringly glib glibly glitch glitches gloatingly gloom gloomy glower glum glut gnawing goad goading god-awful goof goofy goon gossip graceless gracelessly graft grainy grapple grate grating gravely greasy greed greedy grief grievance grievances grieve grieving grievous grievously grim grimace grind gripe gripes grisly gritty gross grossly grotesque grouch grouchy groundless grouse growl grudge grudges grudging grudgingly gruesome gruesomely gruff grumble grumpier grumpiest grumpily grumpish grumpy guile guilt guiltily guilty gullible gutless gutter hack hacks haggard haggle hairloss halfhearted halfheartedly hallucinate hallucination hamper hampered handicapped hang hangs haphazard hapless harangue harass harassed harasses harassment harboring harbors hard hard-hit hard-line hard-liner hardball harden hardened hardheaded hardhearted hardliner hardliners hardship hardships harm harmed harmful harms harpy harridan harried harrow harsh harshly hasseling hassle hassled hassles haste hastily hasty hate hated hateful hatefully hatefulness hater haters hates hating hatred haughtily haughty haunt haunting havoc hawkish haywire hazard hazardous haze hazy head-aches headache headaches heartbreaker heartbreaking heartbreakingly heartless heathen heavy-handed heavyhearted heck heckle heckled heckles hectic hedge hedonistic heedless hefty hegemonism hegemonistic hegemony heinous hell hell-bent hellion hells helpless helplessly helplessness heresy heretic heretical hesitant hestitant hideous hideously hideousness high-priced hiliarious hinder hindrance hiss hissed hissing ho-hum hoard hoax hobble hogs hollow hoodium hoodwink hooligan hopeless hopelessly hopelessness horde horrendous horrendously horrible horrid horrific horrified horrifies horrify horrifying horrifys hostage hostile hostilities hostility hotbeds hothead hotheaded hothouse hubris huckster hum humid humiliate humiliating humiliation humming hung hurt hurted hurtful hurting hurts hustler hype hypocricy hypocrisy hypocrite hypocrites hypocritical hypocritically hysteria hysteric hysterical hysterically hysterics idiocies idiocy</t>
  </si>
  <si>
    <t xml:space="preserve"> idiot idiotic idiotically idiots idle ignoble ignominious ignominiously ignominy ignorance ignorant ignore ill-advised ill-conceived ill-defined ill-designed ill-fated ill-favored ill-formed ill-mannered ill-natured ill-sorted ill-tempered ill-treated ill-treatment ill-usage ill-used illegal illegally illegitimate illicit illiterate illness illogic illogical illogically illusion illusions illusory imaginary imbalance imbecile imbroglio immaterial immature imminence imminently immobilized immoderate immoderately immodest immoral immorality immorally immovable impair impaired impasse impatience impatient impatiently impeach impedance impede impediment impending impenitent imperfect imperfection imperfections imperfectly imperialist imperil imperious imperiously impermissible impersonal impertinent impetuous impetuously impiety impinge impious implacable implausible implausibly implicate implication implode impolite impolitely impolitic importunate importune impose imposers imposing imposition impossible impossiblity impossibly impotent impoverish impoverished impractical imprecate imprecise imprecisely imprecision imprison imprisonment improbability improbable improbably improper improperly impropriety imprudence imprudent impudence impudent impudently impugn impulsive impulsively impunity impure impurity inability inaccuracies inaccuracy inaccurate inaccurately inaction inactive inadequacy inadequate inadequately inadverent inadverently inadvisable inadvisably inane inanely inappropriate inappropriately inapt inaptitude inarticulate inattentive inaudible incapable incapably incautious incendiary incense incessant incessantly incite incitement incivility inclement incognizant incoherence incoherent incoherently incommensurate incomparable incomparably incompatability incompatibility incompatible incompetence incompetent incompetently incomplete incompliant incomprehensible incomprehension inconceivable inconceivably incongruous incongruously inconsequent inconsequential inconsequentially inconsequently inconsiderate inconsiderately inconsistence inconsistencies inconsistency inconsistent inconsolable inconsolably inconstant inconvenience inconveniently incorrect incorrectly incorrigible incorrigibly incredulous incredulously inculcate indecency indecent indecently indecision indecisive indecisively indecorum indefensible indelicate indeterminable indeterminably indeterminate indifference indifferent indigent indignant indignantly indignation indignity indiscernible indiscreet indiscreetly indiscretion indiscriminate indiscriminately indiscriminating indistinguishable indoctrinate indoctrination indolent indulge ineffective ineffectively ineffectiveness ineffectual ineffectually ineffectualness inefficacious inefficacy inefficiency inefficient inefficiently inelegance inelegant ineligible ineloquent ineloquently inept ineptitude ineptly inequalities inequality inequitable inequitably inequities inescapable inescapably inessential inevitable inevitably inexcusable inexcusably inexorable inexorably inexperience inexperienced inexpert inexpertly inexpiable inexplainable inextricable inextricably infamous infamously infamy infected infection infections inferior inferiority infernal infest infested infidel infidels infiltrator infiltrators infirm inflame inflammation inflammatory inflammed inflated inflationary inflexible inflict infraction infringe infringement infringements infuriate infuriated infuriating infuriatingly inglorious ingrate ingratitude inhibit inhibition inhospitable inhospitality inhuman inhumane inhumanity inimical inimically iniquitous iniquity injudicious injure injurious injury injustice injustices innuendo inoperable inopportune inordinate inordinately insane insanely insanity insatiable insecure insecurity insensible insensitive insensitively insensitivity insidious insidiously insignificance insignificant insignificantly insincere insincerely insincerity insinuate insinuating insinuation insociable insolence insolent insolently insolvent insouciance instability instable instigate instigator instigators insubordinate insubstantial insubstantially insufferable insufferably insufficiency insufficient insufficiently insular insult insulted insulting insultingly insults insupportable insupportably insurmountable insurmountably insurrection intefere inteferes intense interfere interference interferes intermittent interrupt interruption interruptions intimidate intimidating intimidatingly intimidation intolerable intolerablely intolerance intoxicate intractable intransigence intransigent intrude intrusion intrusive inundate inundated invader invalid invalidate invalidity invasive invective inveigle invidious invidiously invidiousness invisible involuntarily involuntary irascible irate irately ire irk irked irking irks irksome irksomely irksomeness irksomenesses ironic ironical ironically ironies irony irragularity irrational irrationalities irrationality irrationally irrationals irreconcilable irrecoverable irrecoverableness irrecoverablenesses irrecoverably irredeemable irredeemably irreformable irregular irregularity irrelevance irrelevant irreparable irreplacible irrepressible irresolute irresolvable irresponsible irresponsibly irretating irretrievable irreversible irritable irritably irritant irritate irritated irritating irritation irritations isolate isolated isolation issue issues itch itching itchy jabber jaded jagged jam jarring jaundiced jealous jealously jealousness jealousy jeer jeering jeeringly jeers jeopardize jeopardy jerk jerky jitter jitters jittery job-killing jobless joke joker jolt judder juddering judders jumpy junk junky junkyard jutter jutters kaput kill killed killer killing killjoy kills knave knife knock knotted kook kooky lack lackadaisical lacked lackey lackeys lacking lackluster lacks laconic lag lagged lagging laggy lags laid-off lambast lambaste lame lame-duck lament lamentable lamentably languid languish languor languorous languorously lanky la</t>
  </si>
  <si>
    <t xml:space="preserve">pse lapsed lapses lascivious last-ditch latency laughable laughably laughingstock lawbreaker lawbreaking lawless lawlessness layoff layoff-happy lazy leak leakage leakages leaking leaks leaky lech lecher lecherous lechery leech leer leery left-leaning lemon lengthy less-developed lesser-known letch lethal lethargic lethargy lewd lewdly lewdness liability liable liar liars licentious licentiously licentiousness lie lied lier lies life-threatening lifeless limit limitation limitations limited limits limp listless litigious little-known livid lividly loath loathe loathing loathly loathsome loathsomely lone loneliness lonely loner lonesome long-time long-winded longing longingly loophole loopholes loose loot lorn lose loser losers loses losing loss losses lost loud louder lousy loveless lovelorn low-rated lowly ludicrous ludicrously lugubrious lukewarm lull lumpy lunatic lunaticism lurch lure lurid lurk lurking lying macabre mad madden maddening maddeningly madder madly madman madness maladjusted maladjustment malady malaise malcontent malcontented maledict malevolence malevolent malevolently malice malicious maliciously maliciousness malign malignant malodorous maltreatment mangle mangled mangles mangling mania maniac maniacal manic manipulate manipulation manipulative manipulators mar marginal marginally martyrdom martyrdom-seeking mashed massacre massacres matte mawkish mawkishly mawkishness meager meaningless meanness measly meddle meddlesome mediocre mediocrity melancholy melodramatic melodramatically meltdown menace menacing menacingly mendacious mendacity menial merciless mercilessly mess messed messes messing messy midget miff militancy mindless mindlessly mirage mire misalign misaligned misaligns misapprehend misbecome misbecoming misbegotten misbehave misbehavior miscalculate miscalculation miscellaneous mischief mischievous mischievously misconception misconceptions miscreant miscreants misdirection miser miserable miserableness miserably miseries miserly misery misfit misfortune misgiving misgivings misguidance misguide misguided mishandle mishap misinform misinformed misinterpret misjudge misjudgment mislead misleading misleadingly mislike mismanage mispronounce mispronounced mispronounces misread misreading misrepresent misrepresentation miss missed misses misstatement mist mistake mistaken mistakenly mistakes mistified mistress mistrust mistrustful mistrustfully mists misunderstand misunderstanding misunderstandings misunderstood misuse moan mobster mock mocked mockeries mockery mocking mockingly mocks molest molestation monotonous monotony monster monstrosities monstrosity monstrous monstrously moody moot mope morbid morbidly mordant mordantly moribund moron moronic morons mortification mortified mortify mortifying motionless motley mourn mourner mournful mournfully muddle muddy mudslinger mudslinging mulish multi-polarization mundane murder murderer murderous murderously murky muscle-flexing mushy musty mysterious mysteriously mystery mystify myth nag nagging naive naively narrower nastily nastiness nasty naughty nauseate nauseates nauseating nauseatingly naïve nebulous nebulously needless needlessly needy nefarious nefariously negate negation negative negatives negativity neglect neglected negligence negligent nemesis nepotism nervous nervously nervousness nettle nettlesome neurotic neurotically niggle niggles nightmare nightmarish nightmarishly nitpick nitpicking noise noises noisier noisy non-confidence nonexistent nonresponsive nonsense nosey notoriety notorious notoriously noxious nuisance numb obese object objection objectionable objections oblique obliterate obliterated oblivious obnoxious obnoxiously obscene obscenely obscenity obscure obscured obscures obscurity obsess obsessive obsessively obsessiveness obsolete obstacle obstinate obstinately obstruct obstructed obstructing obstruction obstructs obtrusive obtuse occlude occluded occludes occluding odd odder oddest oddities oddity oddly odor offence offend offender offending offenses offensive offensively offensiveness officious ominous ominously omission omit one-sided onerous onerously onslaught opinionated opponent opportunistic oppose opposition oppositions oppress oppression oppressive oppressively oppressiveness oppressors ordeal orphan ostracize outbreak outburst outbursts outcast outcry outlaw outmoded outrage outraged outrageous outrageously outrageousness outrages outsider over-acted over-awe over-balanced over-hyped over-priced over-valuation overact overacted overawe overbalance overbalanced overbearing overbearingly overblown overdo overdone overdue overemphasize overheat overkill overloaded overlook overpaid overpayed overplay overpower overpriced overrated overreach overrun overshadow oversight oversights oversimplification oversimplified oversimplify oversize overstate overstated overstatement overstatements overstates overtaxed overthrow overthrows overturn overweight overwhelm overwhelmed overwhelming overwhelmingly overwhelms overzealous overzealously overzelous pain painful painfull painfully pains pale pales paltry pan pandemonium pander pandering panders panic panick panicked panicking panicky paradoxical paradoxically paralize paralyzed paranoia paranoid parasite pariah parody partiality partisan partisans passe passive passiveness pathetic pathetically patronize paucity pauper paupers payback peculiar peculiarly pedantic peeled peeve peeved peevish peevishly penalize penalty perfidious perfidity perfunctory peril perilous perilously perish pernicious perplex perplexed perplexing perplexity persecute persecution pertinacious pertinaciously pertinacity perturb perturbed pervasive perverse perversely perversion perversity pervert perverted perverts pessimism pessimistic pessimistically pest pestilent petrified petrify pettifog petty phobia phobic phony picket picketed picketing pickets picky pig pigs pillage pillory pimple pinch pique pitiable pitiful pitifully pitiless pitilessly pittance pity </t>
  </si>
  <si>
    <t>plagiarize plague plasticky plaything plea pleas plebeian plight plot plotters ploy plunder plunderer pointless pointlessly poison poisonous poisonously pokey poky polarisation polemize pollute polluter polluters polution pompous poor poorer poorest poorly posturing pout poverty powerless prate pratfall prattle precarious precariously precipitate precipitous predatory predicament prejudge prejudice prejudices prejudicial premeditated preoccupy preposterous preposterously presumptuous presumptuously pretence pretend pretense pretentious pretentiously prevaricate pricey pricier prick prickle prickles prideful prik primitive prison prisoner problem problematic problems procrastinate procrastinates procrastination profane profanity prohibit prohibitive prohibitively propaganda propagandize proprietary prosecute protest protested protesting protests protracted provocation provocative provoke pry pugnacious pugnaciously pugnacity punch punish punishable punitive punk puny puppet puppets puzzled puzzlement puzzling quack qualm qualms quandary quarrel quarrellous quarrellously quarrels quarrelsome quash queer questionable quibble quibbles quitter rabid racism racist racists racy radical radicalization radically radicals rage ragged raging rail raked rampage rampant ramshackle rancor randomly rankle rant ranted ranting rantingly rants rape raped raping rascal rascals rash rattle rattled rattles ravage raving reactionary rebellious rebuff rebuke recalcitrant recant recession recessionary reckless recklessly recklessness recoil recourses redundancy redundant refusal refuse refused refuses refusing refutation refute refuted refutes refuting regress regression regressive regret regreted regretful regretfully regrets regrettable regrettably regretted reject rejected rejecting rejection rejects relapse relentless relentlessly relentlessness reluctance reluctant reluctantly remorse remorseful remorsefully remorseless remorselessly remorselessness renounce renunciation repel repetitive reprehensible reprehensibly reprehension reprehensive repress repression repressive reprimand reproach reproachful reprove reprovingly repudiate repudiation repugn repugnance repugnant repugnantly repulse repulsed repulsing repulsive repulsively repulsiveness resent resentful resentment resignation resigned resistance restless restlessness restrict restricted restriction restrictive resurgent retaliate retaliatory retard retarded retardedness retards reticent retract retreat retreated revenge revengeful revengefully revert revile reviled revoke revolt revolting revoltingly revulsion revulsive rhapsodize rhetoric rhetorical ricer ridicule ridicules ridiculous ridiculously rife rift rifts rigid rigidity rigidness rile riled rip rip-off ripoff ripped risk risks risky rival rivalry roadblocks rocky rogue rollercoaster rot rotten rough rremediable rubbish rude rue ruffian ruffle ruin ruined ruining ruinous ruins rumbling rumor rumors rumours rumple run-down runaway rupture rust rusts rusty rut ruthless ruthlessly ruthlessness ruts sabotage sack sacrificed sad sadden sadly sadness sag sagged sagging saggy sags salacious sanctimonious sap sarcasm sarcastic sarcastically sardonic sardonically sass satirical satirize savage savaged savagery savages scaly scam scams scandal scandalize scandalized scandalous scandalously scandals scandel scandels scant scapegoat scar scarce scarcely scarcity scare scared scarier scariest scarily scarred scars scary scathing scathingly sceptical scoff scoffingly scold scolded scolding scoldingly scorching scorchingly scorn scornful scornfully scoundrel scourge scowl scramble scrambled scrambles scrambling scrap scratch scratched scratches scratchy scream screech screw-up screwed screwed-up screwy scuff scuffs scum scummy second-class second-tier secretive sedentary seedy seethe seething self-coup self-criticism self-defeating self-destructive self-humiliation self-interest self-interested self-serving selfinterested selfish selfishly selfishness semi-retarded senile sensationalize senseless senselessly seriousness sermonize servitude set-up setback setbacks sever severe severity sh*t shabby shadowy shady shake shaky shallow sham shambles shame shameful shamefully shamefulness shameless shamelessly shamelessness shark sharply shatter shemale shimmer shimmy shipwreck shirk shirker shit shiver shock shocked shocking shockingly shoddy short-lived shortage shortchange shortcoming shortcomings shortness shortsighted shortsightedness showdown shrew shriek shrill shrilly shrivel shroud shrouded shrug shun shunned sick sicken sickening sickeningly sickly sickness sidetrack sidetracked siege sillily silly simplistic simplistically sin sinful sinfully sinister sinisterly sink sinking skeletons skeptic skeptical skeptically skepticism sketchy skimpy skinny skittish skittishly skulk slack slander slanderer slanderous slanderously slanders slap slashing slaughter slaughtered slave slaves sleazy slime slog slogged slogging slogs sloooooooooooooow sloooow slooow sloow sloppily sloppy sloth slothful slow slow-moving slowed slower slowest slowly sloww slowww slowwww slug sluggish slump slumping slumpping slur slut sluts sly smack smallish smash smear smell smelled smelling smells smelly smelt smoke smokescreen smolder smoldering smother smoulder smouldering smudge smudged smudges smudging smug smugly smut smuttier smuttiest smutty snag snagged snagging snags snappish snappishly snare snarky snarl sneak sneakily sneaky sneer sneering sneeringly snob snobbish snobby snobish snobs snub so-cal soapy sob sober sobering solemn solicitude somber sore sorely soreness sorrow sorrowful sorrowfully sorry sour sourly spade spank spendy spew spewed spewing spews spilling spinster spiritless spite spiteful spitefully spitefulness splatter split splitting spoil spoilage spoilages spoiled spoilled spoils spook spookier spookiest spookily spooky spoon-fed spoon-feed spoonfed sporadic spotty spurious spurn sputter squabble squabbling sq</t>
  </si>
  <si>
    <t>uander squash squeak squeaks squeaky squeal squealing squeals squirm stab stagnant stagnate stagnation staid stain stains stale stalemate stall stalls stammer stampede standstill stark starkly startle startling startlingly starvation starve static steal stealing steals steep steeply stench stereotype stereotypical stereotypically stern stew sticky stiff stiffness stifle stifling stiflingly stigma stigmatize sting stinging stingingly stingy stink stinks stodgy stole stolen stooge stooges stormy straggle straggler strain strained straining strange strangely stranger strangest strangle streaky strenuous stress stresses stressful stressfully stricken strict strictly strident stridently strife strike stringent stringently struck struggle struggled struggles struggling strut stubborn stubbornly stubbornness stuck stuffy stumble stumbled stumbles stump stumped stumps stun stunt stunted stupid stupidest stupidity stupidly stupified stupify stupor stutter stuttered stuttering stutters sty stymied sub-par subdued subjected subjection subjugate subjugation submissive subordinate subpoena subpoenas subservience subservient substandard subtract subversion subversive subversively subvert succumb suck sucked sucker sucks sucky sue sued sueing sues suffer suffered sufferer sufferers suffering suffers suffocate sugar-coat sugar-coated sugarcoated suicidal suicide sulk sullen sully sunder sunk sunken superficial superficiality superficially superfluous superstition superstitious suppress suppression surrender susceptible suspect suspicion suspicions suspicious suspiciously swagger swamped sweaty swelled swelling swindle swipe swollen symptom symptoms syndrome taboo tacky taint tainted tamper tangle tangled tangles tank tanked tanks tantrum tardy tarnish tarnished tarnishes tarnishing tattered taunt taunting tauntingly taunts taut tawdry taxing tease teasingly tedious tediously temerity temper tempest temptation tenderness tense tension tentative tentatively tenuous tenuously tepid terrible terribleness terribly terror terror-genic terrorism terrorize testily testy tetchily tetchy thankless thicker thirst thorny thoughtless thoughtlessly thoughtlessness thrash threat threaten threatening threats threesome throb throbbed throbbing throbs throttle thug thumb-down thumbs-down thwart time-consuming timid timidity timidly timidness tin-y tingled tingling tired tiresome tiring tiringly toil toll top-heavy topple torment tormented torrent tortuous torture tortured tortures torturing torturous torturously totalitarian touchy toughness tout touted touts toxic traduce tragedy tragic tragically traitor traitorous traitorously tramp trample transgress transgression trap traped trapped trash trashed trashy trauma traumatic traumatically traumatize traumatized travesties travesty treacherous treacherously treachery treason treasonous trick tricked trickery tricky trivial trivialize trouble troubled troublemaker troubles troublesome troublesomely troubling troublingly truant tumble tumbled tumbles tumultuous turbulent turmoil twist twisted twists two-faced two-faces tyrannical tyrannically tyranny tyrant ugh uglier ugliest ugliness ugly ulterior ultimatum ultimatums ultra-hardline un-viewable unable unacceptable unacceptablely unacceptably unaccessible unaccustomed unachievable unaffordable unappealing unattractive unauthentic unavailable unavoidably unbearable unbearablely unbelievable unbelievably uncaring uncertain uncivil uncivilized unclean unclear uncollectible uncomfortable uncomfortably uncomfy uncompetitive uncompromising uncompromisingly unconfirmed unconstitutional uncontrolled unconvincing unconvincingly uncooperative uncouth uncreative undecided undefined undependability undependable undercut undercuts undercutting underdog underestimate underlings undermine undermined undermines undermining underpaid underpowered undersized undesirable undetermined undid undignified undissolved undocumented undone undue unease uneasily uneasiness uneasy uneconomical unemployed unequal unethical uneven uneventful unexpected unexpectedly unexplained unfairly unfaithful unfaithfully unfamiliar unfavorable unfeeling unfinished unfit unforeseen unforgiving unfortunate unfortunately unfounded unfriendly unfulfilled unfunded ungovernable ungrateful unhappily unhappiness unhappy unhealthy unhelpful unilateralism unimaginable unimaginably unimportant uninformed uninsured unintelligible unintelligile unipolar unjust unjustifiable unjustifiably unjustified unjustly unkind unkindly unknown unlamentable unlamentably unlawful unlawfully unlawfulness unleash unlicensed unlikely unlucky unmoved unnatural unnaturally unnecessary unneeded unnerve unnerved unnerving unnervingly unnoticed unobserved unorthodox unorthodoxy unpleasant unpleasantries unpopular unpredictable unprepared unproductive unprofitable unprove unproved unproven unproves unproving unqualified unravel unraveled unreachable unreadable unrealistic unreasonable unreasonably unrelenting unrelentingly unreliability unreliable unresolved unresponsive unrest unruly unsafe unsatisfactory unsavory unscrupulous unscrupulously unsecure unseemly unsettle unsettled unsettling unsettlingly unskilled unsophisticated unsound unspeakable unspeakablely unspecified unstable unsteadily unsteadiness unsteady unsuccessful unsuccessfully unsupported unsupportive unsure unsuspecting unsustainable untenable untested unthinkable unthinkably untimely untouched untrue untrustworthy untruthful unusable unusably unuseable unuseably unusual unusually unviewable unwanted unwarranted unwatchable unwelcome unwell unwieldy unwilling unwillingly unwillingness unwise unwisely unworkable unworthy unyielding upbraid upheaval uprising uproar uproarious uproariously uproarous uproarously uproot upset upseting upsets upsetting upsettingly urgent useless usurp usurper utterly vagrant vague vagueness vain vainly vanity vehement vehemently vengeance vengeful vengefully vengefulness venom venomous venomously vent vesti</t>
  </si>
  <si>
    <t>ges vex vexation vexing vexingly vibrate vibrated vibrates vibrating vibration vice vicious viciously viciousness victimize vile vileness vilify villainous villainously villains villian villianous villianously villify vindictive vindictively vindictiveness violate violation violator violators violent violently viper virulence virulent virulently virus vociferous vociferously volatile volatility vomit vomited vomiting vomits vulgar vulnerable wack wail wallow wane waning wanton war-like warily wariness warlike warned warning warp warped wary washed-out waste wasted wasteful wastefulness wasting water-down watered-down wayward weak weaken weakening weaker weakness weaknesses weariness wearisome weary wedge weed weep weird weirdly wheedle whimper whine whining whiny whips whore whores wicked wickedly wickedness wild wildly wiles wilt wily wimpy wince wobble wobbled wobbles woe woebegone woeful woefully womanizer womanizing worn worried worriedly worrier worries worrisome worry worrying worryingly worse worsen worsening worst worthless worthlessly worthlessness wound wounds wrangle wrath wreak wreaked wreaks wreck wrest wrestle wretch wretched wretchedly wretchedness wrinkle wrinkled wrinkles wrip wripped wripping writhe wrong wrongful wrongly wrought yawn zap zapped zaps zealot zealous zealously zombie▓SentimentWordsInList3░buy bought brought got gifted purchased purchase purchasing gift gifting&lt;/value&gt;_x000D_
      &lt;/setting&gt;_x000D_
    &lt;/GraphMetricUserSettings&gt;_x000D_
    &lt;AutoScaleUserSettings&gt;_x000D_
      &lt;setting name="AutoScale" serializeAs="String"&gt;_x000D_
        &lt;value&gt;False&lt;/value&gt;_x000D_
      &lt;/setting&gt;_x000D_
    &lt;/AutoScaleUserSettings&gt;_x000D_
    &lt;GraphZoomAndScaleUserSettings&gt;_x000D_
      &lt;setting name="GraphScale" serializeAs="String"&gt;_x000D_
        &lt;value&gt;1&lt;/value&gt;_x000D_
      &lt;/setting&gt;_x000D_
    &lt;/GraphZoomAndScaleUserSettings&gt;_x000D_
    &lt;GeneralUserSettings4&gt;_x000D_
      &lt;setting name="NewWorkbookGraphDirectedness" serializeAs="String"&gt;_x000D_
        &lt;value&gt;Directed&lt;/value&gt;_x000D_
      &lt;/setting&gt;_x000D_
      &lt;setting name="ShowGraphLegend" serializeAs="String"&gt;_x000D_
        &lt;value&gt;False&lt;/value&gt;_x000D_
      &lt;/setting&gt;_x000D_
      &lt;setting name="ReadVertexLabels" serializeAs="String"&gt;_x000D_
        &lt;value&gt;True&lt;/value&gt;_x000D_
      &lt;/setting&gt;_x000D_
      &lt;setting name="ReadEdgeLabels" serializeAs="String"&gt;_x000D_
        &lt;value&gt;True&lt;/value&gt;_x000D_
      &lt;/setting&gt;_x000D_
      &lt;setting name="ReadGroupLabels" serializeAs="String"&gt;_x000D_
        &lt;value&gt;True&lt;/value&gt;_x000D_
      &lt;/setting&gt;_x000D_
      &lt;setting name="ShowGraphAxes" serializeAs="String"&gt;_x000D_
        &lt;value&gt;False&lt;/value&gt;_x000D_
      &lt;/setting&gt;_x000D_
    &lt;/GeneralUserSettings4&gt;_x000D_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</si>
</sst>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00"/>
  </numFmts>
  <fonts count="14"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
      <u/>
      <sz val="11"/>
      <color theme="10"/>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0">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xf numFmtId="0" fontId="13" fillId="0" borderId="0" applyNumberFormat="0" applyFill="0" applyBorder="0" applyAlignment="0" applyProtection="0"/>
  </cellStyleXfs>
  <cellXfs count="119">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1" fontId="5" fillId="4" borderId="1" xfId="5" applyNumberFormat="1" applyAlignment="1"/>
    <xf numFmtId="167" fontId="5" fillId="4" borderId="1" xfId="5" applyNumberFormat="1" applyAlignment="1"/>
    <xf numFmtId="167" fontId="11" fillId="4" borderId="1" xfId="5" applyNumberFormat="1" applyFont="1" applyAlignment="1"/>
    <xf numFmtId="0" fontId="5" fillId="2" borderId="1" xfId="1" applyNumberFormat="1"/>
    <xf numFmtId="0" fontId="6" fillId="6" borderId="1" xfId="6"/>
    <xf numFmtId="0" fontId="6" fillId="6" borderId="1" xfId="6" applyNumberFormat="1"/>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4" fontId="11" fillId="9" borderId="5" xfId="0" applyNumberFormat="1" applyFont="1" applyFill="1" applyBorder="1"/>
    <xf numFmtId="0" fontId="11" fillId="9" borderId="6" xfId="0" applyNumberFormat="1" applyFont="1" applyFill="1" applyBorder="1"/>
    <xf numFmtId="0" fontId="11" fillId="9" borderId="5" xfId="0" applyNumberFormat="1" applyFont="1" applyFill="1" applyBorder="1"/>
    <xf numFmtId="0" fontId="5" fillId="4" borderId="11" xfId="5" applyNumberFormat="1" applyBorder="1" applyAlignment="1"/>
    <xf numFmtId="49" fontId="0" fillId="0" borderId="0" xfId="3" applyNumberFormat="1" applyFont="1" applyAlignment="1"/>
    <xf numFmtId="0" fontId="0" fillId="0" borderId="0" xfId="0" applyAlignment="1"/>
    <xf numFmtId="0" fontId="0" fillId="0" borderId="0" xfId="0" applyFill="1" applyAlignment="1"/>
    <xf numFmtId="22" fontId="0" fillId="0" borderId="0" xfId="0" applyNumberFormat="1" applyAlignment="1"/>
    <xf numFmtId="22" fontId="0" fillId="0" borderId="0" xfId="0" applyNumberFormat="1" applyFill="1" applyAlignment="1"/>
    <xf numFmtId="0" fontId="13" fillId="0" borderId="0" xfId="9" applyAlignment="1"/>
    <xf numFmtId="0" fontId="13" fillId="0" borderId="0" xfId="9" applyFill="1" applyAlignment="1"/>
    <xf numFmtId="0" fontId="0" fillId="0" borderId="0" xfId="0" quotePrefix="1" applyAlignment="1"/>
    <xf numFmtId="0" fontId="0" fillId="0" borderId="0" xfId="0" quotePrefix="1" applyFill="1" applyAlignment="1"/>
    <xf numFmtId="1" fontId="11" fillId="4" borderId="1" xfId="5" applyNumberFormat="1" applyFont="1" applyAlignment="1"/>
    <xf numFmtId="0" fontId="13" fillId="5" borderId="1" xfId="9" applyNumberFormat="1" applyFill="1" applyBorder="1" applyAlignment="1"/>
    <xf numFmtId="49" fontId="6" fillId="6" borderId="1" xfId="6" applyNumberFormat="1" applyAlignment="1"/>
    <xf numFmtId="49" fontId="6" fillId="6" borderId="11" xfId="6" applyNumberFormat="1" applyBorder="1" applyAlignment="1"/>
    <xf numFmtId="0" fontId="0" fillId="5" borderId="1" xfId="4" applyNumberFormat="1" applyFont="1" applyAlignment="1"/>
    <xf numFmtId="164" fontId="0" fillId="5" borderId="1" xfId="4" applyNumberFormat="1" applyFont="1" applyAlignment="1"/>
    <xf numFmtId="0" fontId="11" fillId="5" borderId="1" xfId="4" applyNumberFormat="1" applyFont="1" applyAlignment="1"/>
    <xf numFmtId="1" fontId="0" fillId="5" borderId="1" xfId="4" applyNumberFormat="1" applyFont="1" applyAlignment="1"/>
    <xf numFmtId="0" fontId="6" fillId="6" borderId="1" xfId="6" applyNumberFormat="1" applyAlignment="1"/>
    <xf numFmtId="0" fontId="0" fillId="2" borderId="1" xfId="1" applyNumberFormat="1" applyFont="1" applyAlignment="1"/>
    <xf numFmtId="0" fontId="0" fillId="0" borderId="0" xfId="2" applyNumberFormat="1" applyFont="1" applyAlignment="1"/>
    <xf numFmtId="0" fontId="11" fillId="2" borderId="1" xfId="1" applyNumberFormat="1" applyFont="1" applyAlignment="1"/>
    <xf numFmtId="164" fontId="0" fillId="3" borderId="1" xfId="7" applyNumberFormat="1" applyFont="1" applyAlignment="1"/>
    <xf numFmtId="165" fontId="0" fillId="3" borderId="1" xfId="7" applyNumberFormat="1" applyFont="1" applyAlignment="1"/>
    <xf numFmtId="0" fontId="0" fillId="3" borderId="1" xfId="7" applyNumberFormat="1" applyFont="1" applyAlignment="1"/>
    <xf numFmtId="166" fontId="0" fillId="3" borderId="1" xfId="7" applyNumberFormat="1" applyFont="1" applyAlignment="1"/>
    <xf numFmtId="49" fontId="0" fillId="0" borderId="0" xfId="3" applyNumberFormat="1" applyFont="1" applyBorder="1" applyAlignment="1"/>
    <xf numFmtId="0" fontId="0" fillId="5" borderId="11" xfId="4" applyNumberFormat="1" applyFont="1" applyBorder="1" applyAlignment="1"/>
    <xf numFmtId="164" fontId="0" fillId="5" borderId="11" xfId="4" applyNumberFormat="1" applyFont="1" applyBorder="1" applyAlignment="1"/>
    <xf numFmtId="1" fontId="0" fillId="5" borderId="11" xfId="4" applyNumberFormat="1" applyFont="1" applyBorder="1" applyAlignment="1"/>
    <xf numFmtId="0" fontId="6" fillId="6" borderId="11" xfId="6" applyNumberFormat="1" applyBorder="1" applyAlignment="1"/>
    <xf numFmtId="0" fontId="0" fillId="0" borderId="0" xfId="2" applyNumberFormat="1" applyFont="1" applyBorder="1" applyAlignment="1"/>
    <xf numFmtId="0" fontId="11" fillId="5" borderId="11" xfId="4" applyNumberFormat="1" applyFont="1" applyBorder="1" applyAlignment="1"/>
    <xf numFmtId="0" fontId="11" fillId="2" borderId="11" xfId="1" applyNumberFormat="1" applyFont="1" applyBorder="1" applyAlignment="1"/>
    <xf numFmtId="0" fontId="0" fillId="0" borderId="0" xfId="0" applyFill="1" applyBorder="1" applyAlignment="1"/>
    <xf numFmtId="22" fontId="0" fillId="0" borderId="0" xfId="0" applyNumberFormat="1" applyFill="1" applyBorder="1" applyAlignment="1"/>
    <xf numFmtId="0" fontId="13" fillId="0" borderId="0" xfId="9" applyFill="1" applyBorder="1" applyAlignment="1"/>
    <xf numFmtId="0" fontId="0" fillId="0" borderId="0" xfId="0" quotePrefix="1" applyFill="1" applyBorder="1" applyAlignment="1"/>
    <xf numFmtId="1" fontId="0" fillId="5" borderId="1" xfId="4" applyNumberFormat="1" applyFont="1" applyBorder="1" applyAlignment="1"/>
    <xf numFmtId="0" fontId="0" fillId="5" borderId="1" xfId="4" applyNumberFormat="1" applyFont="1" applyBorder="1" applyAlignment="1"/>
    <xf numFmtId="0" fontId="6" fillId="6" borderId="1" xfId="6" applyNumberFormat="1" applyBorder="1" applyAlignment="1"/>
    <xf numFmtId="164" fontId="0" fillId="3" borderId="1" xfId="7" applyNumberFormat="1" applyFont="1" applyBorder="1" applyAlignment="1"/>
    <xf numFmtId="0" fontId="5" fillId="5" borderId="1" xfId="8" applyNumberFormat="1" applyAlignment="1"/>
    <xf numFmtId="49" fontId="0" fillId="0" borderId="0" xfId="0" applyNumberFormat="1" applyAlignment="1"/>
    <xf numFmtId="49" fontId="5" fillId="4" borderId="1" xfId="5" applyNumberFormat="1" applyAlignment="1">
      <alignment wrapText="1"/>
    </xf>
    <xf numFmtId="1" fontId="5" fillId="4" borderId="1" xfId="5" quotePrefix="1" applyNumberFormat="1" applyAlignment="1"/>
    <xf numFmtId="167" fontId="0" fillId="0" borderId="0" xfId="0" applyNumberFormat="1" applyAlignment="1"/>
    <xf numFmtId="167" fontId="0" fillId="0" borderId="0" xfId="0" quotePrefix="1" applyNumberFormat="1" applyAlignment="1"/>
    <xf numFmtId="0" fontId="5" fillId="4" borderId="1" xfId="5" applyNumberFormat="1" applyAlignment="1">
      <alignment wrapText="1"/>
    </xf>
    <xf numFmtId="167" fontId="5" fillId="4" borderId="1" xfId="5" quotePrefix="1" applyNumberFormat="1" applyAlignment="1"/>
  </cellXfs>
  <cellStyles count="10">
    <cellStyle name="Hyperlink" xfId="9" builtinId="8"/>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257">
    <dxf>
      <alignment horizontal="general" vertical="bottom" textRotation="0" wrapText="0" indent="0" justifyLastLine="0" shrinkToFit="0" readingOrder="0"/>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numFmt numFmtId="167" formatCode="0.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outline="0">
        <right style="thin">
          <color theme="0"/>
        </right>
      </border>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numFmt numFmtId="0" formatCode="General"/>
    </dxf>
    <dxf>
      <numFmt numFmtId="30" formatCode="@"/>
    </dxf>
    <dxf>
      <numFmt numFmtId="30" formatCode="@"/>
    </dxf>
    <dxf>
      <numFmt numFmtId="30" formatCode="@"/>
    </dxf>
    <dxf>
      <numFmt numFmtId="30" formatCode="@"/>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border outline="0">
        <left style="thin">
          <color theme="0"/>
        </left>
      </border>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right style="thin">
          <color theme="0"/>
        </right>
      </border>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left style="thin">
          <color theme="0"/>
        </left>
      </border>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border outline="0">
        <right style="thin">
          <color theme="0"/>
        </right>
      </border>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256"/>
      <tableStyleElement type="headerRow" dxfId="255"/>
    </tableStyle>
    <tableStyle name="NodeXL Table" pivot="0" count="1">
      <tableStyleElement type="headerRow" dxfId="2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Metrics'!$E$2:$E$57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5512-4A1E-AE7C-8F5DCE986D9F}"/>
            </c:ext>
          </c:extLst>
        </c:ser>
        <c:dLbls>
          <c:showLegendKey val="0"/>
          <c:showVal val="0"/>
          <c:showCatName val="0"/>
          <c:showSerName val="0"/>
          <c:showPercent val="0"/>
          <c:showBubbleSize val="0"/>
        </c:dLbls>
        <c:gapWidth val="0"/>
        <c:axId val="-1073676496"/>
        <c:axId val="-1073671056"/>
      </c:barChart>
      <c:catAx>
        <c:axId val="-107367649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073671056"/>
        <c:crosses val="autoZero"/>
        <c:auto val="1"/>
        <c:lblAlgn val="ctr"/>
        <c:lblOffset val="100"/>
        <c:noMultiLvlLbl val="0"/>
      </c:catAx>
      <c:valAx>
        <c:axId val="-107367105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7649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1B8F-492A-AE15-0EA7750B0E5D}"/>
            </c:ext>
          </c:extLst>
        </c:ser>
        <c:dLbls>
          <c:showLegendKey val="0"/>
          <c:showVal val="0"/>
          <c:showCatName val="0"/>
          <c:showSerName val="0"/>
          <c:showPercent val="0"/>
          <c:showBubbleSize val="0"/>
        </c:dLbls>
        <c:gapWidth val="0"/>
        <c:axId val="-1073669424"/>
        <c:axId val="-1073668336"/>
      </c:barChart>
      <c:catAx>
        <c:axId val="-107366942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073668336"/>
        <c:crosses val="autoZero"/>
        <c:auto val="1"/>
        <c:lblAlgn val="ctr"/>
        <c:lblOffset val="100"/>
        <c:noMultiLvlLbl val="0"/>
      </c:catAx>
      <c:valAx>
        <c:axId val="-107366833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694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1B6A-4C3F-A7A6-095BDD3B7A78}"/>
            </c:ext>
          </c:extLst>
        </c:ser>
        <c:dLbls>
          <c:showLegendKey val="0"/>
          <c:showVal val="0"/>
          <c:showCatName val="0"/>
          <c:showSerName val="0"/>
          <c:showPercent val="0"/>
          <c:showBubbleSize val="0"/>
        </c:dLbls>
        <c:gapWidth val="0"/>
        <c:axId val="-1073666160"/>
        <c:axId val="-1073665616"/>
      </c:barChart>
      <c:catAx>
        <c:axId val="-1073666160"/>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073665616"/>
        <c:crosses val="autoZero"/>
        <c:auto val="1"/>
        <c:lblAlgn val="ctr"/>
        <c:lblOffset val="100"/>
        <c:noMultiLvlLbl val="0"/>
      </c:catAx>
      <c:valAx>
        <c:axId val="-1073665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6616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1CE3-4D8A-8A6D-F13083D08BAA}"/>
            </c:ext>
          </c:extLst>
        </c:ser>
        <c:dLbls>
          <c:showLegendKey val="0"/>
          <c:showVal val="0"/>
          <c:showCatName val="0"/>
          <c:showSerName val="0"/>
          <c:showPercent val="0"/>
          <c:showBubbleSize val="0"/>
        </c:dLbls>
        <c:gapWidth val="0"/>
        <c:axId val="-1073677584"/>
        <c:axId val="-1073677040"/>
      </c:barChart>
      <c:catAx>
        <c:axId val="-107367758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073677040"/>
        <c:crosses val="autoZero"/>
        <c:auto val="1"/>
        <c:lblAlgn val="ctr"/>
        <c:lblOffset val="100"/>
        <c:noMultiLvlLbl val="0"/>
      </c:catAx>
      <c:valAx>
        <c:axId val="-107367704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7758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Metrics'!$M$2:$M$57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4F4E-42D2-AB01-46EE35147DB8}"/>
            </c:ext>
          </c:extLst>
        </c:ser>
        <c:dLbls>
          <c:showLegendKey val="0"/>
          <c:showVal val="0"/>
          <c:showCatName val="0"/>
          <c:showSerName val="0"/>
          <c:showPercent val="0"/>
          <c:showBubbleSize val="0"/>
        </c:dLbls>
        <c:gapWidth val="0"/>
        <c:axId val="-1074045712"/>
        <c:axId val="-602835968"/>
      </c:barChart>
      <c:catAx>
        <c:axId val="-1074045712"/>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602835968"/>
        <c:crosses val="autoZero"/>
        <c:auto val="1"/>
        <c:lblAlgn val="ctr"/>
        <c:lblOffset val="100"/>
        <c:noMultiLvlLbl val="0"/>
      </c:catAx>
      <c:valAx>
        <c:axId val="-6028359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404571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AD03-4C3C-A814-83849422A76E}"/>
            </c:ext>
          </c:extLst>
        </c:ser>
        <c:dLbls>
          <c:showLegendKey val="0"/>
          <c:showVal val="0"/>
          <c:showCatName val="0"/>
          <c:showSerName val="0"/>
          <c:showPercent val="0"/>
          <c:showBubbleSize val="0"/>
        </c:dLbls>
        <c:gapWidth val="0"/>
        <c:axId val="-602807680"/>
        <c:axId val="-602829984"/>
      </c:barChart>
      <c:catAx>
        <c:axId val="-602807680"/>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602829984"/>
        <c:crosses val="autoZero"/>
        <c:auto val="1"/>
        <c:lblAlgn val="ctr"/>
        <c:lblOffset val="100"/>
        <c:noMultiLvlLbl val="0"/>
      </c:catAx>
      <c:valAx>
        <c:axId val="-60282998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0768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Metrics'!$S$2:$S$57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64B3-4DB7-A59D-87E709E16A4A}"/>
            </c:ext>
          </c:extLst>
        </c:ser>
        <c:dLbls>
          <c:showLegendKey val="0"/>
          <c:showVal val="0"/>
          <c:showCatName val="0"/>
          <c:showSerName val="0"/>
          <c:showPercent val="0"/>
          <c:showBubbleSize val="0"/>
        </c:dLbls>
        <c:gapWidth val="0"/>
        <c:axId val="-602828352"/>
        <c:axId val="-602837600"/>
      </c:barChart>
      <c:catAx>
        <c:axId val="-602828352"/>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602837600"/>
        <c:crosses val="autoZero"/>
        <c:auto val="1"/>
        <c:lblAlgn val="ctr"/>
        <c:lblOffset val="100"/>
        <c:noMultiLvlLbl val="0"/>
      </c:catAx>
      <c:valAx>
        <c:axId val="-60283760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283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Metrics'!$Q$2:$Q$57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49CB-4237-9C8C-7BF39BBF30D3}"/>
            </c:ext>
          </c:extLst>
        </c:ser>
        <c:dLbls>
          <c:showLegendKey val="0"/>
          <c:showVal val="0"/>
          <c:showCatName val="0"/>
          <c:showSerName val="0"/>
          <c:showPercent val="0"/>
          <c:showBubbleSize val="0"/>
        </c:dLbls>
        <c:gapWidth val="0"/>
        <c:axId val="-602825088"/>
        <c:axId val="-602831072"/>
      </c:barChart>
      <c:catAx>
        <c:axId val="-602825088"/>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602831072"/>
        <c:crosses val="autoZero"/>
        <c:auto val="1"/>
        <c:lblAlgn val="ctr"/>
        <c:lblOffset val="100"/>
        <c:noMultiLvlLbl val="0"/>
      </c:catAx>
      <c:valAx>
        <c:axId val="-60283107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2508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#REF!</c:v>
                </c:pt>
              </c:strCache>
            </c:strRef>
          </c:tx>
          <c:spPr>
            <a:solidFill>
              <a:schemeClr val="accent1"/>
            </a:solidFill>
          </c:spPr>
          <c:invertIfNegative val="0"/>
          <c:cat>
            <c:numRef>
              <c:f>'Overall Metrics'!$T$2:$T$57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Metrics'!$U$2:$U$57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5568-49ED-A084-7A3C3D771456}"/>
            </c:ext>
          </c:extLst>
        </c:ser>
        <c:dLbls>
          <c:showLegendKey val="0"/>
          <c:showVal val="0"/>
          <c:showCatName val="0"/>
          <c:showSerName val="0"/>
          <c:showPercent val="0"/>
          <c:showBubbleSize val="0"/>
        </c:dLbls>
        <c:gapWidth val="0"/>
        <c:axId val="-602839232"/>
        <c:axId val="-602819104"/>
      </c:barChart>
      <c:catAx>
        <c:axId val="-602839232"/>
        <c:scaling>
          <c:orientation val="minMax"/>
        </c:scaling>
        <c:delete val="1"/>
        <c:axPos val="b"/>
        <c:numFmt formatCode="#,##0.00" sourceLinked="1"/>
        <c:majorTickMark val="out"/>
        <c:minorTickMark val="none"/>
        <c:tickLblPos val="none"/>
        <c:crossAx val="-602819104"/>
        <c:crosses val="autoZero"/>
        <c:auto val="1"/>
        <c:lblAlgn val="ctr"/>
        <c:lblOffset val="100"/>
        <c:noMultiLvlLbl val="0"/>
      </c:catAx>
      <c:valAx>
        <c:axId val="-602819104"/>
        <c:scaling>
          <c:orientation val="minMax"/>
        </c:scaling>
        <c:delete val="1"/>
        <c:axPos val="l"/>
        <c:numFmt formatCode="General" sourceLinked="1"/>
        <c:majorTickMark val="out"/>
        <c:minorTickMark val="none"/>
        <c:tickLblPos val="none"/>
        <c:crossAx val="-60283923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46</xdr:row>
      <xdr:rowOff>38100</xdr:rowOff>
    </xdr:from>
    <xdr:to>
      <xdr:col>1</xdr:col>
      <xdr:colOff>918209</xdr:colOff>
      <xdr:row>53</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38100</xdr:rowOff>
    </xdr:from>
    <xdr:to>
      <xdr:col>1</xdr:col>
      <xdr:colOff>918209</xdr:colOff>
      <xdr:row>67</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74</xdr:row>
      <xdr:rowOff>28575</xdr:rowOff>
    </xdr:from>
    <xdr:to>
      <xdr:col>1</xdr:col>
      <xdr:colOff>918209</xdr:colOff>
      <xdr:row>81</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88</xdr:row>
      <xdr:rowOff>9525</xdr:rowOff>
    </xdr:from>
    <xdr:to>
      <xdr:col>1</xdr:col>
      <xdr:colOff>918210</xdr:colOff>
      <xdr:row>95</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102</xdr:row>
      <xdr:rowOff>19050</xdr:rowOff>
    </xdr:from>
    <xdr:to>
      <xdr:col>2</xdr:col>
      <xdr:colOff>0</xdr:colOff>
      <xdr:row>109</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116</xdr:row>
      <xdr:rowOff>19050</xdr:rowOff>
    </xdr:from>
    <xdr:to>
      <xdr:col>1</xdr:col>
      <xdr:colOff>918210</xdr:colOff>
      <xdr:row>123</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144</xdr:row>
      <xdr:rowOff>9525</xdr:rowOff>
    </xdr:from>
    <xdr:to>
      <xdr:col>1</xdr:col>
      <xdr:colOff>918210</xdr:colOff>
      <xdr:row>151</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130</xdr:row>
      <xdr:rowOff>0</xdr:rowOff>
    </xdr:from>
    <xdr:to>
      <xdr:col>1</xdr:col>
      <xdr:colOff>918210</xdr:colOff>
      <xdr:row>137</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BI91" totalsRowShown="0" headerRowDxfId="253" dataDxfId="252">
  <autoFilter ref="A2:BI91"/>
  <tableColumns count="61">
    <tableColumn id="1" name="Vertex 1" dataDxfId="251" dataCellStyle="NodeXL Required"/>
    <tableColumn id="2" name="Vertex 2" dataDxfId="250" dataCellStyle="NodeXL Required"/>
    <tableColumn id="3" name="Color" dataDxfId="249" dataCellStyle="NodeXL Visual Property"/>
    <tableColumn id="4" name="Width" dataDxfId="248" dataCellStyle="NodeXL Visual Property"/>
    <tableColumn id="11" name="Style" dataDxfId="247" dataCellStyle="NodeXL Visual Property"/>
    <tableColumn id="5" name="Opacity" dataDxfId="246" dataCellStyle="NodeXL Visual Property"/>
    <tableColumn id="6" name="Visibility" dataDxfId="245" dataCellStyle="NodeXL Visual Property"/>
    <tableColumn id="10" name="Label" dataDxfId="244" dataCellStyle="NodeXL Label"/>
    <tableColumn id="12" name="Label Text Color" dataDxfId="243" dataCellStyle="NodeXL Label"/>
    <tableColumn id="13" name="Label Font Size" dataDxfId="242" dataCellStyle="NodeXL Label"/>
    <tableColumn id="14" name="Reciprocated?" dataDxfId="241" dataCellStyle="NodeXL Graph Metric"/>
    <tableColumn id="7" name="ID" dataDxfId="240" dataCellStyle="NodeXL Do Not Edit"/>
    <tableColumn id="9" name="Dynamic Filter" dataDxfId="239" dataCellStyle="NodeXL Do Not Edit"/>
    <tableColumn id="8" name="Add Your Own Columns Here" dataDxfId="238" dataCellStyle="NodeXL Other Column"/>
    <tableColumn id="15" name="Relationship" dataDxfId="237" dataCellStyle="Normal"/>
    <tableColumn id="16" name="Relationship Date (UTC)" dataDxfId="236" dataCellStyle="Normal"/>
    <tableColumn id="17" name="Tweet" dataDxfId="235" dataCellStyle="Normal"/>
    <tableColumn id="18" name="URLs in Tweet" dataDxfId="234" dataCellStyle="Normal"/>
    <tableColumn id="19" name="Domains in Tweet" dataDxfId="233" dataCellStyle="Normal"/>
    <tableColumn id="20" name="Hashtags in Tweet" dataDxfId="232" dataCellStyle="Normal"/>
    <tableColumn id="21" name="Media in Tweet" dataDxfId="231" dataCellStyle="Normal"/>
    <tableColumn id="22" name="Tweet Image File" dataDxfId="230" dataCellStyle="Normal"/>
    <tableColumn id="23" name="Tweet Date (UTC)" dataDxfId="229" dataCellStyle="Normal"/>
    <tableColumn id="24" name="Twitter Page for Tweet" dataDxfId="228" dataCellStyle="Normal"/>
    <tableColumn id="25" name="Latitude" dataDxfId="227" dataCellStyle="Normal"/>
    <tableColumn id="26" name="Longitude" dataDxfId="226" dataCellStyle="Normal"/>
    <tableColumn id="27" name="Imported ID" dataDxfId="225" dataCellStyle="Normal"/>
    <tableColumn id="28" name="In-Reply-To Tweet ID" dataDxfId="224" dataCellStyle="Normal"/>
    <tableColumn id="29" name="Favorited" dataDxfId="223" dataCellStyle="Normal"/>
    <tableColumn id="30" name="Favorite Count" dataDxfId="222" dataCellStyle="Normal"/>
    <tableColumn id="31" name="In-Reply-To User ID" dataDxfId="221" dataCellStyle="Normal"/>
    <tableColumn id="32" name="Is Quote Status" dataDxfId="220" dataCellStyle="Normal"/>
    <tableColumn id="33" name="Language" dataDxfId="219" dataCellStyle="Normal"/>
    <tableColumn id="34" name="Possibly Sensitive" dataDxfId="218" dataCellStyle="Normal"/>
    <tableColumn id="35" name="Quoted Status ID" dataDxfId="217" dataCellStyle="Normal"/>
    <tableColumn id="36" name="Retweeted" dataDxfId="216" dataCellStyle="Normal"/>
    <tableColumn id="37" name="Retweet Count" dataDxfId="215" dataCellStyle="Normal"/>
    <tableColumn id="38" name="Retweet ID" dataDxfId="214" dataCellStyle="Normal"/>
    <tableColumn id="39" name="Source" dataDxfId="213" dataCellStyle="Normal"/>
    <tableColumn id="40" name="Truncated" dataDxfId="212" dataCellStyle="Normal"/>
    <tableColumn id="41" name="Unified Twitter ID" dataDxfId="211" dataCellStyle="Normal"/>
    <tableColumn id="42" name="Imported Tweet Type" dataDxfId="210" dataCellStyle="Normal"/>
    <tableColumn id="43" name="Added By Extended Analysis" dataDxfId="209" dataCellStyle="Normal"/>
    <tableColumn id="44" name="Corrected By Extended Analysis" dataDxfId="208" dataCellStyle="Normal"/>
    <tableColumn id="45" name="Place Bounding Box" dataDxfId="207" dataCellStyle="Normal"/>
    <tableColumn id="46" name="Place Country" dataDxfId="206" dataCellStyle="Normal"/>
    <tableColumn id="47" name="Place Country Code" dataDxfId="205" dataCellStyle="Normal"/>
    <tableColumn id="48" name="Place Full Name" dataDxfId="204" dataCellStyle="Normal"/>
    <tableColumn id="49" name="Place ID" dataDxfId="203" dataCellStyle="Normal"/>
    <tableColumn id="50" name="Place Name" dataDxfId="202" dataCellStyle="Normal"/>
    <tableColumn id="51" name="Place Type" dataDxfId="201" dataCellStyle="Normal"/>
    <tableColumn id="52" name="Place URL" dataDxfId="29" dataCellStyle="Normal"/>
    <tableColumn id="53" name="Sentiment List #1: Positive Word Count" dataDxfId="28" dataCellStyle="NodeXL Graph Metric"/>
    <tableColumn id="54" name="Sentiment List #1: Positive Word Percentage (%)" dataDxfId="27" dataCellStyle="NodeXL Graph Metric"/>
    <tableColumn id="55" name="Sentiment List #2: Negative Word Count" dataDxfId="26" dataCellStyle="NodeXL Graph Metric"/>
    <tableColumn id="56" name="Sentiment List #2: Negative Word Percentage (%)" dataDxfId="25" dataCellStyle="NodeXL Graph Metric"/>
    <tableColumn id="57" name="Sentiment List #3: (Add your own word list) Word Count" dataDxfId="24" dataCellStyle="NodeXL Graph Metric"/>
    <tableColumn id="58" name="Sentiment List #3: (Add your own word list) Word Percentage (%)" dataDxfId="23" dataCellStyle="NodeXL Graph Metric"/>
    <tableColumn id="59" name="Non-categorized Word Count" dataDxfId="22" dataCellStyle="NodeXL Graph Metric"/>
    <tableColumn id="60" name="Non-categorized Word Percentage (%)" dataDxfId="21" dataCellStyle="NodeXL Graph Metric"/>
    <tableColumn id="61" name="Edge Content Word Count" dataDxfId="20" dataCellStyle="NodeXL Graph Metric"/>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BR81" totalsRowShown="0" headerRowDxfId="200" dataDxfId="199">
  <autoFilter ref="A2:BR81"/>
  <tableColumns count="70">
    <tableColumn id="1" name="Vertex" dataDxfId="198" dataCellStyle="NodeXL Required"/>
    <tableColumn id="2" name="Color" dataDxfId="197" dataCellStyle="NodeXL Visual Property"/>
    <tableColumn id="5" name="Shape" dataDxfId="196" dataCellStyle="NodeXL Visual Property"/>
    <tableColumn id="6" name="Size" dataDxfId="195" dataCellStyle="NodeXL Visual Property"/>
    <tableColumn id="4" name="Opacity" dataDxfId="194" dataCellStyle="NodeXL Visual Property"/>
    <tableColumn id="7" name="Image File" dataDxfId="193" dataCellStyle="NodeXL Visual Property"/>
    <tableColumn id="3" name="Visibility" dataDxfId="192" dataCellStyle="NodeXL Visual Property"/>
    <tableColumn id="10" name="Label" dataDxfId="191" dataCellStyle="NodeXL Label"/>
    <tableColumn id="16" name="Label Fill Color" dataDxfId="190" dataCellStyle="NodeXL Label"/>
    <tableColumn id="9" name="Label Position" dataDxfId="189" dataCellStyle="NodeXL Label"/>
    <tableColumn id="8" name="Tooltip" dataDxfId="188" dataCellStyle="NodeXL Label"/>
    <tableColumn id="18" name="Layout Order" dataDxfId="187" dataCellStyle="NodeXL Layout"/>
    <tableColumn id="13" name="X" dataDxfId="186" dataCellStyle="NodeXL Layout"/>
    <tableColumn id="14" name="Y" dataDxfId="185" dataCellStyle="NodeXL Layout"/>
    <tableColumn id="12" name="Locked?" dataDxfId="184" dataCellStyle="NodeXL Layout"/>
    <tableColumn id="19" name="Polar R" dataDxfId="183" dataCellStyle="NodeXL Layout"/>
    <tableColumn id="20" name="Polar Angle" dataDxfId="182" dataCellStyle="NodeXL Layout"/>
    <tableColumn id="21" name="Degree" dataDxfId="181" dataCellStyle="NodeXL Graph Metric"/>
    <tableColumn id="22" name="In-Degree" dataDxfId="180" dataCellStyle="NodeXL Graph Metric"/>
    <tableColumn id="23" name="Out-Degree" dataDxfId="179" dataCellStyle="NodeXL Graph Metric"/>
    <tableColumn id="24" name="Betweenness Centrality" dataDxfId="178" dataCellStyle="NodeXL Graph Metric"/>
    <tableColumn id="25" name="Closeness Centrality" dataDxfId="177" dataCellStyle="NodeXL Graph Metric"/>
    <tableColumn id="26" name="Eigenvector Centrality" dataDxfId="176" dataCellStyle="NodeXL Graph Metric"/>
    <tableColumn id="15" name="PageRank" dataDxfId="175" dataCellStyle="NodeXL Graph Metric"/>
    <tableColumn id="27" name="Clustering Coefficient" dataDxfId="174" dataCellStyle="NodeXL Graph Metric"/>
    <tableColumn id="29" name="Reciprocated Vertex Pair Ratio" dataDxfId="173" dataCellStyle="NodeXL Graph Metric"/>
    <tableColumn id="11" name="ID" dataDxfId="172" dataCellStyle="NodeXL Do Not Edit"/>
    <tableColumn id="28" name="Dynamic Filter" dataDxfId="171" dataCellStyle="NodeXL Do Not Edit"/>
    <tableColumn id="17" name="Add Your Own Columns Here" dataDxfId="170" dataCellStyle="NodeXL Other Column"/>
    <tableColumn id="30" name="Name" dataDxfId="169" dataCellStyle="Normal"/>
    <tableColumn id="31" name="Followed" dataDxfId="168" dataCellStyle="Normal"/>
    <tableColumn id="32" name="Followers" dataDxfId="167" dataCellStyle="Normal"/>
    <tableColumn id="33" name="Tweets" dataDxfId="166" dataCellStyle="Normal"/>
    <tableColumn id="34" name="Favorites" dataDxfId="165" dataCellStyle="Normal"/>
    <tableColumn id="35" name="Time Zone UTC Offset (Seconds)" dataDxfId="164" dataCellStyle="Normal"/>
    <tableColumn id="36" name="Description" dataDxfId="163" dataCellStyle="Normal"/>
    <tableColumn id="37" name="Location" dataDxfId="162" dataCellStyle="Normal"/>
    <tableColumn id="38" name="Web" dataDxfId="161" dataCellStyle="Normal"/>
    <tableColumn id="39" name="Time Zone" dataDxfId="160" dataCellStyle="Normal"/>
    <tableColumn id="40" name="Joined Twitter Date (UTC)" dataDxfId="159" dataCellStyle="Normal"/>
    <tableColumn id="41" name="Profile Banner Url" dataDxfId="158" dataCellStyle="Normal"/>
    <tableColumn id="42" name="Default Profile" dataDxfId="157" dataCellStyle="Normal"/>
    <tableColumn id="43" name="Default Profile Image" dataDxfId="156" dataCellStyle="Normal"/>
    <tableColumn id="44" name="Geo Enabled" dataDxfId="155" dataCellStyle="Normal"/>
    <tableColumn id="45" name="Language" dataDxfId="154" dataCellStyle="Normal"/>
    <tableColumn id="46" name="Listed Count" dataDxfId="153" dataCellStyle="Normal"/>
    <tableColumn id="47" name="Profile Background Image Url" dataDxfId="152" dataCellStyle="Normal"/>
    <tableColumn id="48" name="Verified" dataDxfId="151" dataCellStyle="Normal"/>
    <tableColumn id="49" name="Custom Menu Item Text" dataDxfId="150" dataCellStyle="Normal"/>
    <tableColumn id="50" name="Custom Menu Item Action" dataDxfId="149" dataCellStyle="Normal"/>
    <tableColumn id="51" name="Tweeted Search Term?" dataDxfId="60" dataCellStyle="Normal"/>
    <tableColumn id="52" name="Top URLs in Tweet by Count" dataDxfId="59" dataCellStyle="NodeXL Graph Metric"/>
    <tableColumn id="53" name="Top URLs in Tweet by Salience" dataDxfId="58" dataCellStyle="NodeXL Graph Metric"/>
    <tableColumn id="54" name="Top Domains in Tweet by Count" dataDxfId="57" dataCellStyle="NodeXL Graph Metric"/>
    <tableColumn id="55" name="Top Domains in Tweet by Salience" dataDxfId="56" dataCellStyle="NodeXL Graph Metric"/>
    <tableColumn id="56" name="Top Hashtags in Tweet by Count" dataDxfId="55" dataCellStyle="NodeXL Graph Metric"/>
    <tableColumn id="57" name="Top Hashtags in Tweet by Salience" dataDxfId="54" dataCellStyle="NodeXL Graph Metric"/>
    <tableColumn id="58" name="Top Words in Tweet by Count" dataDxfId="53" dataCellStyle="NodeXL Graph Metric"/>
    <tableColumn id="59" name="Top Words in Tweet by Salience" dataDxfId="52" dataCellStyle="NodeXL Graph Metric"/>
    <tableColumn id="60" name="Top Word Pairs in Tweet by Count" dataDxfId="51" dataCellStyle="NodeXL Graph Metric"/>
    <tableColumn id="61" name="Top Word Pairs in Tweet by Salience" dataDxfId="19" dataCellStyle="NodeXL Graph Metric"/>
    <tableColumn id="62" name="Sentiment List #1: Positive Word Count" dataDxfId="18" dataCellStyle="NodeXL Graph Metric"/>
    <tableColumn id="63" name="Sentiment List #1: Positive Word Percentage (%)" dataDxfId="17" dataCellStyle="NodeXL Graph Metric"/>
    <tableColumn id="64" name="Sentiment List #2: Negative Word Count" dataDxfId="16" dataCellStyle="NodeXL Graph Metric"/>
    <tableColumn id="65" name="Sentiment List #2: Negative Word Percentage (%)" dataDxfId="15" dataCellStyle="NodeXL Graph Metric"/>
    <tableColumn id="66" name="Sentiment List #3: (Add your own word list) Word Count" dataDxfId="14" dataCellStyle="NodeXL Graph Metric"/>
    <tableColumn id="67" name="Sentiment List #3: (Add your own word list) Word Percentage (%)" dataDxfId="13" dataCellStyle="NodeXL Graph Metric"/>
    <tableColumn id="68" name="Non-categorized Word Count" dataDxfId="12" dataCellStyle="NodeXL Graph Metric"/>
    <tableColumn id="69" name="Non-categorized Word Percentage (%)" dataDxfId="11" dataCellStyle="NodeXL Graph Metric"/>
    <tableColumn id="70" name="Vertex Content Word Count" dataDxfId="10" dataCellStyle="NodeXL Graph Metric"/>
  </tableColumns>
  <tableStyleInfo name="NodeXL Table" showFirstColumn="0" showLastColumn="0" showRowStripes="0" showColumnStripes="0"/>
</table>
</file>

<file path=xl/tables/table3.xml><?xml version="1.0" encoding="utf-8"?>
<table xmlns="http://schemas.openxmlformats.org/spreadsheetml/2006/main" id="4" name="Groups" displayName="Groups" ref="A2:AO3" insertRow="1" totalsRowShown="0" headerRowDxfId="148">
  <autoFilter ref="A2:AO3"/>
  <tableColumns count="41">
    <tableColumn id="1" name="Group" dataDxfId="147" dataCellStyle="NodeXL Required"/>
    <tableColumn id="2" name="Vertex Color" dataDxfId="146" dataCellStyle="NodeXL Visual Property"/>
    <tableColumn id="3" name="Vertex Shape" dataDxfId="145" dataCellStyle="NodeXL Visual Property"/>
    <tableColumn id="22" name="Visibility" dataDxfId="144" dataCellStyle="NodeXL Visual Property"/>
    <tableColumn id="4" name="Collapsed?" dataCellStyle="NodeXL Visual Property"/>
    <tableColumn id="18" name="Label" dataDxfId="143" dataCellStyle="NodeXL Label"/>
    <tableColumn id="20" name="Collapsed X" dataCellStyle="NodeXL Layout"/>
    <tableColumn id="21" name="Collapsed Y" dataCellStyle="NodeXL Layout"/>
    <tableColumn id="6" name="ID" dataDxfId="142" dataCellStyle="NodeXL Do Not Edit"/>
    <tableColumn id="19" name="Collapsed Properties" dataDxfId="141" dataCellStyle="NodeXL Do Not Edit"/>
    <tableColumn id="5" name="Vertices" dataDxfId="140" dataCellStyle="NodeXL Graph Metric"/>
    <tableColumn id="7" name="Unique Edges" dataDxfId="139" dataCellStyle="NodeXL Graph Metric"/>
    <tableColumn id="8" name="Edges With Duplicates" dataDxfId="138" dataCellStyle="NodeXL Graph Metric"/>
    <tableColumn id="9" name="Total Edges" dataDxfId="137" dataCellStyle="NodeXL Graph Metric"/>
    <tableColumn id="10" name="Self-Loops" dataDxfId="136" dataCellStyle="NodeXL Graph Metric"/>
    <tableColumn id="24" name="Reciprocated Vertex Pair Ratio" dataDxfId="135" dataCellStyle="NodeXL Graph Metric"/>
    <tableColumn id="25" name="Reciprocated Edge Ratio" dataDxfId="134" dataCellStyle="NodeXL Graph Metric"/>
    <tableColumn id="11" name="Connected Components" dataDxfId="133" dataCellStyle="NodeXL Graph Metric"/>
    <tableColumn id="12" name="Single-Vertex Connected Components" dataDxfId="132" dataCellStyle="NodeXL Graph Metric"/>
    <tableColumn id="13" name="Maximum Vertices in a Connected Component" dataDxfId="131" dataCellStyle="NodeXL Graph Metric"/>
    <tableColumn id="14" name="Maximum Edges in a Connected Component" dataDxfId="130" dataCellStyle="NodeXL Graph Metric"/>
    <tableColumn id="15" name="Maximum Geodesic Distance (Diameter)" dataDxfId="129" dataCellStyle="NodeXL Graph Metric"/>
    <tableColumn id="16" name="Average Geodesic Distance" dataDxfId="128" dataCellStyle="NodeXL Graph Metric"/>
    <tableColumn id="17" name="Graph Density" dataDxfId="96" dataCellStyle="NodeXL Graph Metric"/>
    <tableColumn id="23" name="Top URLs in Tweet" dataDxfId="91" dataCellStyle="Normal"/>
    <tableColumn id="26" name="Top Domains in Tweet" dataDxfId="86" dataCellStyle="Normal"/>
    <tableColumn id="27" name="Top Hashtags in Tweet" dataDxfId="81" dataCellStyle="Normal"/>
    <tableColumn id="28" name="Top Words in Tweet" dataDxfId="76" dataCellStyle="Normal"/>
    <tableColumn id="29" name="Top Word Pairs in Tweet" dataDxfId="67" dataCellStyle="Normal"/>
    <tableColumn id="30" name="Top Replied-To in Tweet" dataDxfId="66" dataCellStyle="Normal"/>
    <tableColumn id="31" name="Top Mentioned in Tweet" dataDxfId="61" dataCellStyle="Normal"/>
    <tableColumn id="32" name="Top Tweeters" dataDxfId="9" dataCellStyle="Normal"/>
    <tableColumn id="33" name="Sentiment List #1: Positive Word Count" dataDxfId="8" dataCellStyle="NodeXL Graph Metric"/>
    <tableColumn id="34" name="Sentiment List #1: Positive Word Percentage (%)" dataDxfId="7" dataCellStyle="NodeXL Graph Metric"/>
    <tableColumn id="35" name="Sentiment List #2: Negative Word Count" dataDxfId="6" dataCellStyle="NodeXL Graph Metric"/>
    <tableColumn id="36" name="Sentiment List #2: Negative Word Percentage (%)" dataDxfId="5" dataCellStyle="NodeXL Graph Metric"/>
    <tableColumn id="37" name="Sentiment List #3: (Add your own word list) Word Count" dataDxfId="4" dataCellStyle="NodeXL Graph Metric"/>
    <tableColumn id="38" name="Sentiment List #3: (Add your own word list) Word Percentage (%)" dataDxfId="3" dataCellStyle="NodeXL Graph Metric"/>
    <tableColumn id="39" name="Non-categorized Word Count" dataDxfId="2" dataCellStyle="NodeXL Graph Metric"/>
    <tableColumn id="40" name="Non-categorized Word Percentage (%)" dataDxfId="1" dataCellStyle="NodeXL Graph Metric"/>
    <tableColumn id="41" name="Group Content Word Count" dataDxfId="0"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 totalsRowShown="0" headerRowDxfId="127" dataDxfId="126">
  <autoFilter ref="A1:C2"/>
  <tableColumns count="3">
    <tableColumn id="1" name="Group" dataDxfId="125"/>
    <tableColumn id="2" name="Vertex" dataDxfId="124"/>
    <tableColumn id="3" name="Vertex ID" dataDxfId="123"/>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6" totalsRowShown="0" dataCellStyle="NodeXL Graph Metric">
  <autoFilter ref="A1:B26"/>
  <tableColumns count="2">
    <tableColumn id="1" name="Graph Metric" dataDxfId="102" dataCellStyle="NodeXL Graph Metric"/>
    <tableColumn id="2" name="Value" dataDxfId="101"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57" totalsRowShown="0">
  <autoFilter ref="D1:U57"/>
  <tableColumns count="18">
    <tableColumn id="1" name="Degree Bin" dataDxfId="122"/>
    <tableColumn id="2" name="Degree Frequency" dataDxfId="121">
      <calculatedColumnFormula>COUNTIF(Vertices[Degree], "&gt;= " &amp; D2) - COUNTIF(Vertices[Degree], "&gt;=" &amp; D3)</calculatedColumnFormula>
    </tableColumn>
    <tableColumn id="3" name="In-Degree Bin" dataDxfId="120"/>
    <tableColumn id="4" name="In-Degree Frequency" dataDxfId="119">
      <calculatedColumnFormula>COUNTIF(Vertices[In-Degree], "&gt;= " &amp; F2) - COUNTIF(Vertices[In-Degree], "&gt;=" &amp; F3)</calculatedColumnFormula>
    </tableColumn>
    <tableColumn id="5" name="Out-Degree Bin" dataDxfId="118"/>
    <tableColumn id="6" name="Out-Degree Frequency" dataDxfId="117">
      <calculatedColumnFormula>COUNTIF(Vertices[Out-Degree], "&gt;= " &amp; H2) - COUNTIF(Vertices[Out-Degree], "&gt;=" &amp; H3)</calculatedColumnFormula>
    </tableColumn>
    <tableColumn id="7" name="Betweenness Centrality Bin" dataDxfId="116"/>
    <tableColumn id="8" name="Betweenness Centrality Frequency" dataDxfId="115">
      <calculatedColumnFormula>COUNTIF(Vertices[Betweenness Centrality], "&gt;= " &amp; J2) - COUNTIF(Vertices[Betweenness Centrality], "&gt;=" &amp; J3)</calculatedColumnFormula>
    </tableColumn>
    <tableColumn id="9" name="Closeness Centrality Bin" dataDxfId="114"/>
    <tableColumn id="10" name="Closeness Centrality Frequency" dataDxfId="113">
      <calculatedColumnFormula>COUNTIF(Vertices[Closeness Centrality], "&gt;= " &amp; L2) - COUNTIF(Vertices[Closeness Centrality], "&gt;=" &amp; L3)</calculatedColumnFormula>
    </tableColumn>
    <tableColumn id="11" name="Eigenvector Centrality Bin" dataDxfId="112"/>
    <tableColumn id="12" name="Eigenvector Centrality Frequency" dataDxfId="111">
      <calculatedColumnFormula>COUNTIF(Vertices[Eigenvector Centrality], "&gt;= " &amp; N2) - COUNTIF(Vertices[Eigenvector Centrality], "&gt;=" &amp; N3)</calculatedColumnFormula>
    </tableColumn>
    <tableColumn id="18" name="PageRank Bin" dataDxfId="110"/>
    <tableColumn id="17" name="PageRank Frequency" dataDxfId="109">
      <calculatedColumnFormula>COUNTIF(Vertices[Eigenvector Centrality], "&gt;= " &amp; P2) - COUNTIF(Vertices[Eigenvector Centrality], "&gt;=" &amp; P3)</calculatedColumnFormula>
    </tableColumn>
    <tableColumn id="13" name="Clustering Coefficient Bin" dataDxfId="108"/>
    <tableColumn id="14" name="Clustering Coefficient Frequency" dataDxfId="107">
      <calculatedColumnFormula>COUNTIF(Vertices[Clustering Coefficient], "&gt;= " &amp; R2) - COUNTIF(Vertices[Clustering Coefficient], "&gt;=" &amp; R3)</calculatedColumnFormula>
    </tableColumn>
    <tableColumn id="15" name="Dynamic Filter Bin" dataDxfId="106"/>
    <tableColumn id="16" name="Dynamic Filter Frequency" dataDxfId="105">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41:B42" insertRow="1" totalsRowShown="0" dataCellStyle="NodeXL Graph Metric">
  <autoFilter ref="A41:B4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19" totalsRowShown="0" headerRowDxfId="104">
  <autoFilter ref="J1:K19"/>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2" totalsRowShown="0" headerRowDxfId="103">
  <autoFilter ref="M1:P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ables/table11.xml><?xml version="1.0" encoding="utf-8"?>
<table xmlns="http://schemas.openxmlformats.org/spreadsheetml/2006/main" id="10" name="TwitterSearchNetworkTopItems_1" displayName="TwitterSearchNetworkTopItems_1" ref="A1:B11" totalsRowShown="0" headerRowDxfId="100" dataDxfId="99" dataCellStyle="Normal">
  <autoFilter ref="A1:B11"/>
  <tableColumns count="2">
    <tableColumn id="1" name="Top URLs in Tweet in Entire Graph" dataDxfId="98" dataCellStyle="Normal"/>
    <tableColumn id="2" name="Entire Graph Count" dataDxfId="97" dataCellStyle="Normal"/>
  </tableColumns>
  <tableStyleInfo name="NodeXL Table" showFirstColumn="0" showLastColumn="0" showRowStripes="1" showColumnStripes="0"/>
</table>
</file>

<file path=xl/tables/table12.xml><?xml version="1.0" encoding="utf-8"?>
<table xmlns="http://schemas.openxmlformats.org/spreadsheetml/2006/main" id="11" name="TwitterSearchNetworkTopItems_2" displayName="TwitterSearchNetworkTopItems_2" ref="A14:B24" totalsRowShown="0" headerRowDxfId="95" dataDxfId="94" dataCellStyle="Normal">
  <autoFilter ref="A14:B24"/>
  <tableColumns count="2">
    <tableColumn id="1" name="Top Domains in Tweet in Entire Graph" dataDxfId="93" dataCellStyle="Normal"/>
    <tableColumn id="2" name="Entire Graph Count" dataDxfId="92" dataCellStyle="Normal"/>
  </tableColumns>
  <tableStyleInfo name="NodeXL Table" showFirstColumn="0" showLastColumn="0" showRowStripes="1" showColumnStripes="0"/>
</table>
</file>

<file path=xl/tables/table13.xml><?xml version="1.0" encoding="utf-8"?>
<table xmlns="http://schemas.openxmlformats.org/spreadsheetml/2006/main" id="12" name="TwitterSearchNetworkTopItems_3" displayName="TwitterSearchNetworkTopItems_3" ref="A27:B37" totalsRowShown="0" headerRowDxfId="90" dataDxfId="89" dataCellStyle="Normal">
  <autoFilter ref="A27:B37"/>
  <tableColumns count="2">
    <tableColumn id="1" name="Top Hashtags in Tweet in Entire Graph" dataDxfId="88" dataCellStyle="Normal"/>
    <tableColumn id="2" name="Entire Graph Count" dataDxfId="87" dataCellStyle="Normal"/>
  </tableColumns>
  <tableStyleInfo name="NodeXL Table" showFirstColumn="0" showLastColumn="0" showRowStripes="1" showColumnStripes="0"/>
</table>
</file>

<file path=xl/tables/table14.xml><?xml version="1.0" encoding="utf-8"?>
<table xmlns="http://schemas.openxmlformats.org/spreadsheetml/2006/main" id="13" name="TwitterSearchNetworkTopItems_4" displayName="TwitterSearchNetworkTopItems_4" ref="A40:B50" totalsRowShown="0" headerRowDxfId="85" dataDxfId="84" dataCellStyle="Normal">
  <autoFilter ref="A40:B50"/>
  <tableColumns count="2">
    <tableColumn id="1" name="Top Words in Tweet in Entire Graph" dataDxfId="83" dataCellStyle="Normal"/>
    <tableColumn id="2" name="Entire Graph Count" dataDxfId="82" dataCellStyle="Normal"/>
  </tableColumns>
  <tableStyleInfo name="NodeXL Table" showFirstColumn="0" showLastColumn="0" showRowStripes="1" showColumnStripes="0"/>
</table>
</file>

<file path=xl/tables/table15.xml><?xml version="1.0" encoding="utf-8"?>
<table xmlns="http://schemas.openxmlformats.org/spreadsheetml/2006/main" id="14" name="TwitterSearchNetworkTopItems_5" displayName="TwitterSearchNetworkTopItems_5" ref="A53:B63" totalsRowShown="0" headerRowDxfId="80" dataDxfId="79" dataCellStyle="Normal">
  <autoFilter ref="A53:B63"/>
  <tableColumns count="2">
    <tableColumn id="1" name="Top Word Pairs in Tweet in Entire Graph" dataDxfId="78" dataCellStyle="Normal"/>
    <tableColumn id="2" name="Entire Graph Count" dataDxfId="77" dataCellStyle="Normal"/>
  </tableColumns>
  <tableStyleInfo name="NodeXL Table" showFirstColumn="0" showLastColumn="0" showRowStripes="1" showColumnStripes="0"/>
</table>
</file>

<file path=xl/tables/table16.xml><?xml version="1.0" encoding="utf-8"?>
<table xmlns="http://schemas.openxmlformats.org/spreadsheetml/2006/main" id="16" name="TwitterSearchNetworkTopItems_6" displayName="TwitterSearchNetworkTopItems_6" ref="A66:B67" totalsRowShown="0" headerRowDxfId="75" dataDxfId="74" dataCellStyle="Normal">
  <autoFilter ref="A66:B67"/>
  <tableColumns count="2">
    <tableColumn id="1" name="Top Replied-To in Entire Graph" dataDxfId="73" dataCellStyle="Normal"/>
    <tableColumn id="2" name="Entire Graph Count" dataDxfId="72" dataCellStyle="Normal"/>
  </tableColumns>
  <tableStyleInfo name="NodeXL Table" showFirstColumn="0" showLastColumn="0" showRowStripes="1" showColumnStripes="0"/>
</table>
</file>

<file path=xl/tables/table17.xml><?xml version="1.0" encoding="utf-8"?>
<table xmlns="http://schemas.openxmlformats.org/spreadsheetml/2006/main" id="17" name="TwitterSearchNetworkTopItems_7" displayName="TwitterSearchNetworkTopItems_7" ref="A69:B77" totalsRowShown="0" headerRowDxfId="71" dataDxfId="70" dataCellStyle="Normal">
  <autoFilter ref="A69:B77"/>
  <tableColumns count="2">
    <tableColumn id="1" name="Top Mentioned in Entire Graph" dataDxfId="69" dataCellStyle="Normal"/>
    <tableColumn id="2" name="Entire Graph Count" dataDxfId="68" dataCellStyle="Normal"/>
  </tableColumns>
  <tableStyleInfo name="NodeXL Table" showFirstColumn="0" showLastColumn="0" showRowStripes="1" showColumnStripes="0"/>
</table>
</file>

<file path=xl/tables/table18.xml><?xml version="1.0" encoding="utf-8"?>
<table xmlns="http://schemas.openxmlformats.org/spreadsheetml/2006/main" id="18" name="TwitterSearchNetworkTopItems_8" displayName="TwitterSearchNetworkTopItems_8" ref="A80:B90" totalsRowShown="0" headerRowDxfId="65" dataDxfId="64" dataCellStyle="Normal">
  <autoFilter ref="A80:B90"/>
  <tableColumns count="2">
    <tableColumn id="1" name="Top Tweeters in Entire Graph" dataDxfId="63" dataCellStyle="Normal"/>
    <tableColumn id="2" name="Entire Graph Count" dataDxfId="62" dataCellStyle="Normal"/>
  </tableColumns>
  <tableStyleInfo name="NodeXL Table" showFirstColumn="0" showLastColumn="0" showRowStripes="1" showColumnStripes="0"/>
</table>
</file>

<file path=xl/tables/table19.xml><?xml version="1.0" encoding="utf-8"?>
<table xmlns="http://schemas.openxmlformats.org/spreadsheetml/2006/main" id="19" name="Words" displayName="Words" ref="A1:F165" totalsRowShown="0" headerRowDxfId="50" dataDxfId="49" dataCellStyle="Normal">
  <autoFilter ref="A1:F165"/>
  <tableColumns count="6">
    <tableColumn id="1" name="Word" dataDxfId="48" dataCellStyle="Normal"/>
    <tableColumn id="2" name="Count" dataDxfId="47" dataCellStyle="Normal"/>
    <tableColumn id="3" name="Salience" dataDxfId="46" dataCellStyle="Normal"/>
    <tableColumn id="4" name="Word on Sentiment List #1: Positive" dataDxfId="45" dataCellStyle="Normal"/>
    <tableColumn id="5" name="Word on Sentiment List #2: Negative" dataDxfId="44" dataCellStyle="Normal"/>
    <tableColumn id="6" name="Word on Sentiment List #3: (Add your own word list)" dataDxfId="43" dataCellStyle="Normal"/>
  </tableColumns>
  <tableStyleInfo name="NodeXL Table" showFirstColumn="0" showLastColumn="0" showRowStripes="1" showColumnStripes="0"/>
</table>
</file>

<file path=xl/tables/table20.xml><?xml version="1.0" encoding="utf-8"?>
<table xmlns="http://schemas.openxmlformats.org/spreadsheetml/2006/main" id="20" name="WordPairs" displayName="WordPairs" ref="A1:K138" totalsRowShown="0" headerRowDxfId="42" dataDxfId="41" dataCellStyle="Normal">
  <autoFilter ref="A1:K138"/>
  <tableColumns count="11">
    <tableColumn id="1" name="Word 1" dataDxfId="40" dataCellStyle="Normal"/>
    <tableColumn id="2" name="Word 2" dataDxfId="39" dataCellStyle="Normal"/>
    <tableColumn id="3" name="Count" dataDxfId="38" dataCellStyle="Normal"/>
    <tableColumn id="4" name="Salience" dataDxfId="37" dataCellStyle="Normal"/>
    <tableColumn id="5" name="Mutual Information" dataDxfId="36" dataCellStyle="Normal"/>
    <tableColumn id="6" name="Word1 on Sentiment List #1: Positive" dataDxfId="35" dataCellStyle="Normal"/>
    <tableColumn id="7" name="Word1 on Sentiment List #2: Negative" dataDxfId="34" dataCellStyle="Normal"/>
    <tableColumn id="8" name="Word1 on Sentiment List #3: (Add your own word list)" dataDxfId="33" dataCellStyle="Normal"/>
    <tableColumn id="9" name="Word2 on Sentiment List #1: Positive" dataDxfId="32" dataCellStyle="Normal"/>
    <tableColumn id="10" name="Word2 on Sentiment List #2: Negative" dataDxfId="31" dataCellStyle="Normal"/>
    <tableColumn id="11" name="Word2 on Sentiment List #3: (Add your own word list)" dataDxfId="30" dataCellStyle="Normal"/>
  </tableColumns>
  <tableStyleInfo name="NodeXL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pbs.twimg.com/profile_images/378800000769156453/c91eb25819414a80c57b0a246e69299e_normal.jpeg" TargetMode="External"/><Relationship Id="rId21" Type="http://schemas.openxmlformats.org/officeDocument/2006/relationships/hyperlink" Target="http://choonline24h.vn/threads/camera-selfie-12mp-duoc-trang-bi-samsung-galaxy-j5-2017.58305/" TargetMode="External"/><Relationship Id="rId42" Type="http://schemas.openxmlformats.org/officeDocument/2006/relationships/hyperlink" Target="http://www.giga.de/deals/media-markt-schnapp-des-tages-samsung-galaxy-j5-2016-zum-bestpreis/?utm_source=dlvr.it&amp;utm_medium=twitter" TargetMode="External"/><Relationship Id="rId63" Type="http://schemas.openxmlformats.org/officeDocument/2006/relationships/hyperlink" Target="https://twitter.com/i/web/status/848882584394190848" TargetMode="External"/><Relationship Id="rId84" Type="http://schemas.openxmlformats.org/officeDocument/2006/relationships/hyperlink" Target="https://pbs.twimg.com/media/C8ehhzDWAAAiS0w.jpg" TargetMode="External"/><Relationship Id="rId138" Type="http://schemas.openxmlformats.org/officeDocument/2006/relationships/hyperlink" Target="http://pbs.twimg.com/profile_images/823546141946089473/5gbJLBoK_normal.jpg" TargetMode="External"/><Relationship Id="rId159" Type="http://schemas.openxmlformats.org/officeDocument/2006/relationships/hyperlink" Target="https://pbs.twimg.com/media/C8fROYxW0AQ4oMV.jpg" TargetMode="External"/><Relationship Id="rId170" Type="http://schemas.openxmlformats.org/officeDocument/2006/relationships/hyperlink" Target="http://pbs.twimg.com/profile_images/723053889667366913/YTxIqKJL_normal.jpg" TargetMode="External"/><Relationship Id="rId191" Type="http://schemas.openxmlformats.org/officeDocument/2006/relationships/hyperlink" Target="https://twitter.com/" TargetMode="External"/><Relationship Id="rId205" Type="http://schemas.openxmlformats.org/officeDocument/2006/relationships/hyperlink" Target="https://twitter.com/" TargetMode="External"/><Relationship Id="rId226" Type="http://schemas.openxmlformats.org/officeDocument/2006/relationships/hyperlink" Target="https://twitter.com/" TargetMode="External"/><Relationship Id="rId247" Type="http://schemas.openxmlformats.org/officeDocument/2006/relationships/hyperlink" Target="https://twitter.com/" TargetMode="External"/><Relationship Id="rId107" Type="http://schemas.openxmlformats.org/officeDocument/2006/relationships/hyperlink" Target="https://pbs.twimg.com/media/C8eXmeeWAAAlgP5.jpg" TargetMode="External"/><Relationship Id="rId268" Type="http://schemas.openxmlformats.org/officeDocument/2006/relationships/hyperlink" Target="https://twitter.com/" TargetMode="External"/><Relationship Id="rId11" Type="http://schemas.openxmlformats.org/officeDocument/2006/relationships/hyperlink" Target="https://twitter.com/i/web/status/848816388210778112" TargetMode="External"/><Relationship Id="rId32" Type="http://schemas.openxmlformats.org/officeDocument/2006/relationships/hyperlink" Target="https://www.sammobile.com/samsung-smart-switch/" TargetMode="External"/><Relationship Id="rId53" Type="http://schemas.openxmlformats.org/officeDocument/2006/relationships/hyperlink" Target="http://snipz.de/2017/samsung-galaxy-j5-2016-duos-dual-sim-smartphone-mit16-gb-in-schwarz-weiss-oder-gold-fuer-145-euro-inkl-versand/?utm_source=dlvr.it&amp;utm_medium=twitter" TargetMode="External"/><Relationship Id="rId74" Type="http://schemas.openxmlformats.org/officeDocument/2006/relationships/hyperlink" Target="http://www.freestring.de/2017/04/media-markt-schnapp-des-tages-samsung-galaxy-j5-2016-zum-bestpreis/" TargetMode="External"/><Relationship Id="rId128" Type="http://schemas.openxmlformats.org/officeDocument/2006/relationships/hyperlink" Target="http://abs.twimg.com/sticky/default_profile_images/default_profile_normal.png" TargetMode="External"/><Relationship Id="rId149" Type="http://schemas.openxmlformats.org/officeDocument/2006/relationships/hyperlink" Target="http://pbs.twimg.com/profile_images/1322639189/Avatar_normal.JPG" TargetMode="External"/><Relationship Id="rId5" Type="http://schemas.openxmlformats.org/officeDocument/2006/relationships/hyperlink" Target="https://www.amazon.it/Vandot-Antigraffio-Infrangibile-Protettiva-Copertina/dp/B01N1I1OM4?psc=1&amp;SubscriptionId=AKIAJ2HQNLFCLUOUMLHQ&amp;tag=zippylab-21&amp;linkCode=sp1&amp;camp=2025&amp;creative=165953&amp;creativeASIN=B01N1I1OM4&amp;zpy=1" TargetMode="External"/><Relationship Id="rId95" Type="http://schemas.openxmlformats.org/officeDocument/2006/relationships/hyperlink" Target="https://pbs.twimg.com/media/C8fn00nW0AAN1-0.jpg" TargetMode="External"/><Relationship Id="rId160" Type="http://schemas.openxmlformats.org/officeDocument/2006/relationships/hyperlink" Target="http://pbs.twimg.com/profile_images/828728187983126528/GFdUL2vj_normal.jpg" TargetMode="External"/><Relationship Id="rId181" Type="http://schemas.openxmlformats.org/officeDocument/2006/relationships/hyperlink" Target="http://pbs.twimg.com/profile_images/845049130221273088/QBNc_uT-_normal.jpg" TargetMode="External"/><Relationship Id="rId216" Type="http://schemas.openxmlformats.org/officeDocument/2006/relationships/hyperlink" Target="https://twitter.com/" TargetMode="External"/><Relationship Id="rId237" Type="http://schemas.openxmlformats.org/officeDocument/2006/relationships/hyperlink" Target="https://twitter.com/" TargetMode="External"/><Relationship Id="rId258" Type="http://schemas.openxmlformats.org/officeDocument/2006/relationships/hyperlink" Target="https://twitter.com/" TargetMode="External"/><Relationship Id="rId279" Type="http://schemas.openxmlformats.org/officeDocument/2006/relationships/comments" Target="../comments1.xml"/><Relationship Id="rId22" Type="http://schemas.openxmlformats.org/officeDocument/2006/relationships/hyperlink" Target="https://www.youtube.com/watch?v=xPmnPuZwk3o&amp;feature=youtu.be&amp;a" TargetMode="External"/><Relationship Id="rId43" Type="http://schemas.openxmlformats.org/officeDocument/2006/relationships/hyperlink" Target="https://gafanhotoapp.com.br/" TargetMode="External"/><Relationship Id="rId64" Type="http://schemas.openxmlformats.org/officeDocument/2006/relationships/hyperlink" Target="https://twitter.com/i/web/status/848882605944655872" TargetMode="External"/><Relationship Id="rId118" Type="http://schemas.openxmlformats.org/officeDocument/2006/relationships/hyperlink" Target="https://pbs.twimg.com/media/C8ehhzDWAAAiS0w.jpg" TargetMode="External"/><Relationship Id="rId139" Type="http://schemas.openxmlformats.org/officeDocument/2006/relationships/hyperlink" Target="http://pbs.twimg.com/profile_images/823546141946089473/5gbJLBoK_normal.jpg" TargetMode="External"/><Relationship Id="rId85" Type="http://schemas.openxmlformats.org/officeDocument/2006/relationships/hyperlink" Target="https://pbs.twimg.com/media/C8emxQNXkAACg1O.jpg" TargetMode="External"/><Relationship Id="rId150" Type="http://schemas.openxmlformats.org/officeDocument/2006/relationships/hyperlink" Target="http://pbs.twimg.com/profile_images/641946475799318530/v8xWrBxv_normal.jpg" TargetMode="External"/><Relationship Id="rId171" Type="http://schemas.openxmlformats.org/officeDocument/2006/relationships/hyperlink" Target="http://pbs.twimg.com/profile_images/791349165716541441/lYFUYxqf_normal.jpg" TargetMode="External"/><Relationship Id="rId192" Type="http://schemas.openxmlformats.org/officeDocument/2006/relationships/hyperlink" Target="https://twitter.com/" TargetMode="External"/><Relationship Id="rId206" Type="http://schemas.openxmlformats.org/officeDocument/2006/relationships/hyperlink" Target="https://twitter.com/" TargetMode="External"/><Relationship Id="rId227" Type="http://schemas.openxmlformats.org/officeDocument/2006/relationships/hyperlink" Target="https://twitter.com/" TargetMode="External"/><Relationship Id="rId248" Type="http://schemas.openxmlformats.org/officeDocument/2006/relationships/hyperlink" Target="https://twitter.com/" TargetMode="External"/><Relationship Id="rId269" Type="http://schemas.openxmlformats.org/officeDocument/2006/relationships/hyperlink" Target="https://twitter.com/" TargetMode="External"/><Relationship Id="rId12" Type="http://schemas.openxmlformats.org/officeDocument/2006/relationships/hyperlink" Target="http://www.tablondeanuncios.com/samsung-galaxy/samsung_galaxy_j5_2016-3553821.htm?utm_source=Twitter&amp;utm_medium=Twitter&amp;utm_campaign=rsshuelva" TargetMode="External"/><Relationship Id="rId33" Type="http://schemas.openxmlformats.org/officeDocument/2006/relationships/hyperlink" Target="http://alipromo.com/redirect/cpa/o/od71ks1rgphhhnt7se7lckeljsbymm8q/?to=https%3A%2F%2Fwww.aliexpress.com%2Fitem%2FDeluxe-Branded-Aluminum-Metal-Brush-Hard-Back-Cover-Case-for-Samsung-Galaxy-J1-J3-J5-J7%2F32673310331.html" TargetMode="External"/><Relationship Id="rId108" Type="http://schemas.openxmlformats.org/officeDocument/2006/relationships/hyperlink" Target="http://abs.twimg.com/sticky/default_profile_images/default_profile_normal.png" TargetMode="External"/><Relationship Id="rId129" Type="http://schemas.openxmlformats.org/officeDocument/2006/relationships/hyperlink" Target="http://pbs.twimg.com/profile_images/612924647005417472/slpvcsbh_normal.png" TargetMode="External"/><Relationship Id="rId54" Type="http://schemas.openxmlformats.org/officeDocument/2006/relationships/hyperlink" Target="http://blog.ultimodesconto.com/2017/04/samsung-galaxy-j5-metal-dual-chip-4g.html" TargetMode="External"/><Relationship Id="rId75" Type="http://schemas.openxmlformats.org/officeDocument/2006/relationships/hyperlink" Target="http://www.anuncialovenezuela.com/se-vende-galaxy-j5/" TargetMode="External"/><Relationship Id="rId96" Type="http://schemas.openxmlformats.org/officeDocument/2006/relationships/hyperlink" Target="http://pbs.twimg.com/profile_images/2339371420/20w3inw75189qtawvnhr_normal.png" TargetMode="External"/><Relationship Id="rId140" Type="http://schemas.openxmlformats.org/officeDocument/2006/relationships/hyperlink" Target="http://pbs.twimg.com/profile_images/434276853977587712/OTLEj6ym_normal.jpeg" TargetMode="External"/><Relationship Id="rId161" Type="http://schemas.openxmlformats.org/officeDocument/2006/relationships/hyperlink" Target="https://pbs.twimg.com/media/C8fST_pXsAI-qbZ.jpg" TargetMode="External"/><Relationship Id="rId182" Type="http://schemas.openxmlformats.org/officeDocument/2006/relationships/hyperlink" Target="http://pbs.twimg.com/profile_images/627964562554404864/D1d-w6Ql_normal.png" TargetMode="External"/><Relationship Id="rId217" Type="http://schemas.openxmlformats.org/officeDocument/2006/relationships/hyperlink" Target="https://twitter.com/" TargetMode="External"/><Relationship Id="rId6" Type="http://schemas.openxmlformats.org/officeDocument/2006/relationships/hyperlink" Target="http://diagonismos.gr/diagonismos-gia-ena-kinito-samsung-galaxy-j5-mia-koyzinomixani-sencor-kai-ena-blender-aeg/" TargetMode="External"/><Relationship Id="rId238" Type="http://schemas.openxmlformats.org/officeDocument/2006/relationships/hyperlink" Target="https://twitter.com/" TargetMode="External"/><Relationship Id="rId259" Type="http://schemas.openxmlformats.org/officeDocument/2006/relationships/hyperlink" Target="https://twitter.com/" TargetMode="External"/><Relationship Id="rId23" Type="http://schemas.openxmlformats.org/officeDocument/2006/relationships/hyperlink" Target="https://twitter.com/i/web/status/848822891227557889" TargetMode="External"/><Relationship Id="rId119" Type="http://schemas.openxmlformats.org/officeDocument/2006/relationships/hyperlink" Target="http://pbs.twimg.com/profile_images/1937685978/android-tag_vectorized_normal.png" TargetMode="External"/><Relationship Id="rId270" Type="http://schemas.openxmlformats.org/officeDocument/2006/relationships/hyperlink" Target="https://twitter.com/" TargetMode="External"/><Relationship Id="rId44" Type="http://schemas.openxmlformats.org/officeDocument/2006/relationships/hyperlink" Target="https://gafanhotoapp.com.br/" TargetMode="External"/><Relationship Id="rId65" Type="http://schemas.openxmlformats.org/officeDocument/2006/relationships/hyperlink" Target="http://www.giga.de/deals/media-markt-schnapp-des-tages-samsung-galaxy-j5-2016-zum-bestpreis/" TargetMode="External"/><Relationship Id="rId86" Type="http://schemas.openxmlformats.org/officeDocument/2006/relationships/hyperlink" Target="https://pbs.twimg.com/media/C8erC1zVYAAyTg3.jpg" TargetMode="External"/><Relationship Id="rId130" Type="http://schemas.openxmlformats.org/officeDocument/2006/relationships/hyperlink" Target="http://pbs.twimg.com/profile_images/3472678027/7ecd35c2bac96861cbcc9c7468d0b69c_normal.png" TargetMode="External"/><Relationship Id="rId151" Type="http://schemas.openxmlformats.org/officeDocument/2006/relationships/hyperlink" Target="http://pbs.twimg.com/profile_images/808884307557109760/l12XVdPd_normal.jpg" TargetMode="External"/><Relationship Id="rId172" Type="http://schemas.openxmlformats.org/officeDocument/2006/relationships/hyperlink" Target="http://pbs.twimg.com/profile_images/791349165716541441/lYFUYxqf_normal.jpg" TargetMode="External"/><Relationship Id="rId193" Type="http://schemas.openxmlformats.org/officeDocument/2006/relationships/hyperlink" Target="https://twitter.com/" TargetMode="External"/><Relationship Id="rId202" Type="http://schemas.openxmlformats.org/officeDocument/2006/relationships/hyperlink" Target="https://twitter.com/" TargetMode="External"/><Relationship Id="rId207" Type="http://schemas.openxmlformats.org/officeDocument/2006/relationships/hyperlink" Target="https://twitter.com/" TargetMode="External"/><Relationship Id="rId223" Type="http://schemas.openxmlformats.org/officeDocument/2006/relationships/hyperlink" Target="https://twitter.com/" TargetMode="External"/><Relationship Id="rId228" Type="http://schemas.openxmlformats.org/officeDocument/2006/relationships/hyperlink" Target="https://twitter.com/" TargetMode="External"/><Relationship Id="rId244" Type="http://schemas.openxmlformats.org/officeDocument/2006/relationships/hyperlink" Target="https://twitter.com/" TargetMode="External"/><Relationship Id="rId249" Type="http://schemas.openxmlformats.org/officeDocument/2006/relationships/hyperlink" Target="https://twitter.com/" TargetMode="External"/><Relationship Id="rId13" Type="http://schemas.openxmlformats.org/officeDocument/2006/relationships/hyperlink" Target="https://www.mobiflip.de/media-markt-samsung-galaxy-j5-2016-duos-fuer-145-euro/" TargetMode="External"/><Relationship Id="rId18" Type="http://schemas.openxmlformats.org/officeDocument/2006/relationships/hyperlink" Target="https://www.netzwelt.de/news/160588-galaxy-j5-2016-duos-145-euro-media-markt-lohnt-kauf.html?utm_source=dlvr.it&amp;utm_medium=twitter" TargetMode="External"/><Relationship Id="rId39" Type="http://schemas.openxmlformats.org/officeDocument/2006/relationships/hyperlink" Target="http://www.giga.de/androidnews/feed/" TargetMode="External"/><Relationship Id="rId109" Type="http://schemas.openxmlformats.org/officeDocument/2006/relationships/hyperlink" Target="http://pbs.twimg.com/profile_images/475631093115138048/k277MZ_A_normal.png" TargetMode="External"/><Relationship Id="rId260" Type="http://schemas.openxmlformats.org/officeDocument/2006/relationships/hyperlink" Target="https://twitter.com/" TargetMode="External"/><Relationship Id="rId265" Type="http://schemas.openxmlformats.org/officeDocument/2006/relationships/hyperlink" Target="https://twitter.com/" TargetMode="External"/><Relationship Id="rId34" Type="http://schemas.openxmlformats.org/officeDocument/2006/relationships/hyperlink" Target="http://feeds.feedburner.com/~r/weltderschnaeppchen/SOAc/~3/TrQ4rrM60X4/?utm_source=feedburner&amp;utm_medium=twitter&amp;utm_campaign=wschnaeppchen" TargetMode="External"/><Relationship Id="rId50" Type="http://schemas.openxmlformats.org/officeDocument/2006/relationships/hyperlink" Target="http://ow.ly/rRbW30at4IG" TargetMode="External"/><Relationship Id="rId55" Type="http://schemas.openxmlformats.org/officeDocument/2006/relationships/hyperlink" Target="http://www.techtudo.com.br/review/galaxy-j5-metal.html" TargetMode="External"/><Relationship Id="rId76" Type="http://schemas.openxmlformats.org/officeDocument/2006/relationships/hyperlink" Target="https://www.youtube.com/watch?v=nVKvbf1f1Xw&amp;feature=youtu.be&amp;a" TargetMode="External"/><Relationship Id="rId97" Type="http://schemas.openxmlformats.org/officeDocument/2006/relationships/hyperlink" Target="http://pbs.twimg.com/profile_images/649263285531881472/fXthS30c_normal.png" TargetMode="External"/><Relationship Id="rId104" Type="http://schemas.openxmlformats.org/officeDocument/2006/relationships/hyperlink" Target="http://abs.twimg.com/sticky/default_profile_images/default_profile_normal.png" TargetMode="External"/><Relationship Id="rId120" Type="http://schemas.openxmlformats.org/officeDocument/2006/relationships/hyperlink" Target="http://pbs.twimg.com/profile_images/607572058130612224/-urj_ETD_normal.jpg" TargetMode="External"/><Relationship Id="rId125" Type="http://schemas.openxmlformats.org/officeDocument/2006/relationships/hyperlink" Target="http://pbs.twimg.com/profile_images/842671897586388994/Y0CJUNQ__normal.jpg" TargetMode="External"/><Relationship Id="rId141" Type="http://schemas.openxmlformats.org/officeDocument/2006/relationships/hyperlink" Target="http://pbs.twimg.com/profile_images/434276853977587712/OTLEj6ym_normal.jpeg" TargetMode="External"/><Relationship Id="rId146" Type="http://schemas.openxmlformats.org/officeDocument/2006/relationships/hyperlink" Target="http://pbs.twimg.com/profile_images/714210504508575746/40Z8XXou_normal.jpg" TargetMode="External"/><Relationship Id="rId167" Type="http://schemas.openxmlformats.org/officeDocument/2006/relationships/hyperlink" Target="http://pbs.twimg.com/profile_images/846848970479603713/nt-wWmRP_normal.jpg" TargetMode="External"/><Relationship Id="rId188" Type="http://schemas.openxmlformats.org/officeDocument/2006/relationships/hyperlink" Target="https://twitter.com/" TargetMode="External"/><Relationship Id="rId7" Type="http://schemas.openxmlformats.org/officeDocument/2006/relationships/hyperlink" Target="https://twitter.com/CholloPortatil/status/848810534065590272" TargetMode="External"/><Relationship Id="rId71" Type="http://schemas.openxmlformats.org/officeDocument/2006/relationships/hyperlink" Target="http://dealitz.com/go/amz" TargetMode="External"/><Relationship Id="rId92" Type="http://schemas.openxmlformats.org/officeDocument/2006/relationships/hyperlink" Target="https://pbs.twimg.com/media/C8fST_pXsAI-qbZ.jpg" TargetMode="External"/><Relationship Id="rId162" Type="http://schemas.openxmlformats.org/officeDocument/2006/relationships/hyperlink" Target="http://pbs.twimg.com/profile_images/564944233832800257/Yh6q6Zze_normal.png" TargetMode="External"/><Relationship Id="rId183" Type="http://schemas.openxmlformats.org/officeDocument/2006/relationships/hyperlink" Target="https://pbs.twimg.com/media/C8fn00nW0AAN1-0.jpg" TargetMode="External"/><Relationship Id="rId213" Type="http://schemas.openxmlformats.org/officeDocument/2006/relationships/hyperlink" Target="https://twitter.com/" TargetMode="External"/><Relationship Id="rId218" Type="http://schemas.openxmlformats.org/officeDocument/2006/relationships/hyperlink" Target="https://twitter.com/" TargetMode="External"/><Relationship Id="rId234" Type="http://schemas.openxmlformats.org/officeDocument/2006/relationships/hyperlink" Target="https://twitter.com/" TargetMode="External"/><Relationship Id="rId239" Type="http://schemas.openxmlformats.org/officeDocument/2006/relationships/hyperlink" Target="https://twitter.com/" TargetMode="External"/><Relationship Id="rId2" Type="http://schemas.openxmlformats.org/officeDocument/2006/relationships/hyperlink" Target="http://diagonismos.gr/diagonismos-gia-ena-kinito-samsung-galaxy-j5-mia-koyzinomixani-sencor-kai-ena-blender-aeg/" TargetMode="External"/><Relationship Id="rId29" Type="http://schemas.openxmlformats.org/officeDocument/2006/relationships/hyperlink" Target="https://www.amazon.de/Case88-Samsung-Galaxy-Lederh%C3%BClle-Handyh%C3%BClle/dp/B06X9D2G3H%3FSubscriptionId=AKIAIRMJUZTZTM3VOCRQ&amp;tag=tsepa01-21&amp;linkCode=xm2&amp;camp=2025&amp;creative=165953&amp;creativeASIN=B06X9D2G3H" TargetMode="External"/><Relationship Id="rId250" Type="http://schemas.openxmlformats.org/officeDocument/2006/relationships/hyperlink" Target="https://twitter.com/" TargetMode="External"/><Relationship Id="rId255" Type="http://schemas.openxmlformats.org/officeDocument/2006/relationships/hyperlink" Target="https://twitter.com/" TargetMode="External"/><Relationship Id="rId271" Type="http://schemas.openxmlformats.org/officeDocument/2006/relationships/hyperlink" Target="https://twitter.com/" TargetMode="External"/><Relationship Id="rId276" Type="http://schemas.openxmlformats.org/officeDocument/2006/relationships/printerSettings" Target="../printerSettings/printerSettings1.bin"/><Relationship Id="rId24" Type="http://schemas.openxmlformats.org/officeDocument/2006/relationships/hyperlink" Target="https://twitter.com/i/web/status/848827915777314817" TargetMode="External"/><Relationship Id="rId40" Type="http://schemas.openxmlformats.org/officeDocument/2006/relationships/hyperlink" Target="http://www.giga.de/deals/media-markt-schnapp-des-tages-samsung-galaxy-j5-2016-zum-bestpreis/" TargetMode="External"/><Relationship Id="rId45" Type="http://schemas.openxmlformats.org/officeDocument/2006/relationships/hyperlink" Target="https://gafanhotoapp.com.br/" TargetMode="External"/><Relationship Id="rId66" Type="http://schemas.openxmlformats.org/officeDocument/2006/relationships/hyperlink" Target="http://diagonismos.gr/diagonismos-gia-ena-kinito-samsung-galaxy-j5-mia-koyzinomixani-sencor-kai-ena-blender-aeg/" TargetMode="External"/><Relationship Id="rId87" Type="http://schemas.openxmlformats.org/officeDocument/2006/relationships/hyperlink" Target="https://pbs.twimg.com/media/C8e7KhGXsAAwkP6.jpg" TargetMode="External"/><Relationship Id="rId110" Type="http://schemas.openxmlformats.org/officeDocument/2006/relationships/hyperlink" Target="https://pbs.twimg.com/media/C8ecFzdXkAA4hRp.jpg" TargetMode="External"/><Relationship Id="rId115" Type="http://schemas.openxmlformats.org/officeDocument/2006/relationships/hyperlink" Target="http://pbs.twimg.com/profile_images/831432776440233984/-Wheb5qz_normal.jpg" TargetMode="External"/><Relationship Id="rId131" Type="http://schemas.openxmlformats.org/officeDocument/2006/relationships/hyperlink" Target="http://pbs.twimg.com/profile_images/3472678027/7ecd35c2bac96861cbcc9c7468d0b69c_normal.png" TargetMode="External"/><Relationship Id="rId136" Type="http://schemas.openxmlformats.org/officeDocument/2006/relationships/hyperlink" Target="https://pbs.twimg.com/media/C8fAZYmXYAASsQ9.jpg" TargetMode="External"/><Relationship Id="rId157" Type="http://schemas.openxmlformats.org/officeDocument/2006/relationships/hyperlink" Target="http://pbs.twimg.com/profile_images/848868496981274624/nm_RvGw4_normal.jpg" TargetMode="External"/><Relationship Id="rId178" Type="http://schemas.openxmlformats.org/officeDocument/2006/relationships/hyperlink" Target="http://pbs.twimg.com/profile_images/768557417017769984/BD9Bpik7_normal.jpg" TargetMode="External"/><Relationship Id="rId61" Type="http://schemas.openxmlformats.org/officeDocument/2006/relationships/hyperlink" Target="https://www.netzwelt.de/news/160588-galaxy-j5-2016-duos-145-euro-media-markt-lohnt-kauf.html?utm_source=dlvr.it&amp;utm_medium=twitter" TargetMode="External"/><Relationship Id="rId82" Type="http://schemas.openxmlformats.org/officeDocument/2006/relationships/hyperlink" Target="https://pbs.twimg.com/media/C8dNVzyXoAADrPX.jpg" TargetMode="External"/><Relationship Id="rId152" Type="http://schemas.openxmlformats.org/officeDocument/2006/relationships/hyperlink" Target="http://pbs.twimg.com/profile_images/583647686873583616/fdh2ZrSp_normal.jpg" TargetMode="External"/><Relationship Id="rId173" Type="http://schemas.openxmlformats.org/officeDocument/2006/relationships/hyperlink" Target="http://pbs.twimg.com/profile_images/443380269412671488/Vz_f9Jfy_normal.jpeg" TargetMode="External"/><Relationship Id="rId194" Type="http://schemas.openxmlformats.org/officeDocument/2006/relationships/hyperlink" Target="https://twitter.com/" TargetMode="External"/><Relationship Id="rId199" Type="http://schemas.openxmlformats.org/officeDocument/2006/relationships/hyperlink" Target="https://twitter.com/" TargetMode="External"/><Relationship Id="rId203" Type="http://schemas.openxmlformats.org/officeDocument/2006/relationships/hyperlink" Target="https://twitter.com/" TargetMode="External"/><Relationship Id="rId208" Type="http://schemas.openxmlformats.org/officeDocument/2006/relationships/hyperlink" Target="https://twitter.com/" TargetMode="External"/><Relationship Id="rId229" Type="http://schemas.openxmlformats.org/officeDocument/2006/relationships/hyperlink" Target="https://twitter.com/" TargetMode="External"/><Relationship Id="rId19" Type="http://schemas.openxmlformats.org/officeDocument/2006/relationships/hyperlink" Target="https://www.amazon.de/Samsung-Galaxy-SM-J500-Kartenf%C3%A4cher-Magnetverschluss-Rose-Gold/dp/B01M656CML%3FSubscriptionId=AKIAIRMJUZTZTM3VOCRQ&amp;tag=tsepa01-21&amp;linkCode=xm2&amp;camp=2025&amp;creative=165953&amp;creativeASIN=B01M656CML" TargetMode="External"/><Relationship Id="rId224" Type="http://schemas.openxmlformats.org/officeDocument/2006/relationships/hyperlink" Target="https://twitter.com/" TargetMode="External"/><Relationship Id="rId240" Type="http://schemas.openxmlformats.org/officeDocument/2006/relationships/hyperlink" Target="https://twitter.com/" TargetMode="External"/><Relationship Id="rId245" Type="http://schemas.openxmlformats.org/officeDocument/2006/relationships/hyperlink" Target="https://twitter.com/" TargetMode="External"/><Relationship Id="rId261" Type="http://schemas.openxmlformats.org/officeDocument/2006/relationships/hyperlink" Target="https://twitter.com/" TargetMode="External"/><Relationship Id="rId266" Type="http://schemas.openxmlformats.org/officeDocument/2006/relationships/hyperlink" Target="https://twitter.com/" TargetMode="External"/><Relationship Id="rId14" Type="http://schemas.openxmlformats.org/officeDocument/2006/relationships/hyperlink" Target="https://www.mobiflip.de/media-markt-samsung-galaxy-j5-2016-duos-fuer-145-euro/" TargetMode="External"/><Relationship Id="rId30" Type="http://schemas.openxmlformats.org/officeDocument/2006/relationships/hyperlink" Target="https://samsung-firmware.org/download/Galaxy-J5/0wq3/BNG/J500HXXU2BQC1/J500HODD2BQC1" TargetMode="External"/><Relationship Id="rId35" Type="http://schemas.openxmlformats.org/officeDocument/2006/relationships/hyperlink" Target="https://mugistore.com/one-piece-luffy-case-for-samsung-galaxy-j1-ace-j5-2016-j7-n9150/" TargetMode="External"/><Relationship Id="rId56" Type="http://schemas.openxmlformats.org/officeDocument/2006/relationships/hyperlink" Target="http://www.techtudo.com.br/review/galaxy-j5-metal.html" TargetMode="External"/><Relationship Id="rId77" Type="http://schemas.openxmlformats.org/officeDocument/2006/relationships/hyperlink" Target="https://pbs.twimg.com/media/C8eQtxoW0AAfSQl.jpg" TargetMode="External"/><Relationship Id="rId100" Type="http://schemas.openxmlformats.org/officeDocument/2006/relationships/hyperlink" Target="https://pbs.twimg.com/media/C8eScS4WAAAqGwS.jpg" TargetMode="External"/><Relationship Id="rId105" Type="http://schemas.openxmlformats.org/officeDocument/2006/relationships/hyperlink" Target="http://pbs.twimg.com/profile_images/768502217288589312/CVktOSI3_normal.jpg" TargetMode="External"/><Relationship Id="rId126" Type="http://schemas.openxmlformats.org/officeDocument/2006/relationships/hyperlink" Target="https://pbs.twimg.com/media/C8erC1zVYAAyTg3.jpg" TargetMode="External"/><Relationship Id="rId147" Type="http://schemas.openxmlformats.org/officeDocument/2006/relationships/hyperlink" Target="http://pbs.twimg.com/profile_images/714210504508575746/40Z8XXou_normal.jpg" TargetMode="External"/><Relationship Id="rId168" Type="http://schemas.openxmlformats.org/officeDocument/2006/relationships/hyperlink" Target="http://pbs.twimg.com/profile_images/689407924242817024/-MSN9LJ5_normal.jpg" TargetMode="External"/><Relationship Id="rId8" Type="http://schemas.openxmlformats.org/officeDocument/2006/relationships/hyperlink" Target="https://twitter.com/i/web/status/848812375440543745" TargetMode="External"/><Relationship Id="rId51" Type="http://schemas.openxmlformats.org/officeDocument/2006/relationships/hyperlink" Target="https://www.bukalapak.com/p/handphone/hp-smartphone/7vd46a-jual-samsung-galaxy-j5-2016-hitam-second-original?utm_source=twitter&amp;utm_medium=sharelapak&amp;utm_campaign=socmed" TargetMode="External"/><Relationship Id="rId72" Type="http://schemas.openxmlformats.org/officeDocument/2006/relationships/hyperlink" Target="https://www.amazon.fr/Portefeuille-Protection-Couverture-Magn%C3%A9tique-Transparent/dp/B01LEYXJZ8%3Fpsc=1&amp;SubscriptionId=AKIAIRMJUZTZTM3VOCRQ&amp;tag=tsepa-21&amp;linkCode=xm2&amp;camp=2025&amp;creative=165953&amp;creativeASIN=B01LEYXJZ8" TargetMode="External"/><Relationship Id="rId93" Type="http://schemas.openxmlformats.org/officeDocument/2006/relationships/hyperlink" Target="https://pbs.twimg.com/media/C8fVy-ZW0AAmGSX.jpg" TargetMode="External"/><Relationship Id="rId98" Type="http://schemas.openxmlformats.org/officeDocument/2006/relationships/hyperlink" Target="http://pbs.twimg.com/profile_images/714413954278232064/gm0qtTl3_normal.jpg" TargetMode="External"/><Relationship Id="rId121" Type="http://schemas.openxmlformats.org/officeDocument/2006/relationships/hyperlink" Target="http://pbs.twimg.com/profile_images/727016261440299008/6xuBMZkV_normal.jpg" TargetMode="External"/><Relationship Id="rId142" Type="http://schemas.openxmlformats.org/officeDocument/2006/relationships/hyperlink" Target="http://pbs.twimg.com/profile_images/2434808899/zaz9lj3i3yqlb6bxjygz_normal.png" TargetMode="External"/><Relationship Id="rId163" Type="http://schemas.openxmlformats.org/officeDocument/2006/relationships/hyperlink" Target="http://pbs.twimg.com/profile_images/532377926277152768/JDczA0k2_normal.jpeg" TargetMode="External"/><Relationship Id="rId184" Type="http://schemas.openxmlformats.org/officeDocument/2006/relationships/hyperlink" Target="http://pbs.twimg.com/profile_images/841933858018885633/pfn_WLhr_normal.jpg" TargetMode="External"/><Relationship Id="rId189" Type="http://schemas.openxmlformats.org/officeDocument/2006/relationships/hyperlink" Target="https://twitter.com/" TargetMode="External"/><Relationship Id="rId219" Type="http://schemas.openxmlformats.org/officeDocument/2006/relationships/hyperlink" Target="https://twitter.com/" TargetMode="External"/><Relationship Id="rId3" Type="http://schemas.openxmlformats.org/officeDocument/2006/relationships/hyperlink" Target="https://www.amazon.fr/Coque-Samsung-Galaxy-Fen%C3%AAtre-Original/dp/B018SB51EW%3Fpsc=1&amp;SubscriptionId=AKIAIRMJUZTZTM3VOCRQ&amp;tag=tsepa-21&amp;linkCode=xm2&amp;camp=2025&amp;creative=165953&amp;creativeASIN=B018SB51EW" TargetMode="External"/><Relationship Id="rId214" Type="http://schemas.openxmlformats.org/officeDocument/2006/relationships/hyperlink" Target="https://twitter.com/" TargetMode="External"/><Relationship Id="rId230" Type="http://schemas.openxmlformats.org/officeDocument/2006/relationships/hyperlink" Target="https://twitter.com/" TargetMode="External"/><Relationship Id="rId235" Type="http://schemas.openxmlformats.org/officeDocument/2006/relationships/hyperlink" Target="https://twitter.com/" TargetMode="External"/><Relationship Id="rId251" Type="http://schemas.openxmlformats.org/officeDocument/2006/relationships/hyperlink" Target="https://twitter.com/" TargetMode="External"/><Relationship Id="rId256" Type="http://schemas.openxmlformats.org/officeDocument/2006/relationships/hyperlink" Target="https://twitter.com/" TargetMode="External"/><Relationship Id="rId277" Type="http://schemas.openxmlformats.org/officeDocument/2006/relationships/vmlDrawing" Target="../drawings/vmlDrawing1.vml"/><Relationship Id="rId25" Type="http://schemas.openxmlformats.org/officeDocument/2006/relationships/hyperlink" Target="http://mobiletekzone.com/products/cartoon-ultra-thin-transparent-soft-tpu-silicon-phone-case-for-samsung-galaxy-j5-2016-j510-j510f-butterfly-floral-back-cover/" TargetMode="External"/><Relationship Id="rId46" Type="http://schemas.openxmlformats.org/officeDocument/2006/relationships/hyperlink" Target="https://gafanhotoapp.com.br/" TargetMode="External"/><Relationship Id="rId67" Type="http://schemas.openxmlformats.org/officeDocument/2006/relationships/hyperlink" Target="http://diagonismos.gr/diagonismos-gia-ena-kinito-samsung-galaxy-j5-mia-koyzinomixani-sencor-kai-ena-blender-aeg/" TargetMode="External"/><Relationship Id="rId116" Type="http://schemas.openxmlformats.org/officeDocument/2006/relationships/hyperlink" Target="https://pbs.twimg.com/media/C8efZLlUAAAs0Qz.jpg" TargetMode="External"/><Relationship Id="rId137" Type="http://schemas.openxmlformats.org/officeDocument/2006/relationships/hyperlink" Target="http://pbs.twimg.com/profile_images/768293518192226304/_CHCf00-_normal.jpg" TargetMode="External"/><Relationship Id="rId158" Type="http://schemas.openxmlformats.org/officeDocument/2006/relationships/hyperlink" Target="http://pbs.twimg.com/profile_images/588197423748636672/cbd11vfi_normal.jpg" TargetMode="External"/><Relationship Id="rId272" Type="http://schemas.openxmlformats.org/officeDocument/2006/relationships/hyperlink" Target="https://twitter.com/" TargetMode="External"/><Relationship Id="rId20" Type="http://schemas.openxmlformats.org/officeDocument/2006/relationships/hyperlink" Target="https://www.mobiflip.de/media-markt-samsung-galaxy-j5-2016-duos-fuer-145-euro/?utm_source=dlvr.it&amp;utm_medium=twitter" TargetMode="External"/><Relationship Id="rId41" Type="http://schemas.openxmlformats.org/officeDocument/2006/relationships/hyperlink" Target="http://www.giga.de/androidnews/?utm_source=dlvr.it&amp;utm_medium=twitter" TargetMode="External"/><Relationship Id="rId62" Type="http://schemas.openxmlformats.org/officeDocument/2006/relationships/hyperlink" Target="http://www.mein-deal.com/samsung-galaxy-j5-2016/" TargetMode="External"/><Relationship Id="rId83" Type="http://schemas.openxmlformats.org/officeDocument/2006/relationships/hyperlink" Target="https://pbs.twimg.com/media/C8efZLlUAAAs0Qz.jpg" TargetMode="External"/><Relationship Id="rId88" Type="http://schemas.openxmlformats.org/officeDocument/2006/relationships/hyperlink" Target="https://pbs.twimg.com/media/C8eVaQ8W0AAizi1.jpg" TargetMode="External"/><Relationship Id="rId111" Type="http://schemas.openxmlformats.org/officeDocument/2006/relationships/hyperlink" Target="https://pbs.twimg.com/media/C8ecZWuUMAEiVoj.jpg" TargetMode="External"/><Relationship Id="rId132" Type="http://schemas.openxmlformats.org/officeDocument/2006/relationships/hyperlink" Target="https://pbs.twimg.com/media/C8e7KhGXsAAwkP6.jpg" TargetMode="External"/><Relationship Id="rId153" Type="http://schemas.openxmlformats.org/officeDocument/2006/relationships/hyperlink" Target="http://pbs.twimg.com/profile_images/584777672200294400/nD-ZLZSE_normal.jpg" TargetMode="External"/><Relationship Id="rId174" Type="http://schemas.openxmlformats.org/officeDocument/2006/relationships/hyperlink" Target="http://pbs.twimg.com/profile_images/712777075673972736/2ehXyBrb_normal.jpg" TargetMode="External"/><Relationship Id="rId179" Type="http://schemas.openxmlformats.org/officeDocument/2006/relationships/hyperlink" Target="http://pbs.twimg.com/profile_images/2322881765/0F524D91-EB92-4DC4-A027-C0A2F5185416_normal" TargetMode="External"/><Relationship Id="rId195" Type="http://schemas.openxmlformats.org/officeDocument/2006/relationships/hyperlink" Target="https://twitter.com/" TargetMode="External"/><Relationship Id="rId209" Type="http://schemas.openxmlformats.org/officeDocument/2006/relationships/hyperlink" Target="https://twitter.com/" TargetMode="External"/><Relationship Id="rId190" Type="http://schemas.openxmlformats.org/officeDocument/2006/relationships/hyperlink" Target="https://twitter.com/" TargetMode="External"/><Relationship Id="rId204" Type="http://schemas.openxmlformats.org/officeDocument/2006/relationships/hyperlink" Target="https://twitter.com/" TargetMode="External"/><Relationship Id="rId220" Type="http://schemas.openxmlformats.org/officeDocument/2006/relationships/hyperlink" Target="https://twitter.com/" TargetMode="External"/><Relationship Id="rId225" Type="http://schemas.openxmlformats.org/officeDocument/2006/relationships/hyperlink" Target="https://twitter.com/" TargetMode="External"/><Relationship Id="rId241" Type="http://schemas.openxmlformats.org/officeDocument/2006/relationships/hyperlink" Target="https://twitter.com/" TargetMode="External"/><Relationship Id="rId246" Type="http://schemas.openxmlformats.org/officeDocument/2006/relationships/hyperlink" Target="https://twitter.com/" TargetMode="External"/><Relationship Id="rId267" Type="http://schemas.openxmlformats.org/officeDocument/2006/relationships/hyperlink" Target="https://twitter.com/" TargetMode="External"/><Relationship Id="rId15" Type="http://schemas.openxmlformats.org/officeDocument/2006/relationships/hyperlink" Target="http://www.efacil.com.br/loja/produto/smartphone-galaxy-j5-metal-dual-chip-dourado-4g-wifi-nfc-android-6-13mp-16gb-samsung-p3302051/?loja=uberlandia" TargetMode="External"/><Relationship Id="rId36" Type="http://schemas.openxmlformats.org/officeDocument/2006/relationships/hyperlink" Target="https://mugistore.com/monkey-d-luffy-one-piece-anime-hard-white-case-cover-for-samsung-galaxy-j1-j2-j3-j5-j7-c5-c7-c9-2016/" TargetMode="External"/><Relationship Id="rId57" Type="http://schemas.openxmlformats.org/officeDocument/2006/relationships/hyperlink" Target="https://www.bukalapak.com/p/handphone/hp-smartphone/2c408b-jual-hp-samsung-galaxy-j5-2016-sm-j510fn-duos-16gb-new-garansi-sein?utm_source=twitter&amp;utm_medium=sharelapak&amp;utm_campaign=socmed" TargetMode="External"/><Relationship Id="rId106" Type="http://schemas.openxmlformats.org/officeDocument/2006/relationships/hyperlink" Target="http://pbs.twimg.com/profile_images/803340118849372161/hfNnIy1y_normal.jpg" TargetMode="External"/><Relationship Id="rId127" Type="http://schemas.openxmlformats.org/officeDocument/2006/relationships/hyperlink" Target="http://pbs.twimg.com/profile_images/1077889707/android-logo_normal.jpg" TargetMode="External"/><Relationship Id="rId262" Type="http://schemas.openxmlformats.org/officeDocument/2006/relationships/hyperlink" Target="https://twitter.com/" TargetMode="External"/><Relationship Id="rId10" Type="http://schemas.openxmlformats.org/officeDocument/2006/relationships/hyperlink" Target="http://diagonismos.gr/diagonismos-gia-ena-kinito-samsung-galaxy-j5-mia-koyzinomixani-sencor-kai-ena-blender-aeg/" TargetMode="External"/><Relationship Id="rId31" Type="http://schemas.openxmlformats.org/officeDocument/2006/relationships/hyperlink" Target="https://www.sammobile.com/samsung-smart-switch/" TargetMode="External"/><Relationship Id="rId52" Type="http://schemas.openxmlformats.org/officeDocument/2006/relationships/hyperlink" Target="https://www.facebook.com/madj16/posts/10203032758496484" TargetMode="External"/><Relationship Id="rId73" Type="http://schemas.openxmlformats.org/officeDocument/2006/relationships/hyperlink" Target="http://amzn.to/2nyIkgp" TargetMode="External"/><Relationship Id="rId78" Type="http://schemas.openxmlformats.org/officeDocument/2006/relationships/hyperlink" Target="https://pbs.twimg.com/media/C8eScS4WAAAqGwS.jpg" TargetMode="External"/><Relationship Id="rId94" Type="http://schemas.openxmlformats.org/officeDocument/2006/relationships/hyperlink" Target="https://pbs.twimg.com/media/C8eJ5r4WsAAO8bg.jpg" TargetMode="External"/><Relationship Id="rId99" Type="http://schemas.openxmlformats.org/officeDocument/2006/relationships/hyperlink" Target="https://pbs.twimg.com/media/C8eQtxoW0AAfSQl.jpg" TargetMode="External"/><Relationship Id="rId101" Type="http://schemas.openxmlformats.org/officeDocument/2006/relationships/hyperlink" Target="http://pbs.twimg.com/profile_images/793787234205986816/hG8lIoSB_normal.jpg" TargetMode="External"/><Relationship Id="rId122" Type="http://schemas.openxmlformats.org/officeDocument/2006/relationships/hyperlink" Target="http://pbs.twimg.com/profile_images/809025013844234240/ENtOSls5_normal.jpg" TargetMode="External"/><Relationship Id="rId143" Type="http://schemas.openxmlformats.org/officeDocument/2006/relationships/hyperlink" Target="https://pbs.twimg.com/media/C8fGJteVoAIKlIh.jpg" TargetMode="External"/><Relationship Id="rId148" Type="http://schemas.openxmlformats.org/officeDocument/2006/relationships/hyperlink" Target="http://pbs.twimg.com/profile_images/1322639189/Avatar_normal.JPG" TargetMode="External"/><Relationship Id="rId164" Type="http://schemas.openxmlformats.org/officeDocument/2006/relationships/hyperlink" Target="http://pbs.twimg.com/profile_images/443344933663956992/Dhhf3qGM_normal.png" TargetMode="External"/><Relationship Id="rId169" Type="http://schemas.openxmlformats.org/officeDocument/2006/relationships/hyperlink" Target="https://pbs.twimg.com/media/C8eJ5r4WsAAO8bg.jpg" TargetMode="External"/><Relationship Id="rId185" Type="http://schemas.openxmlformats.org/officeDocument/2006/relationships/hyperlink" Target="https://twitter.com/" TargetMode="External"/><Relationship Id="rId4" Type="http://schemas.openxmlformats.org/officeDocument/2006/relationships/hyperlink" Target="http://mopi.es/es/auriculares/2892-de-alta-calidad-de-35mm-en-la-oreja-los-auriculares-estereo-de-auriculares-con-microfono-para-samsung-galaxy-s4-j5-iphone-so.html" TargetMode="External"/><Relationship Id="rId9" Type="http://schemas.openxmlformats.org/officeDocument/2006/relationships/hyperlink" Target="https://www.amazon.de/CUSTODIA-COVER-ATHENA-SAMSUNG-GALAXY/dp/B06XNXBKKZ%3FSubscriptionId=AKIAIRMJUZTZTM3VOCRQ&amp;tag=tsepa01-21&amp;linkCode=xm2&amp;camp=2025&amp;creative=165953&amp;creativeASIN=B06XNXBKKZ" TargetMode="External"/><Relationship Id="rId180" Type="http://schemas.openxmlformats.org/officeDocument/2006/relationships/hyperlink" Target="http://pbs.twimg.com/profile_images/344513261568701660/caef6e4dc5eb06bfcdacb287f7439172_normal.jpeg" TargetMode="External"/><Relationship Id="rId210" Type="http://schemas.openxmlformats.org/officeDocument/2006/relationships/hyperlink" Target="https://twitter.com/" TargetMode="External"/><Relationship Id="rId215" Type="http://schemas.openxmlformats.org/officeDocument/2006/relationships/hyperlink" Target="https://twitter.com/" TargetMode="External"/><Relationship Id="rId236" Type="http://schemas.openxmlformats.org/officeDocument/2006/relationships/hyperlink" Target="https://twitter.com/" TargetMode="External"/><Relationship Id="rId257" Type="http://schemas.openxmlformats.org/officeDocument/2006/relationships/hyperlink" Target="https://twitter.com/" TargetMode="External"/><Relationship Id="rId278" Type="http://schemas.openxmlformats.org/officeDocument/2006/relationships/table" Target="../tables/table1.xml"/><Relationship Id="rId26" Type="http://schemas.openxmlformats.org/officeDocument/2006/relationships/hyperlink" Target="https://twitter.com/niallarix/status/848507594775957505" TargetMode="External"/><Relationship Id="rId231" Type="http://schemas.openxmlformats.org/officeDocument/2006/relationships/hyperlink" Target="https://twitter.com/" TargetMode="External"/><Relationship Id="rId252" Type="http://schemas.openxmlformats.org/officeDocument/2006/relationships/hyperlink" Target="https://twitter.com/" TargetMode="External"/><Relationship Id="rId273" Type="http://schemas.openxmlformats.org/officeDocument/2006/relationships/hyperlink" Target="https://twitter.com/" TargetMode="External"/><Relationship Id="rId47" Type="http://schemas.openxmlformats.org/officeDocument/2006/relationships/hyperlink" Target="http://www.giga.de/androidnews/?utm_source=dlvr.it&amp;utm_medium=twitter" TargetMode="External"/><Relationship Id="rId68" Type="http://schemas.openxmlformats.org/officeDocument/2006/relationships/hyperlink" Target="https://www.amazon.es/gp/product/B012C47W4S/ref=as_li_qf_sp_asin_il_tl?ie=UTF8&amp;camp=3626&amp;creative=24790&amp;creativeASIN=B012C47W4S&amp;linkCode=as2&amp;tag=escribiwonder-21" TargetMode="External"/><Relationship Id="rId89" Type="http://schemas.openxmlformats.org/officeDocument/2006/relationships/hyperlink" Target="https://pbs.twimg.com/media/C8fAZYmXYAASsQ9.jpg" TargetMode="External"/><Relationship Id="rId112" Type="http://schemas.openxmlformats.org/officeDocument/2006/relationships/hyperlink" Target="http://pbs.twimg.com/profile_images/800381369583075328/Zt1vJj_v_normal.jpg" TargetMode="External"/><Relationship Id="rId133" Type="http://schemas.openxmlformats.org/officeDocument/2006/relationships/hyperlink" Target="http://abs.twimg.com/sticky/default_profile_images/default_profile_normal.png" TargetMode="External"/><Relationship Id="rId154" Type="http://schemas.openxmlformats.org/officeDocument/2006/relationships/hyperlink" Target="http://pbs.twimg.com/profile_images/311341207/schwein_klein_normal.jpg" TargetMode="External"/><Relationship Id="rId175" Type="http://schemas.openxmlformats.org/officeDocument/2006/relationships/hyperlink" Target="http://pbs.twimg.com/profile_images/846042239318970369/rOy0L-Wc_normal.jpg" TargetMode="External"/><Relationship Id="rId196" Type="http://schemas.openxmlformats.org/officeDocument/2006/relationships/hyperlink" Target="https://twitter.com/" TargetMode="External"/><Relationship Id="rId200" Type="http://schemas.openxmlformats.org/officeDocument/2006/relationships/hyperlink" Target="https://twitter.com/" TargetMode="External"/><Relationship Id="rId16" Type="http://schemas.openxmlformats.org/officeDocument/2006/relationships/hyperlink" Target="http://www.efacil.com.br/loja/produto/smartphone-galaxy-j5-metal-dual-chip-dourado-4g-wifi-nfc-android-6-13mp-16gb-samsung-p3302051/?loja=uberlandia" TargetMode="External"/><Relationship Id="rId221" Type="http://schemas.openxmlformats.org/officeDocument/2006/relationships/hyperlink" Target="https://twitter.com/" TargetMode="External"/><Relationship Id="rId242" Type="http://schemas.openxmlformats.org/officeDocument/2006/relationships/hyperlink" Target="https://twitter.com/" TargetMode="External"/><Relationship Id="rId263" Type="http://schemas.openxmlformats.org/officeDocument/2006/relationships/hyperlink" Target="https://twitter.com/" TargetMode="External"/><Relationship Id="rId37" Type="http://schemas.openxmlformats.org/officeDocument/2006/relationships/hyperlink" Target="https://gatry.com/promocao/detalhes/40429/samsung-galaxy-j5-metal-dual-chip-dourado-4g-tela-5-2-android-6-0-camera-13mp-16gb" TargetMode="External"/><Relationship Id="rId58" Type="http://schemas.openxmlformats.org/officeDocument/2006/relationships/hyperlink" Target="https://superdeals.github.io/?item=2017-04-03-02494" TargetMode="External"/><Relationship Id="rId79" Type="http://schemas.openxmlformats.org/officeDocument/2006/relationships/hyperlink" Target="https://pbs.twimg.com/media/C8eXmeeWAAAlgP5.jpg" TargetMode="External"/><Relationship Id="rId102" Type="http://schemas.openxmlformats.org/officeDocument/2006/relationships/hyperlink" Target="http://pbs.twimg.com/profile_images/668017690854998016/laUcvkL0_normal.jpg" TargetMode="External"/><Relationship Id="rId123" Type="http://schemas.openxmlformats.org/officeDocument/2006/relationships/hyperlink" Target="http://pbs.twimg.com/profile_images/809025013844234240/ENtOSls5_normal.jpg" TargetMode="External"/><Relationship Id="rId144" Type="http://schemas.openxmlformats.org/officeDocument/2006/relationships/hyperlink" Target="http://pbs.twimg.com/profile_images/714210504508575746/40Z8XXou_normal.jpg" TargetMode="External"/><Relationship Id="rId90" Type="http://schemas.openxmlformats.org/officeDocument/2006/relationships/hyperlink" Target="https://pbs.twimg.com/media/C8fGJteVoAIKlIh.jpg" TargetMode="External"/><Relationship Id="rId165" Type="http://schemas.openxmlformats.org/officeDocument/2006/relationships/hyperlink" Target="https://pbs.twimg.com/media/C8fVy-ZW0AAmGSX.jpg" TargetMode="External"/><Relationship Id="rId186" Type="http://schemas.openxmlformats.org/officeDocument/2006/relationships/hyperlink" Target="https://twitter.com/" TargetMode="External"/><Relationship Id="rId211" Type="http://schemas.openxmlformats.org/officeDocument/2006/relationships/hyperlink" Target="https://twitter.com/" TargetMode="External"/><Relationship Id="rId232" Type="http://schemas.openxmlformats.org/officeDocument/2006/relationships/hyperlink" Target="https://twitter.com/" TargetMode="External"/><Relationship Id="rId253" Type="http://schemas.openxmlformats.org/officeDocument/2006/relationships/hyperlink" Target="https://twitter.com/" TargetMode="External"/><Relationship Id="rId274" Type="http://schemas.openxmlformats.org/officeDocument/2006/relationships/hyperlink" Target="https://api.twitter.com/1.1/geo/id/5ddc8b97bfa4fa9d.json" TargetMode="External"/><Relationship Id="rId27" Type="http://schemas.openxmlformats.org/officeDocument/2006/relationships/hyperlink" Target="http://news.google.com/news/url?sa=t&amp;fd=R&amp;ct2=de&amp;usg=AFQjCNEIeqiPv35qa8t6HwJhCyj2UI1edg&amp;clid=c3a7d30bb8a4878e06b80cf16b898331&amp;cid=52780332345069&amp;ei=xhriWMjbLZnIqAL36IvoBA&amp;url=https%3A%2F%2Fwww.mobiflip.de%2Fmedia-markt-samsung-galaxy-j5-2016-duos-fuer-145-euro%2F&amp;utm_source=dlvr.it&amp;utm_medium=twitter" TargetMode="External"/><Relationship Id="rId48" Type="http://schemas.openxmlformats.org/officeDocument/2006/relationships/hyperlink" Target="http://www.giga.de/deals/media-markt-schnapp-des-tages-samsung-galaxy-j5-2016-zum-bestpreis/?utm_source=dlvr.it&amp;utm_medium=twitter" TargetMode="External"/><Relationship Id="rId69" Type="http://schemas.openxmlformats.org/officeDocument/2006/relationships/hyperlink" Target="https://www.amazon.es/gp/product/B012CC7KY2/ref=as_li_qf_sp_asin_il_tl?ie=UTF8&amp;camp=3626&amp;creative=24790&amp;creativeASIN=B012CC7KY2&amp;linkCode=as2&amp;tag=escribiwonder-21" TargetMode="External"/><Relationship Id="rId113" Type="http://schemas.openxmlformats.org/officeDocument/2006/relationships/hyperlink" Target="https://pbs.twimg.com/media/C8dNVzyXoAADrPX.jpg" TargetMode="External"/><Relationship Id="rId134" Type="http://schemas.openxmlformats.org/officeDocument/2006/relationships/hyperlink" Target="http://pbs.twimg.com/profile_images/3165319036/57e93fc605d39fec044a5fa85e905fcb_normal.jpeg" TargetMode="External"/><Relationship Id="rId80" Type="http://schemas.openxmlformats.org/officeDocument/2006/relationships/hyperlink" Target="https://pbs.twimg.com/media/C8ecFzdXkAA4hRp.jpg" TargetMode="External"/><Relationship Id="rId155" Type="http://schemas.openxmlformats.org/officeDocument/2006/relationships/hyperlink" Target="http://pbs.twimg.com/profile_images/566182976216502272/5YqOf6Cy_normal.jpeg" TargetMode="External"/><Relationship Id="rId176" Type="http://schemas.openxmlformats.org/officeDocument/2006/relationships/hyperlink" Target="http://abs.twimg.com/sticky/default_profile_images/default_profile_normal.png" TargetMode="External"/><Relationship Id="rId197" Type="http://schemas.openxmlformats.org/officeDocument/2006/relationships/hyperlink" Target="https://twitter.com/" TargetMode="External"/><Relationship Id="rId201" Type="http://schemas.openxmlformats.org/officeDocument/2006/relationships/hyperlink" Target="https://twitter.com/" TargetMode="External"/><Relationship Id="rId222" Type="http://schemas.openxmlformats.org/officeDocument/2006/relationships/hyperlink" Target="https://twitter.com/" TargetMode="External"/><Relationship Id="rId243" Type="http://schemas.openxmlformats.org/officeDocument/2006/relationships/hyperlink" Target="https://twitter.com/" TargetMode="External"/><Relationship Id="rId264" Type="http://schemas.openxmlformats.org/officeDocument/2006/relationships/hyperlink" Target="https://twitter.com/" TargetMode="External"/><Relationship Id="rId17" Type="http://schemas.openxmlformats.org/officeDocument/2006/relationships/hyperlink" Target="https://www.mobiflip.de/media-markt-samsung-galaxy-j5-2016-duos-fuer-145-euro/?utm_source=dlvr.it&amp;utm_medium=twitter" TargetMode="External"/><Relationship Id="rId38" Type="http://schemas.openxmlformats.org/officeDocument/2006/relationships/hyperlink" Target="http://www.giga.de/deals/media-markt-schnapp-des-tages-samsung-galaxy-j5-2016-zum-bestpreis/" TargetMode="External"/><Relationship Id="rId59" Type="http://schemas.openxmlformats.org/officeDocument/2006/relationships/hyperlink" Target="https://superdeals.github.io/?item=2017-04-03-02494" TargetMode="External"/><Relationship Id="rId103" Type="http://schemas.openxmlformats.org/officeDocument/2006/relationships/hyperlink" Target="http://pbs.twimg.com/profile_images/513781221780774913/Wv46cw2F_normal.jpeg" TargetMode="External"/><Relationship Id="rId124" Type="http://schemas.openxmlformats.org/officeDocument/2006/relationships/hyperlink" Target="https://pbs.twimg.com/media/C8emxQNXkAACg1O.jpg" TargetMode="External"/><Relationship Id="rId70" Type="http://schemas.openxmlformats.org/officeDocument/2006/relationships/hyperlink" Target="https://twitter.com/i/web/status/848884602303205377" TargetMode="External"/><Relationship Id="rId91" Type="http://schemas.openxmlformats.org/officeDocument/2006/relationships/hyperlink" Target="https://pbs.twimg.com/media/C8fROYxW0AQ4oMV.jpg" TargetMode="External"/><Relationship Id="rId145" Type="http://schemas.openxmlformats.org/officeDocument/2006/relationships/hyperlink" Target="http://pbs.twimg.com/profile_images/714210504508575746/40Z8XXou_normal.jpg" TargetMode="External"/><Relationship Id="rId166" Type="http://schemas.openxmlformats.org/officeDocument/2006/relationships/hyperlink" Target="http://pbs.twimg.com/profile_images/515952949/mia2_normal.jpg" TargetMode="External"/><Relationship Id="rId187" Type="http://schemas.openxmlformats.org/officeDocument/2006/relationships/hyperlink" Target="https://twitter.com/" TargetMode="External"/><Relationship Id="rId1" Type="http://schemas.openxmlformats.org/officeDocument/2006/relationships/hyperlink" Target="http://www.liveshopping-aktuell.de/go/319-332656-link=http:/www.mediamarkt.de" TargetMode="External"/><Relationship Id="rId212" Type="http://schemas.openxmlformats.org/officeDocument/2006/relationships/hyperlink" Target="https://twitter.com/" TargetMode="External"/><Relationship Id="rId233" Type="http://schemas.openxmlformats.org/officeDocument/2006/relationships/hyperlink" Target="https://twitter.com/" TargetMode="External"/><Relationship Id="rId254" Type="http://schemas.openxmlformats.org/officeDocument/2006/relationships/hyperlink" Target="https://twitter.com/" TargetMode="External"/><Relationship Id="rId28" Type="http://schemas.openxmlformats.org/officeDocument/2006/relationships/hyperlink" Target="https://www.appbrain.com/app/theme-for-galaxy-j5-2017/cp.galaxy.j5.j7.j8.a9.c5.s8.note.edge.theme.launcher" TargetMode="External"/><Relationship Id="rId49" Type="http://schemas.openxmlformats.org/officeDocument/2006/relationships/hyperlink" Target="http://www.giga.de/deals/media-markt-schnapp-des-tages-samsung-galaxy-j5-2016-zum-bestpreis/" TargetMode="External"/><Relationship Id="rId114" Type="http://schemas.openxmlformats.org/officeDocument/2006/relationships/hyperlink" Target="http://pbs.twimg.com/profile_images/794475129199849472/HjXbBvGo_normal.jpg" TargetMode="External"/><Relationship Id="rId275" Type="http://schemas.openxmlformats.org/officeDocument/2006/relationships/hyperlink" Target="https://api.twitter.com/1.1/geo/id/5ddc8b97bfa4fa9d.json" TargetMode="External"/><Relationship Id="rId60" Type="http://schemas.openxmlformats.org/officeDocument/2006/relationships/hyperlink" Target="http://feeds.feedburner.com/~r/MonsterDealz/~3/vjR-jCIiJ5E/366906?utm_source=feedburner&amp;utm_medium=twitter&amp;utm_campaign=monsterdealz" TargetMode="External"/><Relationship Id="rId81" Type="http://schemas.openxmlformats.org/officeDocument/2006/relationships/hyperlink" Target="https://pbs.twimg.com/media/C8ecZWuUMAEiVoj.jpg" TargetMode="External"/><Relationship Id="rId135" Type="http://schemas.openxmlformats.org/officeDocument/2006/relationships/hyperlink" Target="https://pbs.twimg.com/media/C8eVaQ8W0AAizi1.jpg" TargetMode="External"/><Relationship Id="rId156" Type="http://schemas.openxmlformats.org/officeDocument/2006/relationships/hyperlink" Target="http://pbs.twimg.com/profile_images/810680104997294080/VYlzU488_normal.jpg" TargetMode="External"/><Relationship Id="rId177" Type="http://schemas.openxmlformats.org/officeDocument/2006/relationships/hyperlink" Target="http://pbs.twimg.com/profile_images/378800000083963046/b2be0e4effce5f3e4a13fde52ecd767d_normal.jpeg" TargetMode="External"/><Relationship Id="rId198" Type="http://schemas.openxmlformats.org/officeDocument/2006/relationships/hyperlink" Target="https://twitter.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bs.twimg.com/profile_background_images/461568429/light-tile.gif" TargetMode="External"/><Relationship Id="rId299" Type="http://schemas.openxmlformats.org/officeDocument/2006/relationships/hyperlink" Target="https://twitter.com/superdeals_etc" TargetMode="External"/><Relationship Id="rId303" Type="http://schemas.openxmlformats.org/officeDocument/2006/relationships/hyperlink" Target="https://twitter.com/taliterqualiter" TargetMode="External"/><Relationship Id="rId21" Type="http://schemas.openxmlformats.org/officeDocument/2006/relationships/hyperlink" Target="http://t.co/w18M2t4ZBm" TargetMode="External"/><Relationship Id="rId42" Type="http://schemas.openxmlformats.org/officeDocument/2006/relationships/hyperlink" Target="https://t.co/nx96cTacQi" TargetMode="External"/><Relationship Id="rId63" Type="http://schemas.openxmlformats.org/officeDocument/2006/relationships/hyperlink" Target="https://pbs.twimg.com/profile_banners/2852394014/1433691494" TargetMode="External"/><Relationship Id="rId84" Type="http://schemas.openxmlformats.org/officeDocument/2006/relationships/hyperlink" Target="https://pbs.twimg.com/profile_banners/2383494908/1394536635" TargetMode="External"/><Relationship Id="rId138" Type="http://schemas.openxmlformats.org/officeDocument/2006/relationships/hyperlink" Target="http://abs.twimg.com/images/themes/theme1/bg.png" TargetMode="External"/><Relationship Id="rId159" Type="http://schemas.openxmlformats.org/officeDocument/2006/relationships/hyperlink" Target="http://abs.twimg.com/images/themes/theme1/bg.png" TargetMode="External"/><Relationship Id="rId324" Type="http://schemas.openxmlformats.org/officeDocument/2006/relationships/vmlDrawing" Target="../drawings/vmlDrawing2.vml"/><Relationship Id="rId170" Type="http://schemas.openxmlformats.org/officeDocument/2006/relationships/hyperlink" Target="http://pbs.twimg.com/profile_images/756461840197181440/Xlltc-ZW_normal.jpg" TargetMode="External"/><Relationship Id="rId191" Type="http://schemas.openxmlformats.org/officeDocument/2006/relationships/hyperlink" Target="http://pbs.twimg.com/profile_images/727016261440299008/6xuBMZkV_normal.jpg" TargetMode="External"/><Relationship Id="rId205" Type="http://schemas.openxmlformats.org/officeDocument/2006/relationships/hyperlink" Target="http://pbs.twimg.com/profile_images/768293518192226304/_CHCf00-_normal.jpg" TargetMode="External"/><Relationship Id="rId226" Type="http://schemas.openxmlformats.org/officeDocument/2006/relationships/hyperlink" Target="http://pbs.twimg.com/profile_images/728207912519258112/bkCNew0d_normal.jpg" TargetMode="External"/><Relationship Id="rId247" Type="http://schemas.openxmlformats.org/officeDocument/2006/relationships/hyperlink" Target="https://twitter.com/diagonismos_gr" TargetMode="External"/><Relationship Id="rId107" Type="http://schemas.openxmlformats.org/officeDocument/2006/relationships/hyperlink" Target="http://abs.twimg.com/images/themes/theme1/bg.png" TargetMode="External"/><Relationship Id="rId268" Type="http://schemas.openxmlformats.org/officeDocument/2006/relationships/hyperlink" Target="https://twitter.com/androidode" TargetMode="External"/><Relationship Id="rId289" Type="http://schemas.openxmlformats.org/officeDocument/2006/relationships/hyperlink" Target="https://twitter.com/gafanhotoapp" TargetMode="External"/><Relationship Id="rId11" Type="http://schemas.openxmlformats.org/officeDocument/2006/relationships/hyperlink" Target="https://t.co/s5swLvihKk" TargetMode="External"/><Relationship Id="rId32" Type="http://schemas.openxmlformats.org/officeDocument/2006/relationships/hyperlink" Target="https://t.co/XS0BmMEFFf" TargetMode="External"/><Relationship Id="rId53" Type="http://schemas.openxmlformats.org/officeDocument/2006/relationships/hyperlink" Target="https://pbs.twimg.com/profile_banners/793784248499052544/1478088285" TargetMode="External"/><Relationship Id="rId74" Type="http://schemas.openxmlformats.org/officeDocument/2006/relationships/hyperlink" Target="https://pbs.twimg.com/profile_banners/3313274548/1459208773" TargetMode="External"/><Relationship Id="rId128" Type="http://schemas.openxmlformats.org/officeDocument/2006/relationships/hyperlink" Target="http://abs.twimg.com/images/themes/theme1/bg.png" TargetMode="External"/><Relationship Id="rId149" Type="http://schemas.openxmlformats.org/officeDocument/2006/relationships/hyperlink" Target="http://abs.twimg.com/images/themes/theme1/bg.png" TargetMode="External"/><Relationship Id="rId314" Type="http://schemas.openxmlformats.org/officeDocument/2006/relationships/hyperlink" Target="https://twitter.com/messerbecky" TargetMode="External"/><Relationship Id="rId5" Type="http://schemas.openxmlformats.org/officeDocument/2006/relationships/hyperlink" Target="https://t.co/772wbpqZVA" TargetMode="External"/><Relationship Id="rId95" Type="http://schemas.openxmlformats.org/officeDocument/2006/relationships/hyperlink" Target="https://pbs.twimg.com/profile_banners/1263070196/1490310425" TargetMode="External"/><Relationship Id="rId160" Type="http://schemas.openxmlformats.org/officeDocument/2006/relationships/hyperlink" Target="http://abs.twimg.com/images/themes/theme1/bg.png" TargetMode="External"/><Relationship Id="rId181" Type="http://schemas.openxmlformats.org/officeDocument/2006/relationships/hyperlink" Target="http://pbs.twimg.com/profile_images/667789461707730946/Wj1QijVB_normal.jpg" TargetMode="External"/><Relationship Id="rId216" Type="http://schemas.openxmlformats.org/officeDocument/2006/relationships/hyperlink" Target="http://pbs.twimg.com/profile_images/566182976216502272/5YqOf6Cy_normal.jpeg" TargetMode="External"/><Relationship Id="rId237" Type="http://schemas.openxmlformats.org/officeDocument/2006/relationships/hyperlink" Target="http://pbs.twimg.com/profile_images/768557417017769984/BD9Bpik7_normal.jpg" TargetMode="External"/><Relationship Id="rId258" Type="http://schemas.openxmlformats.org/officeDocument/2006/relationships/hyperlink" Target="https://twitter.com/apple_ref" TargetMode="External"/><Relationship Id="rId279" Type="http://schemas.openxmlformats.org/officeDocument/2006/relationships/hyperlink" Target="https://twitter.com/samkiesupdates" TargetMode="External"/><Relationship Id="rId22" Type="http://schemas.openxmlformats.org/officeDocument/2006/relationships/hyperlink" Target="http://t.co/wgyWopn8R2" TargetMode="External"/><Relationship Id="rId43" Type="http://schemas.openxmlformats.org/officeDocument/2006/relationships/hyperlink" Target="https://t.co/1ANKrKyJ0X" TargetMode="External"/><Relationship Id="rId64" Type="http://schemas.openxmlformats.org/officeDocument/2006/relationships/hyperlink" Target="https://pbs.twimg.com/profile_banners/65589357/1457418785" TargetMode="External"/><Relationship Id="rId118" Type="http://schemas.openxmlformats.org/officeDocument/2006/relationships/hyperlink" Target="http://abs.twimg.com/images/themes/theme15/bg.png" TargetMode="External"/><Relationship Id="rId139" Type="http://schemas.openxmlformats.org/officeDocument/2006/relationships/hyperlink" Target="http://pbs.twimg.com/profile_background_images/378800000046600349/fc6fc0c1ba2e548e32f50427f993f556.jpeg" TargetMode="External"/><Relationship Id="rId290" Type="http://schemas.openxmlformats.org/officeDocument/2006/relationships/hyperlink" Target="https://twitter.com/at_socialmedia" TargetMode="External"/><Relationship Id="rId304" Type="http://schemas.openxmlformats.org/officeDocument/2006/relationships/hyperlink" Target="https://twitter.com/completedeals" TargetMode="External"/><Relationship Id="rId325" Type="http://schemas.openxmlformats.org/officeDocument/2006/relationships/table" Target="../tables/table2.xml"/><Relationship Id="rId85" Type="http://schemas.openxmlformats.org/officeDocument/2006/relationships/hyperlink" Target="https://pbs.twimg.com/profile_banners/1515690596/1462453361" TargetMode="External"/><Relationship Id="rId150" Type="http://schemas.openxmlformats.org/officeDocument/2006/relationships/hyperlink" Target="http://pbs.twimg.com/profile_background_images/204121590/xe3d32ff3d827598cb5b701b58f5c83b.jpg" TargetMode="External"/><Relationship Id="rId171" Type="http://schemas.openxmlformats.org/officeDocument/2006/relationships/hyperlink" Target="http://pbs.twimg.com/profile_images/793787234205986816/hG8lIoSB_normal.jpg" TargetMode="External"/><Relationship Id="rId192" Type="http://schemas.openxmlformats.org/officeDocument/2006/relationships/hyperlink" Target="http://pbs.twimg.com/profile_images/839944837172428802/FKhayf-__normal.jpg" TargetMode="External"/><Relationship Id="rId206" Type="http://schemas.openxmlformats.org/officeDocument/2006/relationships/hyperlink" Target="http://pbs.twimg.com/profile_images/823546141946089473/5gbJLBoK_normal.jpg" TargetMode="External"/><Relationship Id="rId227" Type="http://schemas.openxmlformats.org/officeDocument/2006/relationships/hyperlink" Target="http://pbs.twimg.com/profile_images/515952949/mia2_normal.jpg" TargetMode="External"/><Relationship Id="rId248" Type="http://schemas.openxmlformats.org/officeDocument/2006/relationships/hyperlink" Target="https://twitter.com/marciafans2" TargetMode="External"/><Relationship Id="rId269" Type="http://schemas.openxmlformats.org/officeDocument/2006/relationships/hyperlink" Target="https://twitter.com/stkmbinhphuoc" TargetMode="External"/><Relationship Id="rId12" Type="http://schemas.openxmlformats.org/officeDocument/2006/relationships/hyperlink" Target="http://t.co/9woDb3wtI3" TargetMode="External"/><Relationship Id="rId33" Type="http://schemas.openxmlformats.org/officeDocument/2006/relationships/hyperlink" Target="http://t.co/Yrc4T4F0qg" TargetMode="External"/><Relationship Id="rId108" Type="http://schemas.openxmlformats.org/officeDocument/2006/relationships/hyperlink" Target="http://abs.twimg.com/images/themes/theme1/bg.png" TargetMode="External"/><Relationship Id="rId129" Type="http://schemas.openxmlformats.org/officeDocument/2006/relationships/hyperlink" Target="http://abs.twimg.com/images/themes/theme1/bg.png" TargetMode="External"/><Relationship Id="rId280" Type="http://schemas.openxmlformats.org/officeDocument/2006/relationships/hyperlink" Target="https://twitter.com/black_friday_2" TargetMode="External"/><Relationship Id="rId315" Type="http://schemas.openxmlformats.org/officeDocument/2006/relationships/hyperlink" Target="https://twitter.com/soyoferta" TargetMode="External"/><Relationship Id="rId54" Type="http://schemas.openxmlformats.org/officeDocument/2006/relationships/hyperlink" Target="https://pbs.twimg.com/profile_banners/768493228005863426/1488376814" TargetMode="External"/><Relationship Id="rId75" Type="http://schemas.openxmlformats.org/officeDocument/2006/relationships/hyperlink" Target="https://pbs.twimg.com/profile_banners/285615997/1421689548" TargetMode="External"/><Relationship Id="rId96" Type="http://schemas.openxmlformats.org/officeDocument/2006/relationships/hyperlink" Target="https://pbs.twimg.com/profile_banners/2616939068/1438553380" TargetMode="External"/><Relationship Id="rId140" Type="http://schemas.openxmlformats.org/officeDocument/2006/relationships/hyperlink" Target="http://pbs.twimg.com/profile_background_images/85315211/snipztwitter.jpg" TargetMode="External"/><Relationship Id="rId161" Type="http://schemas.openxmlformats.org/officeDocument/2006/relationships/hyperlink" Target="http://abs.twimg.com/images/themes/theme1/bg.png" TargetMode="External"/><Relationship Id="rId182" Type="http://schemas.openxmlformats.org/officeDocument/2006/relationships/hyperlink" Target="http://pbs.twimg.com/profile_images/800381369583075328/Zt1vJj_v_normal.jpg" TargetMode="External"/><Relationship Id="rId217" Type="http://schemas.openxmlformats.org/officeDocument/2006/relationships/hyperlink" Target="http://pbs.twimg.com/profile_images/810680104997294080/VYlzU488_normal.jpg" TargetMode="External"/><Relationship Id="rId6" Type="http://schemas.openxmlformats.org/officeDocument/2006/relationships/hyperlink" Target="https://t.co/6iIoFuFJ0M" TargetMode="External"/><Relationship Id="rId238" Type="http://schemas.openxmlformats.org/officeDocument/2006/relationships/hyperlink" Target="http://pbs.twimg.com/profile_images/2322881765/0F524D91-EB92-4DC4-A027-C0A2F5185416_normal" TargetMode="External"/><Relationship Id="rId259" Type="http://schemas.openxmlformats.org/officeDocument/2006/relationships/hyperlink" Target="https://twitter.com/huelvahoy" TargetMode="External"/><Relationship Id="rId23" Type="http://schemas.openxmlformats.org/officeDocument/2006/relationships/hyperlink" Target="http://t.co/CdizE7H7ie" TargetMode="External"/><Relationship Id="rId119" Type="http://schemas.openxmlformats.org/officeDocument/2006/relationships/hyperlink" Target="http://abs.twimg.com/images/themes/theme1/bg.png" TargetMode="External"/><Relationship Id="rId270" Type="http://schemas.openxmlformats.org/officeDocument/2006/relationships/hyperlink" Target="https://twitter.com/rohitkumarbirla" TargetMode="External"/><Relationship Id="rId291" Type="http://schemas.openxmlformats.org/officeDocument/2006/relationships/hyperlink" Target="https://twitter.com/kaskusjualbeli" TargetMode="External"/><Relationship Id="rId305" Type="http://schemas.openxmlformats.org/officeDocument/2006/relationships/hyperlink" Target="https://twitter.com/pointekonline" TargetMode="External"/><Relationship Id="rId326" Type="http://schemas.openxmlformats.org/officeDocument/2006/relationships/comments" Target="../comments2.xml"/><Relationship Id="rId44" Type="http://schemas.openxmlformats.org/officeDocument/2006/relationships/hyperlink" Target="http://t.co/j2qXoX7DwI" TargetMode="External"/><Relationship Id="rId65" Type="http://schemas.openxmlformats.org/officeDocument/2006/relationships/hyperlink" Target="https://pbs.twimg.com/profile_banners/10228272/1489093421" TargetMode="External"/><Relationship Id="rId86" Type="http://schemas.openxmlformats.org/officeDocument/2006/relationships/hyperlink" Target="https://pbs.twimg.com/profile_banners/46330400/1431788793" TargetMode="External"/><Relationship Id="rId130" Type="http://schemas.openxmlformats.org/officeDocument/2006/relationships/hyperlink" Target="http://abs.twimg.com/images/themes/theme1/bg.png" TargetMode="External"/><Relationship Id="rId151" Type="http://schemas.openxmlformats.org/officeDocument/2006/relationships/hyperlink" Target="http://abs.twimg.com/images/themes/theme1/bg.png" TargetMode="External"/><Relationship Id="rId172" Type="http://schemas.openxmlformats.org/officeDocument/2006/relationships/hyperlink" Target="http://pbs.twimg.com/profile_images/668017690854998016/laUcvkL0_normal.jpg" TargetMode="External"/><Relationship Id="rId193" Type="http://schemas.openxmlformats.org/officeDocument/2006/relationships/hyperlink" Target="http://pbs.twimg.com/profile_images/809025013844234240/ENtOSls5_normal.jpg" TargetMode="External"/><Relationship Id="rId207" Type="http://schemas.openxmlformats.org/officeDocument/2006/relationships/hyperlink" Target="http://pbs.twimg.com/profile_images/434276853977587712/OTLEj6ym_normal.jpeg" TargetMode="External"/><Relationship Id="rId228" Type="http://schemas.openxmlformats.org/officeDocument/2006/relationships/hyperlink" Target="http://pbs.twimg.com/profile_images/846848970479603713/nt-wWmRP_normal.jpg" TargetMode="External"/><Relationship Id="rId249" Type="http://schemas.openxmlformats.org/officeDocument/2006/relationships/hyperlink" Target="https://twitter.com/nadmartonline" TargetMode="External"/><Relationship Id="rId13" Type="http://schemas.openxmlformats.org/officeDocument/2006/relationships/hyperlink" Target="https://t.co/EHMYL9ly7r" TargetMode="External"/><Relationship Id="rId109" Type="http://schemas.openxmlformats.org/officeDocument/2006/relationships/hyperlink" Target="http://abs.twimg.com/images/themes/theme1/bg.png" TargetMode="External"/><Relationship Id="rId260" Type="http://schemas.openxmlformats.org/officeDocument/2006/relationships/hyperlink" Target="https://twitter.com/mobiflip" TargetMode="External"/><Relationship Id="rId281" Type="http://schemas.openxmlformats.org/officeDocument/2006/relationships/hyperlink" Target="https://twitter.com/wschnaeppchen" TargetMode="External"/><Relationship Id="rId316" Type="http://schemas.openxmlformats.org/officeDocument/2006/relationships/hyperlink" Target="https://twitter.com/promocaotop" TargetMode="External"/><Relationship Id="rId34" Type="http://schemas.openxmlformats.org/officeDocument/2006/relationships/hyperlink" Target="https://t.co/GsSGdfN0wV" TargetMode="External"/><Relationship Id="rId55" Type="http://schemas.openxmlformats.org/officeDocument/2006/relationships/hyperlink" Target="https://pbs.twimg.com/profile_banners/803336307678343174/1480839474" TargetMode="External"/><Relationship Id="rId76" Type="http://schemas.openxmlformats.org/officeDocument/2006/relationships/hyperlink" Target="https://pbs.twimg.com/profile_banners/2325206282/1478263031" TargetMode="External"/><Relationship Id="rId97" Type="http://schemas.openxmlformats.org/officeDocument/2006/relationships/hyperlink" Target="https://pbs.twimg.com/profile_banners/2616053077/1482200648" TargetMode="External"/><Relationship Id="rId120" Type="http://schemas.openxmlformats.org/officeDocument/2006/relationships/hyperlink" Target="http://pbs.twimg.com/profile_background_images/451389902429491200/Rrlh09IC.png" TargetMode="External"/><Relationship Id="rId141" Type="http://schemas.openxmlformats.org/officeDocument/2006/relationships/hyperlink" Target="http://abs.twimg.com/images/themes/theme1/bg.png" TargetMode="External"/><Relationship Id="rId7" Type="http://schemas.openxmlformats.org/officeDocument/2006/relationships/hyperlink" Target="http://t.co/rhgeFybMb9" TargetMode="External"/><Relationship Id="rId162" Type="http://schemas.openxmlformats.org/officeDocument/2006/relationships/hyperlink" Target="http://abs.twimg.com/images/themes/theme1/bg.png" TargetMode="External"/><Relationship Id="rId183" Type="http://schemas.openxmlformats.org/officeDocument/2006/relationships/hyperlink" Target="http://pbs.twimg.com/profile_images/378800000451877806/c75b6b8b475c46bc6342aeb8d9c2a2c0_normal.jpeg" TargetMode="External"/><Relationship Id="rId218" Type="http://schemas.openxmlformats.org/officeDocument/2006/relationships/hyperlink" Target="http://pbs.twimg.com/profile_images/848868496981274624/nm_RvGw4_normal.jpg" TargetMode="External"/><Relationship Id="rId239" Type="http://schemas.openxmlformats.org/officeDocument/2006/relationships/hyperlink" Target="http://pbs.twimg.com/profile_images/344513261568701660/caef6e4dc5eb06bfcdacb287f7439172_normal.jpeg" TargetMode="External"/><Relationship Id="rId250" Type="http://schemas.openxmlformats.org/officeDocument/2006/relationships/hyperlink" Target="https://twitter.com/tiendamopi" TargetMode="External"/><Relationship Id="rId271" Type="http://schemas.openxmlformats.org/officeDocument/2006/relationships/hyperlink" Target="https://twitter.com/youtube" TargetMode="External"/><Relationship Id="rId292" Type="http://schemas.openxmlformats.org/officeDocument/2006/relationships/hyperlink" Target="https://twitter.com/ponsel_2000" TargetMode="External"/><Relationship Id="rId306" Type="http://schemas.openxmlformats.org/officeDocument/2006/relationships/hyperlink" Target="https://twitter.com/giodaddabbo" TargetMode="External"/><Relationship Id="rId24" Type="http://schemas.openxmlformats.org/officeDocument/2006/relationships/hyperlink" Target="http://t.co/fa8P8NqCQu" TargetMode="External"/><Relationship Id="rId45" Type="http://schemas.openxmlformats.org/officeDocument/2006/relationships/hyperlink" Target="http://t.co/X5kdLViByS" TargetMode="External"/><Relationship Id="rId66" Type="http://schemas.openxmlformats.org/officeDocument/2006/relationships/hyperlink" Target="https://pbs.twimg.com/profile_banners/4208985843/1447760336" TargetMode="External"/><Relationship Id="rId87" Type="http://schemas.openxmlformats.org/officeDocument/2006/relationships/hyperlink" Target="https://pbs.twimg.com/profile_banners/845143334729396224/1490739489" TargetMode="External"/><Relationship Id="rId110" Type="http://schemas.openxmlformats.org/officeDocument/2006/relationships/hyperlink" Target="http://pbs.twimg.com/profile_background_images/490680681/light-tile.gif" TargetMode="External"/><Relationship Id="rId131" Type="http://schemas.openxmlformats.org/officeDocument/2006/relationships/hyperlink" Target="http://abs.twimg.com/images/themes/theme1/bg.png" TargetMode="External"/><Relationship Id="rId152" Type="http://schemas.openxmlformats.org/officeDocument/2006/relationships/hyperlink" Target="http://abs.twimg.com/images/themes/theme13/bg.gif" TargetMode="External"/><Relationship Id="rId173" Type="http://schemas.openxmlformats.org/officeDocument/2006/relationships/hyperlink" Target="http://pbs.twimg.com/profile_images/513781221780774913/Wv46cw2F_normal.jpeg" TargetMode="External"/><Relationship Id="rId194" Type="http://schemas.openxmlformats.org/officeDocument/2006/relationships/hyperlink" Target="http://pbs.twimg.com/profile_images/809157670263488513/l4Q-nHf-_normal.jpg" TargetMode="External"/><Relationship Id="rId208" Type="http://schemas.openxmlformats.org/officeDocument/2006/relationships/hyperlink" Target="http://pbs.twimg.com/profile_images/2434808899/zaz9lj3i3yqlb6bxjygz_normal.png" TargetMode="External"/><Relationship Id="rId229" Type="http://schemas.openxmlformats.org/officeDocument/2006/relationships/hyperlink" Target="http://pbs.twimg.com/profile_images/689407924242817024/-MSN9LJ5_normal.jpg" TargetMode="External"/><Relationship Id="rId240" Type="http://schemas.openxmlformats.org/officeDocument/2006/relationships/hyperlink" Target="http://pbs.twimg.com/profile_images/845049130221273088/QBNc_uT-_normal.jpg" TargetMode="External"/><Relationship Id="rId261" Type="http://schemas.openxmlformats.org/officeDocument/2006/relationships/hyperlink" Target="https://twitter.com/itechniklife" TargetMode="External"/><Relationship Id="rId14" Type="http://schemas.openxmlformats.org/officeDocument/2006/relationships/hyperlink" Target="https://t.co/sx6GeS6wd3" TargetMode="External"/><Relationship Id="rId30" Type="http://schemas.openxmlformats.org/officeDocument/2006/relationships/hyperlink" Target="http://t.co/mMmUUz9P3d" TargetMode="External"/><Relationship Id="rId35" Type="http://schemas.openxmlformats.org/officeDocument/2006/relationships/hyperlink" Target="https://t.co/LfAvcsKAeg" TargetMode="External"/><Relationship Id="rId56" Type="http://schemas.openxmlformats.org/officeDocument/2006/relationships/hyperlink" Target="https://pbs.twimg.com/profile_banners/2554709928/1402234431" TargetMode="External"/><Relationship Id="rId77" Type="http://schemas.openxmlformats.org/officeDocument/2006/relationships/hyperlink" Target="https://pbs.twimg.com/profile_banners/2856368366/1427987394" TargetMode="External"/><Relationship Id="rId100" Type="http://schemas.openxmlformats.org/officeDocument/2006/relationships/hyperlink" Target="http://abs.twimg.com/images/themes/theme1/bg.png" TargetMode="External"/><Relationship Id="rId105" Type="http://schemas.openxmlformats.org/officeDocument/2006/relationships/hyperlink" Target="http://abs.twimg.com/images/themes/theme1/bg.png" TargetMode="External"/><Relationship Id="rId126" Type="http://schemas.openxmlformats.org/officeDocument/2006/relationships/hyperlink" Target="http://pbs.twimg.com/profile_background_images/833081258/0d1976afcb1eabc2928f127d20584d4d.jpeg" TargetMode="External"/><Relationship Id="rId147" Type="http://schemas.openxmlformats.org/officeDocument/2006/relationships/hyperlink" Target="http://abs.twimg.com/images/themes/theme9/bg.gif" TargetMode="External"/><Relationship Id="rId168" Type="http://schemas.openxmlformats.org/officeDocument/2006/relationships/hyperlink" Target="http://pbs.twimg.com/profile_images/1306680260/diagonismos_banner_normal.jpg" TargetMode="External"/><Relationship Id="rId282" Type="http://schemas.openxmlformats.org/officeDocument/2006/relationships/hyperlink" Target="https://twitter.com/filtr_de" TargetMode="External"/><Relationship Id="rId312" Type="http://schemas.openxmlformats.org/officeDocument/2006/relationships/hyperlink" Target="https://twitter.com/promos_du_web" TargetMode="External"/><Relationship Id="rId317" Type="http://schemas.openxmlformats.org/officeDocument/2006/relationships/hyperlink" Target="https://twitter.com/euroshejk" TargetMode="External"/><Relationship Id="rId8" Type="http://schemas.openxmlformats.org/officeDocument/2006/relationships/hyperlink" Target="https://t.co/45jExxejzn" TargetMode="External"/><Relationship Id="rId51" Type="http://schemas.openxmlformats.org/officeDocument/2006/relationships/hyperlink" Target="https://pbs.twimg.com/profile_banners/280028572/1418565516" TargetMode="External"/><Relationship Id="rId72" Type="http://schemas.openxmlformats.org/officeDocument/2006/relationships/hyperlink" Target="https://pbs.twimg.com/profile_banners/790119253206769664/1477214248" TargetMode="External"/><Relationship Id="rId93" Type="http://schemas.openxmlformats.org/officeDocument/2006/relationships/hyperlink" Target="https://pbs.twimg.com/profile_banners/90957927/1443746813" TargetMode="External"/><Relationship Id="rId98" Type="http://schemas.openxmlformats.org/officeDocument/2006/relationships/hyperlink" Target="https://pbs.twimg.com/profile_banners/2907164173/1489568520" TargetMode="External"/><Relationship Id="rId121" Type="http://schemas.openxmlformats.org/officeDocument/2006/relationships/hyperlink" Target="http://abs.twimg.com/images/themes/theme1/bg.png" TargetMode="External"/><Relationship Id="rId142" Type="http://schemas.openxmlformats.org/officeDocument/2006/relationships/hyperlink" Target="http://abs.twimg.com/images/themes/theme1/bg.png" TargetMode="External"/><Relationship Id="rId163" Type="http://schemas.openxmlformats.org/officeDocument/2006/relationships/hyperlink" Target="http://abs.twimg.com/images/themes/theme1/bg.png" TargetMode="External"/><Relationship Id="rId184" Type="http://schemas.openxmlformats.org/officeDocument/2006/relationships/hyperlink" Target="http://pbs.twimg.com/profile_images/794475129199849472/HjXbBvGo_normal.jpg" TargetMode="External"/><Relationship Id="rId189" Type="http://schemas.openxmlformats.org/officeDocument/2006/relationships/hyperlink" Target="http://pbs.twimg.com/profile_images/1937685978/android-tag_vectorized_normal.png" TargetMode="External"/><Relationship Id="rId219" Type="http://schemas.openxmlformats.org/officeDocument/2006/relationships/hyperlink" Target="http://pbs.twimg.com/profile_images/588197423748636672/cbd11vfi_normal.jpg" TargetMode="External"/><Relationship Id="rId3" Type="http://schemas.openxmlformats.org/officeDocument/2006/relationships/hyperlink" Target="http://t.co/Rr7oZUMZoO" TargetMode="External"/><Relationship Id="rId214" Type="http://schemas.openxmlformats.org/officeDocument/2006/relationships/hyperlink" Target="http://pbs.twimg.com/profile_images/584777672200294400/nD-ZLZSE_normal.jpg" TargetMode="External"/><Relationship Id="rId230" Type="http://schemas.openxmlformats.org/officeDocument/2006/relationships/hyperlink" Target="http://pbs.twimg.com/profile_images/723053889667366913/YTxIqKJL_normal.jpg" TargetMode="External"/><Relationship Id="rId235" Type="http://schemas.openxmlformats.org/officeDocument/2006/relationships/hyperlink" Target="http://abs.twimg.com/sticky/default_profile_images/default_profile_normal.png" TargetMode="External"/><Relationship Id="rId251" Type="http://schemas.openxmlformats.org/officeDocument/2006/relationships/hyperlink" Target="https://twitter.com/juvebot" TargetMode="External"/><Relationship Id="rId256" Type="http://schemas.openxmlformats.org/officeDocument/2006/relationships/hyperlink" Target="https://twitter.com/brucemailhot1" TargetMode="External"/><Relationship Id="rId277" Type="http://schemas.openxmlformats.org/officeDocument/2006/relationships/hyperlink" Target="https://twitter.com/9fnfsbgx87w9iyq" TargetMode="External"/><Relationship Id="rId298" Type="http://schemas.openxmlformats.org/officeDocument/2006/relationships/hyperlink" Target="https://twitter.com/hendfone" TargetMode="External"/><Relationship Id="rId25" Type="http://schemas.openxmlformats.org/officeDocument/2006/relationships/hyperlink" Target="http://t.co/w5r7EsK1" TargetMode="External"/><Relationship Id="rId46" Type="http://schemas.openxmlformats.org/officeDocument/2006/relationships/hyperlink" Target="http://t.co/43IlrHD8F4" TargetMode="External"/><Relationship Id="rId67" Type="http://schemas.openxmlformats.org/officeDocument/2006/relationships/hyperlink" Target="https://pbs.twimg.com/profile_banners/793408851097837568/1489842259" TargetMode="External"/><Relationship Id="rId116" Type="http://schemas.openxmlformats.org/officeDocument/2006/relationships/hyperlink" Target="http://abs.twimg.com/images/themes/theme1/bg.png" TargetMode="External"/><Relationship Id="rId137" Type="http://schemas.openxmlformats.org/officeDocument/2006/relationships/hyperlink" Target="http://pbs.twimg.com/profile_background_images/447953328647852032/1-znb_5T.jpeg" TargetMode="External"/><Relationship Id="rId158" Type="http://schemas.openxmlformats.org/officeDocument/2006/relationships/hyperlink" Target="http://abs.twimg.com/images/themes/theme5/bg.gif" TargetMode="External"/><Relationship Id="rId272" Type="http://schemas.openxmlformats.org/officeDocument/2006/relationships/hyperlink" Target="https://twitter.com/byfone4upro1" TargetMode="External"/><Relationship Id="rId293" Type="http://schemas.openxmlformats.org/officeDocument/2006/relationships/hyperlink" Target="https://twitter.com/mahadirsyarif" TargetMode="External"/><Relationship Id="rId302" Type="http://schemas.openxmlformats.org/officeDocument/2006/relationships/hyperlink" Target="https://twitter.com/monsterdealz" TargetMode="External"/><Relationship Id="rId307" Type="http://schemas.openxmlformats.org/officeDocument/2006/relationships/hyperlink" Target="https://twitter.com/electroshopvzla" TargetMode="External"/><Relationship Id="rId323" Type="http://schemas.openxmlformats.org/officeDocument/2006/relationships/printerSettings" Target="../printerSettings/printerSettings2.bin"/><Relationship Id="rId20" Type="http://schemas.openxmlformats.org/officeDocument/2006/relationships/hyperlink" Target="http://t.co/G0PBzves2p" TargetMode="External"/><Relationship Id="rId41" Type="http://schemas.openxmlformats.org/officeDocument/2006/relationships/hyperlink" Target="https://t.co/p5VYjDfYVb" TargetMode="External"/><Relationship Id="rId62" Type="http://schemas.openxmlformats.org/officeDocument/2006/relationships/hyperlink" Target="https://pbs.twimg.com/profile_banners/60963425/1480517161" TargetMode="External"/><Relationship Id="rId83" Type="http://schemas.openxmlformats.org/officeDocument/2006/relationships/hyperlink" Target="https://pbs.twimg.com/profile_banners/1032828258/1356363026" TargetMode="External"/><Relationship Id="rId88" Type="http://schemas.openxmlformats.org/officeDocument/2006/relationships/hyperlink" Target="https://pbs.twimg.com/profile_banners/4782545538/1470652193" TargetMode="External"/><Relationship Id="rId111" Type="http://schemas.openxmlformats.org/officeDocument/2006/relationships/hyperlink" Target="http://abs.twimg.com/images/themes/theme1/bg.png" TargetMode="External"/><Relationship Id="rId132" Type="http://schemas.openxmlformats.org/officeDocument/2006/relationships/hyperlink" Target="http://abs.twimg.com/images/themes/theme1/bg.png" TargetMode="External"/><Relationship Id="rId153" Type="http://schemas.openxmlformats.org/officeDocument/2006/relationships/hyperlink" Target="http://abs.twimg.com/images/themes/theme1/bg.png" TargetMode="External"/><Relationship Id="rId174" Type="http://schemas.openxmlformats.org/officeDocument/2006/relationships/hyperlink" Target="http://abs.twimg.com/sticky/default_profile_images/default_profile_normal.png" TargetMode="External"/><Relationship Id="rId179" Type="http://schemas.openxmlformats.org/officeDocument/2006/relationships/hyperlink" Target="http://pbs.twimg.com/profile_images/475631093115138048/k277MZ_A_normal.png" TargetMode="External"/><Relationship Id="rId195" Type="http://schemas.openxmlformats.org/officeDocument/2006/relationships/hyperlink" Target="http://pbs.twimg.com/profile_images/842671897586388994/Y0CJUNQ__normal.jpg" TargetMode="External"/><Relationship Id="rId209" Type="http://schemas.openxmlformats.org/officeDocument/2006/relationships/hyperlink" Target="http://pbs.twimg.com/profile_images/641946475799318530/v8xWrBxv_normal.jpg" TargetMode="External"/><Relationship Id="rId190" Type="http://schemas.openxmlformats.org/officeDocument/2006/relationships/hyperlink" Target="http://pbs.twimg.com/profile_images/607572058130612224/-urj_ETD_normal.jpg" TargetMode="External"/><Relationship Id="rId204" Type="http://schemas.openxmlformats.org/officeDocument/2006/relationships/hyperlink" Target="http://pbs.twimg.com/profile_images/789247843294937088/7TlZw9Kt_normal.jpg" TargetMode="External"/><Relationship Id="rId220" Type="http://schemas.openxmlformats.org/officeDocument/2006/relationships/hyperlink" Target="http://pbs.twimg.com/profile_images/830086146768109572/wwVmz11-_normal.jpg" TargetMode="External"/><Relationship Id="rId225" Type="http://schemas.openxmlformats.org/officeDocument/2006/relationships/hyperlink" Target="http://pbs.twimg.com/profile_images/443344933663956992/Dhhf3qGM_normal.png" TargetMode="External"/><Relationship Id="rId241" Type="http://schemas.openxmlformats.org/officeDocument/2006/relationships/hyperlink" Target="http://pbs.twimg.com/profile_images/627964562554404864/D1d-w6Ql_normal.png" TargetMode="External"/><Relationship Id="rId246" Type="http://schemas.openxmlformats.org/officeDocument/2006/relationships/hyperlink" Target="https://twitter.com/zambeli_maria" TargetMode="External"/><Relationship Id="rId267" Type="http://schemas.openxmlformats.org/officeDocument/2006/relationships/hyperlink" Target="https://twitter.com/dafabetuganda" TargetMode="External"/><Relationship Id="rId288" Type="http://schemas.openxmlformats.org/officeDocument/2006/relationships/hyperlink" Target="https://twitter.com/gigaandroid" TargetMode="External"/><Relationship Id="rId15" Type="http://schemas.openxmlformats.org/officeDocument/2006/relationships/hyperlink" Target="https://t.co/RieeRYRDCu" TargetMode="External"/><Relationship Id="rId36" Type="http://schemas.openxmlformats.org/officeDocument/2006/relationships/hyperlink" Target="https://t.co/KYpYbCknxk" TargetMode="External"/><Relationship Id="rId57" Type="http://schemas.openxmlformats.org/officeDocument/2006/relationships/hyperlink" Target="https://pbs.twimg.com/profile_banners/15632048/1447251107" TargetMode="External"/><Relationship Id="rId106" Type="http://schemas.openxmlformats.org/officeDocument/2006/relationships/hyperlink" Target="http://abs.twimg.com/images/themes/theme1/bg.png" TargetMode="External"/><Relationship Id="rId127" Type="http://schemas.openxmlformats.org/officeDocument/2006/relationships/hyperlink" Target="http://abs.twimg.com/images/themes/theme1/bg.png" TargetMode="External"/><Relationship Id="rId262" Type="http://schemas.openxmlformats.org/officeDocument/2006/relationships/hyperlink" Target="https://twitter.com/cupom_efacil" TargetMode="External"/><Relationship Id="rId283" Type="http://schemas.openxmlformats.org/officeDocument/2006/relationships/hyperlink" Target="https://twitter.com/mugi_store" TargetMode="External"/><Relationship Id="rId313" Type="http://schemas.openxmlformats.org/officeDocument/2006/relationships/hyperlink" Target="https://twitter.com/dealurnet" TargetMode="External"/><Relationship Id="rId318" Type="http://schemas.openxmlformats.org/officeDocument/2006/relationships/hyperlink" Target="https://twitter.com/bestbuycyprus" TargetMode="External"/><Relationship Id="rId10" Type="http://schemas.openxmlformats.org/officeDocument/2006/relationships/hyperlink" Target="http://t.co/E4sOiLxRBZ" TargetMode="External"/><Relationship Id="rId31" Type="http://schemas.openxmlformats.org/officeDocument/2006/relationships/hyperlink" Target="https://t.co/ZPjGQ3u9CT" TargetMode="External"/><Relationship Id="rId52" Type="http://schemas.openxmlformats.org/officeDocument/2006/relationships/hyperlink" Target="https://pbs.twimg.com/profile_banners/313877888/1469187059" TargetMode="External"/><Relationship Id="rId73" Type="http://schemas.openxmlformats.org/officeDocument/2006/relationships/hyperlink" Target="https://pbs.twimg.com/profile_banners/87300555/1452762008" TargetMode="External"/><Relationship Id="rId78" Type="http://schemas.openxmlformats.org/officeDocument/2006/relationships/hyperlink" Target="https://pbs.twimg.com/profile_banners/722456820/1404424153" TargetMode="External"/><Relationship Id="rId94" Type="http://schemas.openxmlformats.org/officeDocument/2006/relationships/hyperlink" Target="https://pbs.twimg.com/profile_banners/1446722557/1466233734" TargetMode="External"/><Relationship Id="rId99" Type="http://schemas.openxmlformats.org/officeDocument/2006/relationships/hyperlink" Target="http://pbs.twimg.com/profile_background_images/148027206/twitter.gif" TargetMode="External"/><Relationship Id="rId101" Type="http://schemas.openxmlformats.org/officeDocument/2006/relationships/hyperlink" Target="http://abs.twimg.com/images/themes/theme1/bg.png" TargetMode="External"/><Relationship Id="rId122" Type="http://schemas.openxmlformats.org/officeDocument/2006/relationships/hyperlink" Target="http://abs.twimg.com/images/themes/theme14/bg.gif" TargetMode="External"/><Relationship Id="rId143" Type="http://schemas.openxmlformats.org/officeDocument/2006/relationships/hyperlink" Target="http://abs.twimg.com/images/themes/theme1/bg.png" TargetMode="External"/><Relationship Id="rId148" Type="http://schemas.openxmlformats.org/officeDocument/2006/relationships/hyperlink" Target="http://pbs.twimg.com/profile_background_images/443345195384307712/mTFyfMJv.png" TargetMode="External"/><Relationship Id="rId164" Type="http://schemas.openxmlformats.org/officeDocument/2006/relationships/hyperlink" Target="http://abs.twimg.com/images/themes/theme1/bg.png" TargetMode="External"/><Relationship Id="rId169" Type="http://schemas.openxmlformats.org/officeDocument/2006/relationships/hyperlink" Target="http://abs.twimg.com/sticky/default_profile_images/default_profile_normal.png" TargetMode="External"/><Relationship Id="rId185" Type="http://schemas.openxmlformats.org/officeDocument/2006/relationships/hyperlink" Target="http://pbs.twimg.com/profile_images/831432776440233984/-Wheb5qz_normal.jpg" TargetMode="External"/><Relationship Id="rId4" Type="http://schemas.openxmlformats.org/officeDocument/2006/relationships/hyperlink" Target="https://t.co/j3UjPSikmd" TargetMode="External"/><Relationship Id="rId9" Type="http://schemas.openxmlformats.org/officeDocument/2006/relationships/hyperlink" Target="https://t.co/SYM6B2Qlko" TargetMode="External"/><Relationship Id="rId180" Type="http://schemas.openxmlformats.org/officeDocument/2006/relationships/hyperlink" Target="http://pbs.twimg.com/profile_images/1194330961/images__3__normal.jpg" TargetMode="External"/><Relationship Id="rId210" Type="http://schemas.openxmlformats.org/officeDocument/2006/relationships/hyperlink" Target="http://pbs.twimg.com/profile_images/714210504508575746/40Z8XXou_normal.jpg" TargetMode="External"/><Relationship Id="rId215" Type="http://schemas.openxmlformats.org/officeDocument/2006/relationships/hyperlink" Target="http://pbs.twimg.com/profile_images/311341207/schwein_klein_normal.jpg" TargetMode="External"/><Relationship Id="rId236" Type="http://schemas.openxmlformats.org/officeDocument/2006/relationships/hyperlink" Target="http://pbs.twimg.com/profile_images/378800000083963046/b2be0e4effce5f3e4a13fde52ecd767d_normal.jpeg" TargetMode="External"/><Relationship Id="rId257" Type="http://schemas.openxmlformats.org/officeDocument/2006/relationships/hyperlink" Target="https://twitter.com/pakihari" TargetMode="External"/><Relationship Id="rId278" Type="http://schemas.openxmlformats.org/officeDocument/2006/relationships/hyperlink" Target="https://twitter.com/firmwaresamsung" TargetMode="External"/><Relationship Id="rId26" Type="http://schemas.openxmlformats.org/officeDocument/2006/relationships/hyperlink" Target="https://t.co/rikSkUnoyi" TargetMode="External"/><Relationship Id="rId231" Type="http://schemas.openxmlformats.org/officeDocument/2006/relationships/hyperlink" Target="http://pbs.twimg.com/profile_images/791349165716541441/lYFUYxqf_normal.jpg" TargetMode="External"/><Relationship Id="rId252" Type="http://schemas.openxmlformats.org/officeDocument/2006/relationships/hyperlink" Target="https://twitter.com/gmxtra" TargetMode="External"/><Relationship Id="rId273" Type="http://schemas.openxmlformats.org/officeDocument/2006/relationships/hyperlink" Target="https://twitter.com/mobiletekzone" TargetMode="External"/><Relationship Id="rId294" Type="http://schemas.openxmlformats.org/officeDocument/2006/relationships/hyperlink" Target="https://twitter.com/snipz" TargetMode="External"/><Relationship Id="rId308" Type="http://schemas.openxmlformats.org/officeDocument/2006/relationships/hyperlink" Target="https://twitter.com/gigatechde" TargetMode="External"/><Relationship Id="rId47" Type="http://schemas.openxmlformats.org/officeDocument/2006/relationships/hyperlink" Target="http://t.co/tq6HSH4YWD" TargetMode="External"/><Relationship Id="rId68" Type="http://schemas.openxmlformats.org/officeDocument/2006/relationships/hyperlink" Target="https://pbs.twimg.com/profile_banners/3340972763/1434968170" TargetMode="External"/><Relationship Id="rId89" Type="http://schemas.openxmlformats.org/officeDocument/2006/relationships/hyperlink" Target="https://pbs.twimg.com/profile_banners/24053956/1461224467" TargetMode="External"/><Relationship Id="rId112" Type="http://schemas.openxmlformats.org/officeDocument/2006/relationships/hyperlink" Target="http://pbs.twimg.com/profile_background_images/773690067/f3619ec5a6507d462134d3ab74b2a7cc.jpeg" TargetMode="External"/><Relationship Id="rId133" Type="http://schemas.openxmlformats.org/officeDocument/2006/relationships/hyperlink" Target="http://pbs.twimg.com/profile_background_images/307960746/twitter-bg2.png" TargetMode="External"/><Relationship Id="rId154" Type="http://schemas.openxmlformats.org/officeDocument/2006/relationships/hyperlink" Target="http://abs.twimg.com/images/themes/theme1/bg.png" TargetMode="External"/><Relationship Id="rId175" Type="http://schemas.openxmlformats.org/officeDocument/2006/relationships/hyperlink" Target="http://pbs.twimg.com/profile_images/768502217288589312/CVktOSI3_normal.jpg" TargetMode="External"/><Relationship Id="rId196" Type="http://schemas.openxmlformats.org/officeDocument/2006/relationships/hyperlink" Target="http://pbs.twimg.com/profile_images/514672617/computer_normal.jpg" TargetMode="External"/><Relationship Id="rId200" Type="http://schemas.openxmlformats.org/officeDocument/2006/relationships/hyperlink" Target="http://pbs.twimg.com/profile_images/3472678027/7ecd35c2bac96861cbcc9c7468d0b69c_normal.png" TargetMode="External"/><Relationship Id="rId16" Type="http://schemas.openxmlformats.org/officeDocument/2006/relationships/hyperlink" Target="http://t.co/M5CYQqkjhV" TargetMode="External"/><Relationship Id="rId221" Type="http://schemas.openxmlformats.org/officeDocument/2006/relationships/hyperlink" Target="http://pbs.twimg.com/profile_images/828728187983126528/GFdUL2vj_normal.jpg" TargetMode="External"/><Relationship Id="rId242" Type="http://schemas.openxmlformats.org/officeDocument/2006/relationships/hyperlink" Target="http://pbs.twimg.com/profile_images/811034851977506816/rYhF4Cgo_normal.jpg" TargetMode="External"/><Relationship Id="rId263" Type="http://schemas.openxmlformats.org/officeDocument/2006/relationships/hyperlink" Target="https://twitter.com/alberto62215312" TargetMode="External"/><Relationship Id="rId284" Type="http://schemas.openxmlformats.org/officeDocument/2006/relationships/hyperlink" Target="https://twitter.com/promocoesgatry" TargetMode="External"/><Relationship Id="rId319" Type="http://schemas.openxmlformats.org/officeDocument/2006/relationships/hyperlink" Target="https://twitter.com/josephf198" TargetMode="External"/><Relationship Id="rId37" Type="http://schemas.openxmlformats.org/officeDocument/2006/relationships/hyperlink" Target="https://t.co/PcHCpqped9" TargetMode="External"/><Relationship Id="rId58" Type="http://schemas.openxmlformats.org/officeDocument/2006/relationships/hyperlink" Target="https://pbs.twimg.com/profile_banners/2643814569/1470688358" TargetMode="External"/><Relationship Id="rId79" Type="http://schemas.openxmlformats.org/officeDocument/2006/relationships/hyperlink" Target="https://pbs.twimg.com/profile_banners/3168224818/1429072167" TargetMode="External"/><Relationship Id="rId102" Type="http://schemas.openxmlformats.org/officeDocument/2006/relationships/hyperlink" Target="http://abs.twimg.com/images/themes/theme1/bg.png" TargetMode="External"/><Relationship Id="rId123" Type="http://schemas.openxmlformats.org/officeDocument/2006/relationships/hyperlink" Target="http://abs.twimg.com/images/themes/theme1/bg.png" TargetMode="External"/><Relationship Id="rId144" Type="http://schemas.openxmlformats.org/officeDocument/2006/relationships/hyperlink" Target="http://abs.twimg.com/images/themes/theme1/bg.png" TargetMode="External"/><Relationship Id="rId90" Type="http://schemas.openxmlformats.org/officeDocument/2006/relationships/hyperlink" Target="https://pbs.twimg.com/profile_banners/791331751461285888/1477507387" TargetMode="External"/><Relationship Id="rId165" Type="http://schemas.openxmlformats.org/officeDocument/2006/relationships/hyperlink" Target="http://pbs.twimg.com/profile_images/2339371420/20w3inw75189qtawvnhr_normal.png" TargetMode="External"/><Relationship Id="rId186" Type="http://schemas.openxmlformats.org/officeDocument/2006/relationships/hyperlink" Target="http://pbs.twimg.com/profile_images/664457226287992832/0HEs7L3f_normal.jpg" TargetMode="External"/><Relationship Id="rId211" Type="http://schemas.openxmlformats.org/officeDocument/2006/relationships/hyperlink" Target="http://pbs.twimg.com/profile_images/1322639189/Avatar_normal.JPG" TargetMode="External"/><Relationship Id="rId232" Type="http://schemas.openxmlformats.org/officeDocument/2006/relationships/hyperlink" Target="http://pbs.twimg.com/profile_images/443380269412671488/Vz_f9Jfy_normal.jpeg" TargetMode="External"/><Relationship Id="rId253" Type="http://schemas.openxmlformats.org/officeDocument/2006/relationships/hyperlink" Target="https://twitter.com/bcebd0jjhnhjfcv" TargetMode="External"/><Relationship Id="rId274" Type="http://schemas.openxmlformats.org/officeDocument/2006/relationships/hyperlink" Target="https://twitter.com/wiku02" TargetMode="External"/><Relationship Id="rId295" Type="http://schemas.openxmlformats.org/officeDocument/2006/relationships/hyperlink" Target="https://twitter.com/ultimo_desconto" TargetMode="External"/><Relationship Id="rId309" Type="http://schemas.openxmlformats.org/officeDocument/2006/relationships/hyperlink" Target="https://twitter.com/christinv" TargetMode="External"/><Relationship Id="rId27" Type="http://schemas.openxmlformats.org/officeDocument/2006/relationships/hyperlink" Target="https://t.co/vsqTzAT3j4" TargetMode="External"/><Relationship Id="rId48" Type="http://schemas.openxmlformats.org/officeDocument/2006/relationships/hyperlink" Target="https://t.co/J2YtdQj45S" TargetMode="External"/><Relationship Id="rId69" Type="http://schemas.openxmlformats.org/officeDocument/2006/relationships/hyperlink" Target="https://pbs.twimg.com/profile_banners/2992278219/1480141555" TargetMode="External"/><Relationship Id="rId113" Type="http://schemas.openxmlformats.org/officeDocument/2006/relationships/hyperlink" Target="http://pbs.twimg.com/profile_background_images/461705223/light-tile.gif" TargetMode="External"/><Relationship Id="rId134" Type="http://schemas.openxmlformats.org/officeDocument/2006/relationships/hyperlink" Target="http://pbs.twimg.com/profile_background_images/832789943/1137ea5a134011ba1c7281fdcd7cef02.jpeg" TargetMode="External"/><Relationship Id="rId320" Type="http://schemas.openxmlformats.org/officeDocument/2006/relationships/hyperlink" Target="https://twitter.com/venezolanos24fb" TargetMode="External"/><Relationship Id="rId80" Type="http://schemas.openxmlformats.org/officeDocument/2006/relationships/hyperlink" Target="https://pbs.twimg.com/profile_banners/708749088540463104/1457814181" TargetMode="External"/><Relationship Id="rId155" Type="http://schemas.openxmlformats.org/officeDocument/2006/relationships/hyperlink" Target="http://abs.twimg.com/images/themes/theme9/bg.gif" TargetMode="External"/><Relationship Id="rId176" Type="http://schemas.openxmlformats.org/officeDocument/2006/relationships/hyperlink" Target="http://pbs.twimg.com/profile_images/803340118849372161/hfNnIy1y_normal.jpg" TargetMode="External"/><Relationship Id="rId197" Type="http://schemas.openxmlformats.org/officeDocument/2006/relationships/hyperlink" Target="http://pbs.twimg.com/profile_images/1077889707/android-logo_normal.jpg" TargetMode="External"/><Relationship Id="rId201" Type="http://schemas.openxmlformats.org/officeDocument/2006/relationships/hyperlink" Target="http://pbs.twimg.com/profile_images/802398044713025536/7In2i21D_normal.jpg" TargetMode="External"/><Relationship Id="rId222" Type="http://schemas.openxmlformats.org/officeDocument/2006/relationships/hyperlink" Target="http://pbs.twimg.com/profile_images/612972705361563648/HlKIcF63_normal.jpg" TargetMode="External"/><Relationship Id="rId243" Type="http://schemas.openxmlformats.org/officeDocument/2006/relationships/hyperlink" Target="http://pbs.twimg.com/profile_images/841933858018885633/pfn_WLhr_normal.jpg" TargetMode="External"/><Relationship Id="rId264" Type="http://schemas.openxmlformats.org/officeDocument/2006/relationships/hyperlink" Target="https://twitter.com/sammynews" TargetMode="External"/><Relationship Id="rId285" Type="http://schemas.openxmlformats.org/officeDocument/2006/relationships/hyperlink" Target="https://twitter.com/dtvtechnik" TargetMode="External"/><Relationship Id="rId17" Type="http://schemas.openxmlformats.org/officeDocument/2006/relationships/hyperlink" Target="http://t.co/RpTVrPcN6O" TargetMode="External"/><Relationship Id="rId38" Type="http://schemas.openxmlformats.org/officeDocument/2006/relationships/hyperlink" Target="http://t.co/S2mX2Vy3dK" TargetMode="External"/><Relationship Id="rId59" Type="http://schemas.openxmlformats.org/officeDocument/2006/relationships/hyperlink" Target="https://pbs.twimg.com/profile_banners/264722905/1362444287" TargetMode="External"/><Relationship Id="rId103" Type="http://schemas.openxmlformats.org/officeDocument/2006/relationships/hyperlink" Target="http://abs.twimg.com/images/themes/theme1/bg.png" TargetMode="External"/><Relationship Id="rId124" Type="http://schemas.openxmlformats.org/officeDocument/2006/relationships/hyperlink" Target="http://abs.twimg.com/images/themes/theme1/bg.png" TargetMode="External"/><Relationship Id="rId310" Type="http://schemas.openxmlformats.org/officeDocument/2006/relationships/hyperlink" Target="https://twitter.com/ofertaxmovil" TargetMode="External"/><Relationship Id="rId70" Type="http://schemas.openxmlformats.org/officeDocument/2006/relationships/hyperlink" Target="https://pbs.twimg.com/profile_banners/1080669048/1358488272" TargetMode="External"/><Relationship Id="rId91" Type="http://schemas.openxmlformats.org/officeDocument/2006/relationships/hyperlink" Target="https://pbs.twimg.com/profile_banners/2252318094/1458773877" TargetMode="External"/><Relationship Id="rId145" Type="http://schemas.openxmlformats.org/officeDocument/2006/relationships/hyperlink" Target="http://abs.twimg.com/images/themes/theme1/bg.png" TargetMode="External"/><Relationship Id="rId166" Type="http://schemas.openxmlformats.org/officeDocument/2006/relationships/hyperlink" Target="http://pbs.twimg.com/profile_images/649263285531881472/fXthS30c_normal.png" TargetMode="External"/><Relationship Id="rId187" Type="http://schemas.openxmlformats.org/officeDocument/2006/relationships/hyperlink" Target="http://pbs.twimg.com/profile_images/378800000769156453/c91eb25819414a80c57b0a246e69299e_normal.jpeg" TargetMode="External"/><Relationship Id="rId1" Type="http://schemas.openxmlformats.org/officeDocument/2006/relationships/hyperlink" Target="http://t.co/jCbclnKv3u" TargetMode="External"/><Relationship Id="rId212" Type="http://schemas.openxmlformats.org/officeDocument/2006/relationships/hyperlink" Target="http://pbs.twimg.com/profile_images/808884307557109760/l12XVdPd_normal.jpg" TargetMode="External"/><Relationship Id="rId233" Type="http://schemas.openxmlformats.org/officeDocument/2006/relationships/hyperlink" Target="http://pbs.twimg.com/profile_images/712777075673972736/2ehXyBrb_normal.jpg" TargetMode="External"/><Relationship Id="rId254" Type="http://schemas.openxmlformats.org/officeDocument/2006/relationships/hyperlink" Target="https://twitter.com/acomponentespc" TargetMode="External"/><Relationship Id="rId28" Type="http://schemas.openxmlformats.org/officeDocument/2006/relationships/hyperlink" Target="https://t.co/v8gCWwsvmK" TargetMode="External"/><Relationship Id="rId49" Type="http://schemas.openxmlformats.org/officeDocument/2006/relationships/hyperlink" Target="https://t.co/cydDILBLAo" TargetMode="External"/><Relationship Id="rId114" Type="http://schemas.openxmlformats.org/officeDocument/2006/relationships/hyperlink" Target="http://abs.twimg.com/images/themes/theme1/bg.png" TargetMode="External"/><Relationship Id="rId275" Type="http://schemas.openxmlformats.org/officeDocument/2006/relationships/hyperlink" Target="https://twitter.com/computeramade" TargetMode="External"/><Relationship Id="rId296" Type="http://schemas.openxmlformats.org/officeDocument/2006/relationships/hyperlink" Target="https://twitter.com/talandiva" TargetMode="External"/><Relationship Id="rId300" Type="http://schemas.openxmlformats.org/officeDocument/2006/relationships/hyperlink" Target="https://twitter.com/jromoniex" TargetMode="External"/><Relationship Id="rId60" Type="http://schemas.openxmlformats.org/officeDocument/2006/relationships/hyperlink" Target="https://pbs.twimg.com/profile_banners/534363913/1487064011" TargetMode="External"/><Relationship Id="rId81" Type="http://schemas.openxmlformats.org/officeDocument/2006/relationships/hyperlink" Target="https://pbs.twimg.com/profile_banners/828721308879945728/1486419083" TargetMode="External"/><Relationship Id="rId135" Type="http://schemas.openxmlformats.org/officeDocument/2006/relationships/hyperlink" Target="http://abs.twimg.com/images/themes/theme1/bg.png" TargetMode="External"/><Relationship Id="rId156" Type="http://schemas.openxmlformats.org/officeDocument/2006/relationships/hyperlink" Target="http://abs.twimg.com/images/themes/theme1/bg.png" TargetMode="External"/><Relationship Id="rId177" Type="http://schemas.openxmlformats.org/officeDocument/2006/relationships/hyperlink" Target="http://abs.twimg.com/sticky/default_profile_images/default_profile_normal.png" TargetMode="External"/><Relationship Id="rId198" Type="http://schemas.openxmlformats.org/officeDocument/2006/relationships/hyperlink" Target="http://abs.twimg.com/sticky/default_profile_images/default_profile_normal.png" TargetMode="External"/><Relationship Id="rId321" Type="http://schemas.openxmlformats.org/officeDocument/2006/relationships/hyperlink" Target="https://twitter.com/anuncialoven" TargetMode="External"/><Relationship Id="rId202" Type="http://schemas.openxmlformats.org/officeDocument/2006/relationships/hyperlink" Target="http://abs.twimg.com/sticky/default_profile_images/default_profile_normal.png" TargetMode="External"/><Relationship Id="rId223" Type="http://schemas.openxmlformats.org/officeDocument/2006/relationships/hyperlink" Target="http://pbs.twimg.com/profile_images/564944233832800257/Yh6q6Zze_normal.png" TargetMode="External"/><Relationship Id="rId244" Type="http://schemas.openxmlformats.org/officeDocument/2006/relationships/hyperlink" Target="https://twitter.com/liveshopping_de" TargetMode="External"/><Relationship Id="rId18" Type="http://schemas.openxmlformats.org/officeDocument/2006/relationships/hyperlink" Target="https://t.co/bSvtcS1iop" TargetMode="External"/><Relationship Id="rId39" Type="http://schemas.openxmlformats.org/officeDocument/2006/relationships/hyperlink" Target="http://t.co/cBvtoYW5WL" TargetMode="External"/><Relationship Id="rId265" Type="http://schemas.openxmlformats.org/officeDocument/2006/relationships/hyperlink" Target="https://twitter.com/ctechtvde" TargetMode="External"/><Relationship Id="rId286" Type="http://schemas.openxmlformats.org/officeDocument/2006/relationships/hyperlink" Target="https://twitter.com/news_handy" TargetMode="External"/><Relationship Id="rId50" Type="http://schemas.openxmlformats.org/officeDocument/2006/relationships/hyperlink" Target="https://pbs.twimg.com/profile_banners/3803184383/1449437135" TargetMode="External"/><Relationship Id="rId104" Type="http://schemas.openxmlformats.org/officeDocument/2006/relationships/hyperlink" Target="http://abs.twimg.com/images/themes/theme1/bg.png" TargetMode="External"/><Relationship Id="rId125" Type="http://schemas.openxmlformats.org/officeDocument/2006/relationships/hyperlink" Target="http://pbs.twimg.com/profile_background_images/612926575043051520/x-Ra_BVV.jpg" TargetMode="External"/><Relationship Id="rId146" Type="http://schemas.openxmlformats.org/officeDocument/2006/relationships/hyperlink" Target="http://pbs.twimg.com/profile_background_images/559593470/twitter_background.jpg" TargetMode="External"/><Relationship Id="rId167" Type="http://schemas.openxmlformats.org/officeDocument/2006/relationships/hyperlink" Target="http://pbs.twimg.com/profile_images/714413954278232064/gm0qtTl3_normal.jpg" TargetMode="External"/><Relationship Id="rId188" Type="http://schemas.openxmlformats.org/officeDocument/2006/relationships/hyperlink" Target="http://pbs.twimg.com/profile_images/844156817529864195/Nn6Lw00E_normal.jpg" TargetMode="External"/><Relationship Id="rId311" Type="http://schemas.openxmlformats.org/officeDocument/2006/relationships/hyperlink" Target="https://twitter.com/korting_krant" TargetMode="External"/><Relationship Id="rId71" Type="http://schemas.openxmlformats.org/officeDocument/2006/relationships/hyperlink" Target="https://pbs.twimg.com/profile_banners/789201304333672448/1477010071" TargetMode="External"/><Relationship Id="rId92" Type="http://schemas.openxmlformats.org/officeDocument/2006/relationships/hyperlink" Target="https://pbs.twimg.com/profile_banners/35417819/1490547569" TargetMode="External"/><Relationship Id="rId213" Type="http://schemas.openxmlformats.org/officeDocument/2006/relationships/hyperlink" Target="http://pbs.twimg.com/profile_images/583647686873583616/fdh2ZrSp_normal.jpg" TargetMode="External"/><Relationship Id="rId234" Type="http://schemas.openxmlformats.org/officeDocument/2006/relationships/hyperlink" Target="http://pbs.twimg.com/profile_images/846042239318970369/rOy0L-Wc_normal.jpg" TargetMode="External"/><Relationship Id="rId2" Type="http://schemas.openxmlformats.org/officeDocument/2006/relationships/hyperlink" Target="http://t.co/Q9lMYAcnUA" TargetMode="External"/><Relationship Id="rId29" Type="http://schemas.openxmlformats.org/officeDocument/2006/relationships/hyperlink" Target="http://t.co/yW1dj7UC2H" TargetMode="External"/><Relationship Id="rId255" Type="http://schemas.openxmlformats.org/officeDocument/2006/relationships/hyperlink" Target="https://twitter.com/modernvision_" TargetMode="External"/><Relationship Id="rId276" Type="http://schemas.openxmlformats.org/officeDocument/2006/relationships/hyperlink" Target="https://twitter.com/newandroidapps" TargetMode="External"/><Relationship Id="rId297" Type="http://schemas.openxmlformats.org/officeDocument/2006/relationships/hyperlink" Target="https://twitter.com/pedro97047189" TargetMode="External"/><Relationship Id="rId40" Type="http://schemas.openxmlformats.org/officeDocument/2006/relationships/hyperlink" Target="https://t.co/7dPvftoDJd" TargetMode="External"/><Relationship Id="rId115" Type="http://schemas.openxmlformats.org/officeDocument/2006/relationships/hyperlink" Target="http://abs.twimg.com/images/themes/theme1/bg.png" TargetMode="External"/><Relationship Id="rId136" Type="http://schemas.openxmlformats.org/officeDocument/2006/relationships/hyperlink" Target="http://abs.twimg.com/images/themes/theme9/bg.gif" TargetMode="External"/><Relationship Id="rId157" Type="http://schemas.openxmlformats.org/officeDocument/2006/relationships/hyperlink" Target="http://abs.twimg.com/images/themes/theme1/bg.png" TargetMode="External"/><Relationship Id="rId178" Type="http://schemas.openxmlformats.org/officeDocument/2006/relationships/hyperlink" Target="http://abs.twimg.com/sticky/default_profile_images/default_profile_normal.png" TargetMode="External"/><Relationship Id="rId301" Type="http://schemas.openxmlformats.org/officeDocument/2006/relationships/hyperlink" Target="https://twitter.com/stavrinaki_" TargetMode="External"/><Relationship Id="rId322" Type="http://schemas.openxmlformats.org/officeDocument/2006/relationships/hyperlink" Target="https://twitter.com/tarekahmedbd500" TargetMode="External"/><Relationship Id="rId61" Type="http://schemas.openxmlformats.org/officeDocument/2006/relationships/hyperlink" Target="https://pbs.twimg.com/profile_banners/843019812448227328/1490098035" TargetMode="External"/><Relationship Id="rId82" Type="http://schemas.openxmlformats.org/officeDocument/2006/relationships/hyperlink" Target="https://pbs.twimg.com/profile_banners/3308200810/1434978981" TargetMode="External"/><Relationship Id="rId199" Type="http://schemas.openxmlformats.org/officeDocument/2006/relationships/hyperlink" Target="http://pbs.twimg.com/profile_images/612924647005417472/slpvcsbh_normal.png" TargetMode="External"/><Relationship Id="rId203" Type="http://schemas.openxmlformats.org/officeDocument/2006/relationships/hyperlink" Target="http://pbs.twimg.com/profile_images/3165319036/57e93fc605d39fec044a5fa85e905fcb_normal.jpeg" TargetMode="External"/><Relationship Id="rId19" Type="http://schemas.openxmlformats.org/officeDocument/2006/relationships/hyperlink" Target="https://t.co/F3fLcf5sH7" TargetMode="External"/><Relationship Id="rId224" Type="http://schemas.openxmlformats.org/officeDocument/2006/relationships/hyperlink" Target="http://pbs.twimg.com/profile_images/532377926277152768/JDczA0k2_normal.jpeg" TargetMode="External"/><Relationship Id="rId245" Type="http://schemas.openxmlformats.org/officeDocument/2006/relationships/hyperlink" Target="https://twitter.com/samnewspl" TargetMode="External"/><Relationship Id="rId266" Type="http://schemas.openxmlformats.org/officeDocument/2006/relationships/hyperlink" Target="https://twitter.com/britneycorbeyan" TargetMode="External"/><Relationship Id="rId287" Type="http://schemas.openxmlformats.org/officeDocument/2006/relationships/hyperlink" Target="https://twitter.com/androidn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8" Type="http://schemas.openxmlformats.org/officeDocument/2006/relationships/hyperlink" Target="http://www.techtudo.com.br/review/galaxy-j5-metal.html" TargetMode="Externa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hyperlink" Target="http://www.anuncialovenezuela.com/se-vende-galaxy-j5/" TargetMode="External"/><Relationship Id="rId7" Type="http://schemas.openxmlformats.org/officeDocument/2006/relationships/hyperlink" Target="https://superdeals.github.io/?item=2017-04-03-02494" TargetMode="Externa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hyperlink" Target="https://gafanhotoapp.com.br/" TargetMode="External"/><Relationship Id="rId16" Type="http://schemas.openxmlformats.org/officeDocument/2006/relationships/table" Target="../tables/table16.xml"/><Relationship Id="rId1" Type="http://schemas.openxmlformats.org/officeDocument/2006/relationships/hyperlink" Target="http://diagonismos.gr/diagonismos-gia-ena-kinito-samsung-galaxy-j5-mia-koyzinomixani-sencor-kai-ena-blender-aeg/" TargetMode="External"/><Relationship Id="rId6" Type="http://schemas.openxmlformats.org/officeDocument/2006/relationships/hyperlink" Target="https://www.netzwelt.de/news/160588-galaxy-j5-2016-duos-145-euro-media-markt-lohnt-kauf.html?utm_source=dlvr.it&amp;utm_medium=twitter" TargetMode="External"/><Relationship Id="rId11" Type="http://schemas.openxmlformats.org/officeDocument/2006/relationships/table" Target="../tables/table11.xml"/><Relationship Id="rId5" Type="http://schemas.openxmlformats.org/officeDocument/2006/relationships/hyperlink" Target="http://www.giga.de/deals/media-markt-schnapp-des-tages-samsung-galaxy-j5-2016-zum-bestpreis/" TargetMode="External"/><Relationship Id="rId15" Type="http://schemas.openxmlformats.org/officeDocument/2006/relationships/table" Target="../tables/table15.xml"/><Relationship Id="rId10" Type="http://schemas.openxmlformats.org/officeDocument/2006/relationships/hyperlink" Target="http://www.giga.de/androidnews/?utm_source=dlvr.it&amp;utm_medium=twitter" TargetMode="External"/><Relationship Id="rId4" Type="http://schemas.openxmlformats.org/officeDocument/2006/relationships/hyperlink" Target="https://www.mobiflip.de/media-markt-samsung-galaxy-j5-2016-duos-fuer-145-euro/" TargetMode="External"/><Relationship Id="rId9" Type="http://schemas.openxmlformats.org/officeDocument/2006/relationships/hyperlink" Target="http://www.giga.de/deals/media-markt-schnapp-des-tages-samsung-galaxy-j5-2016-zum-bestpreis/?utm_source=dlvr.it&amp;utm_medium=twitter" TargetMode="External"/><Relationship Id="rId14"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I328"/>
  <sheetViews>
    <sheetView workbookViewId="0">
      <pane xSplit="2" ySplit="2" topLeftCell="K89" activePane="bottomRight" state="frozen"/>
      <selection pane="topRight" activeCell="C1" sqref="C1"/>
      <selection pane="bottomLeft" activeCell="A3" sqref="A3"/>
      <selection pane="bottomRight" activeCell="A3" sqref="A3:XFD91"/>
    </sheetView>
  </sheetViews>
  <sheetFormatPr defaultRowHeight="14.5" x14ac:dyDescent="0.35"/>
  <cols>
    <col min="1" max="2" width="10.453125" style="1" customWidth="1"/>
    <col min="3" max="3" width="7.81640625" style="3" bestFit="1" customWidth="1"/>
    <col min="4" max="4" width="8.7265625" style="2" bestFit="1" customWidth="1"/>
    <col min="5" max="5" width="7.7265625" style="2" bestFit="1" customWidth="1"/>
    <col min="6" max="6" width="9.81640625" style="2" bestFit="1" customWidth="1"/>
    <col min="7" max="7" width="11" style="3" bestFit="1" customWidth="1"/>
    <col min="8" max="8" width="8" style="1" bestFit="1" customWidth="1"/>
    <col min="9" max="9" width="12.26953125" style="3" bestFit="1" customWidth="1"/>
    <col min="10" max="10" width="12.453125" style="3" bestFit="1" customWidth="1"/>
    <col min="11" max="11" width="15.54296875" style="3" customWidth="1"/>
    <col min="12" max="12" width="11" hidden="1" customWidth="1"/>
    <col min="13" max="13" width="10.81640625" hidden="1" customWidth="1"/>
    <col min="14" max="14" width="16" bestFit="1" customWidth="1"/>
    <col min="15" max="15" width="12.26953125" bestFit="1" customWidth="1"/>
    <col min="16" max="16" width="13.36328125" bestFit="1" customWidth="1"/>
    <col min="17" max="17" width="8.1796875" bestFit="1" customWidth="1"/>
    <col min="18" max="18" width="9.08984375" bestFit="1" customWidth="1"/>
    <col min="19" max="19" width="12.453125" bestFit="1" customWidth="1"/>
    <col min="20" max="20" width="12.6328125" bestFit="1" customWidth="1"/>
    <col min="21" max="21" width="10.36328125" bestFit="1" customWidth="1"/>
    <col min="22" max="22" width="13.7265625" bestFit="1" customWidth="1"/>
    <col min="23" max="23" width="12.54296875" bestFit="1" customWidth="1"/>
    <col min="24" max="24" width="13.36328125" bestFit="1" customWidth="1"/>
    <col min="25" max="25" width="9.81640625" bestFit="1" customWidth="1"/>
    <col min="26" max="26" width="11.26953125" bestFit="1" customWidth="1"/>
    <col min="27" max="27" width="13.1796875" bestFit="1" customWidth="1"/>
    <col min="28" max="28" width="12.6328125" bestFit="1" customWidth="1"/>
    <col min="29" max="29" width="10.90625" bestFit="1" customWidth="1"/>
    <col min="30" max="30" width="9.81640625" bestFit="1" customWidth="1"/>
    <col min="31" max="31" width="12.6328125" bestFit="1" customWidth="1"/>
    <col min="32" max="32" width="10.08984375" bestFit="1" customWidth="1"/>
    <col min="33" max="33" width="10.90625" bestFit="1" customWidth="1"/>
    <col min="34" max="34" width="10.36328125" bestFit="1" customWidth="1"/>
    <col min="35" max="35" width="10.453125" bestFit="1" customWidth="1"/>
    <col min="36" max="36" width="12" bestFit="1" customWidth="1"/>
    <col min="37" max="37" width="9.90625" bestFit="1" customWidth="1"/>
    <col min="38" max="38" width="12.1796875" bestFit="1" customWidth="1"/>
    <col min="40" max="40" width="11.54296875" bestFit="1" customWidth="1"/>
    <col min="41" max="41" width="11.26953125" bestFit="1" customWidth="1"/>
    <col min="42" max="42" width="12.6328125" bestFit="1" customWidth="1"/>
    <col min="43" max="43" width="19.453125" bestFit="1" customWidth="1"/>
    <col min="44" max="44" width="18.1796875" bestFit="1" customWidth="1"/>
    <col min="45" max="45" width="15.81640625" bestFit="1" customWidth="1"/>
    <col min="46" max="46" width="9.7265625" bestFit="1" customWidth="1"/>
    <col min="47" max="47" width="14.453125" bestFit="1" customWidth="1"/>
    <col min="48" max="48" width="10.7265625" bestFit="1" customWidth="1"/>
    <col min="49" max="49" width="9.6328125" bestFit="1" customWidth="1"/>
    <col min="50" max="50" width="8" bestFit="1" customWidth="1"/>
    <col min="51" max="51" width="7.36328125" bestFit="1" customWidth="1"/>
    <col min="52" max="52" width="11" bestFit="1" customWidth="1"/>
    <col min="53" max="53" width="20.26953125" bestFit="1" customWidth="1"/>
    <col min="54" max="54" width="25.26953125" bestFit="1" customWidth="1"/>
    <col min="55" max="55" width="21.08984375" bestFit="1" customWidth="1"/>
    <col min="56" max="56" width="26.08984375" bestFit="1" customWidth="1"/>
    <col min="57" max="57" width="27.1796875" bestFit="1" customWidth="1"/>
    <col min="58" max="58" width="31.36328125" bestFit="1" customWidth="1"/>
    <col min="59" max="59" width="17.26953125" bestFit="1" customWidth="1"/>
    <col min="60" max="60" width="20.81640625" bestFit="1" customWidth="1"/>
    <col min="61" max="61" width="14.6328125" bestFit="1" customWidth="1"/>
  </cols>
  <sheetData>
    <row r="1" spans="1:61" x14ac:dyDescent="0.35">
      <c r="C1" s="18" t="s">
        <v>39</v>
      </c>
      <c r="D1" s="19"/>
      <c r="E1" s="19"/>
      <c r="F1" s="19"/>
      <c r="G1" s="18"/>
      <c r="H1" s="16" t="s">
        <v>43</v>
      </c>
      <c r="I1" s="54"/>
      <c r="J1" s="54"/>
      <c r="K1" s="35" t="s">
        <v>42</v>
      </c>
      <c r="L1" s="20" t="s">
        <v>40</v>
      </c>
      <c r="M1" s="20"/>
      <c r="N1" s="17" t="s">
        <v>41</v>
      </c>
    </row>
    <row r="2" spans="1:61" ht="30" customHeight="1" x14ac:dyDescent="0.35">
      <c r="A2" s="11" t="s">
        <v>0</v>
      </c>
      <c r="B2" s="11" t="s">
        <v>1</v>
      </c>
      <c r="C2" s="13" t="s">
        <v>2</v>
      </c>
      <c r="D2" s="13" t="s">
        <v>3</v>
      </c>
      <c r="E2" s="13" t="s">
        <v>130</v>
      </c>
      <c r="F2" s="13" t="s">
        <v>4</v>
      </c>
      <c r="G2" s="13" t="s">
        <v>11</v>
      </c>
      <c r="H2" s="11" t="s">
        <v>46</v>
      </c>
      <c r="I2" s="13" t="s">
        <v>160</v>
      </c>
      <c r="J2" s="13" t="s">
        <v>161</v>
      </c>
      <c r="K2" s="13" t="s">
        <v>165</v>
      </c>
      <c r="L2" s="13" t="s">
        <v>12</v>
      </c>
      <c r="M2" s="13" t="s">
        <v>38</v>
      </c>
      <c r="N2" s="13" t="s">
        <v>26</v>
      </c>
      <c r="O2" s="13" t="s">
        <v>177</v>
      </c>
      <c r="P2" s="13" t="s">
        <v>178</v>
      </c>
      <c r="Q2" s="13" t="s">
        <v>179</v>
      </c>
      <c r="R2" s="13" t="s">
        <v>180</v>
      </c>
      <c r="S2" s="13" t="s">
        <v>181</v>
      </c>
      <c r="T2" s="13" t="s">
        <v>182</v>
      </c>
      <c r="U2" s="13" t="s">
        <v>183</v>
      </c>
      <c r="V2" s="13" t="s">
        <v>184</v>
      </c>
      <c r="W2" s="13" t="s">
        <v>185</v>
      </c>
      <c r="X2" s="13" t="s">
        <v>186</v>
      </c>
      <c r="Y2" s="13" t="s">
        <v>187</v>
      </c>
      <c r="Z2" s="13" t="s">
        <v>188</v>
      </c>
      <c r="AA2" s="13" t="s">
        <v>189</v>
      </c>
      <c r="AB2" s="13" t="s">
        <v>190</v>
      </c>
      <c r="AC2" s="13" t="s">
        <v>191</v>
      </c>
      <c r="AD2" s="13" t="s">
        <v>192</v>
      </c>
      <c r="AE2" s="13" t="s">
        <v>193</v>
      </c>
      <c r="AF2" s="13" t="s">
        <v>194</v>
      </c>
      <c r="AG2" s="13" t="s">
        <v>195</v>
      </c>
      <c r="AH2" s="13" t="s">
        <v>196</v>
      </c>
      <c r="AI2" s="13" t="s">
        <v>197</v>
      </c>
      <c r="AJ2" s="13" t="s">
        <v>198</v>
      </c>
      <c r="AK2" s="13" t="s">
        <v>199</v>
      </c>
      <c r="AL2" s="13" t="s">
        <v>200</v>
      </c>
      <c r="AM2" s="13" t="s">
        <v>201</v>
      </c>
      <c r="AN2" s="13" t="s">
        <v>202</v>
      </c>
      <c r="AO2" s="13" t="s">
        <v>203</v>
      </c>
      <c r="AP2" s="13" t="s">
        <v>204</v>
      </c>
      <c r="AQ2" s="13" t="s">
        <v>205</v>
      </c>
      <c r="AR2" s="13" t="s">
        <v>206</v>
      </c>
      <c r="AS2" s="13" t="s">
        <v>207</v>
      </c>
      <c r="AT2" s="13" t="s">
        <v>208</v>
      </c>
      <c r="AU2" s="13" t="s">
        <v>209</v>
      </c>
      <c r="AV2" s="13" t="s">
        <v>210</v>
      </c>
      <c r="AW2" s="13" t="s">
        <v>211</v>
      </c>
      <c r="AX2" s="13" t="s">
        <v>212</v>
      </c>
      <c r="AY2" s="13" t="s">
        <v>213</v>
      </c>
      <c r="AZ2" s="13" t="s">
        <v>214</v>
      </c>
      <c r="BA2" s="117" t="s">
        <v>1722</v>
      </c>
      <c r="BB2" s="117" t="s">
        <v>1723</v>
      </c>
      <c r="BC2" s="117" t="s">
        <v>1724</v>
      </c>
      <c r="BD2" s="117" t="s">
        <v>1725</v>
      </c>
      <c r="BE2" s="117" t="s">
        <v>1726</v>
      </c>
      <c r="BF2" s="117" t="s">
        <v>1727</v>
      </c>
      <c r="BG2" s="117" t="s">
        <v>1728</v>
      </c>
      <c r="BH2" s="117" t="s">
        <v>1729</v>
      </c>
      <c r="BI2" s="117" t="s">
        <v>1730</v>
      </c>
    </row>
    <row r="3" spans="1:61" ht="15" customHeight="1" x14ac:dyDescent="0.35">
      <c r="A3" s="70" t="s">
        <v>496</v>
      </c>
      <c r="B3" s="70" t="s">
        <v>496</v>
      </c>
      <c r="C3" s="83"/>
      <c r="D3" s="84"/>
      <c r="E3" s="85"/>
      <c r="F3" s="86"/>
      <c r="G3" s="83"/>
      <c r="H3" s="81"/>
      <c r="I3" s="87"/>
      <c r="J3" s="87"/>
      <c r="K3" s="36"/>
      <c r="L3" s="88">
        <v>3</v>
      </c>
      <c r="M3" s="88"/>
      <c r="N3" s="89"/>
      <c r="O3" s="71" t="s">
        <v>179</v>
      </c>
      <c r="P3" s="73">
        <v>42828.327777777777</v>
      </c>
      <c r="Q3" s="71" t="s">
        <v>556</v>
      </c>
      <c r="R3" s="75" t="s">
        <v>638</v>
      </c>
      <c r="S3" s="71" t="s">
        <v>696</v>
      </c>
      <c r="T3" s="71"/>
      <c r="U3" s="75"/>
      <c r="V3" s="75" t="s">
        <v>751</v>
      </c>
      <c r="W3" s="73">
        <v>42828.327777777777</v>
      </c>
      <c r="X3" s="75" t="s">
        <v>795</v>
      </c>
      <c r="Y3" s="71"/>
      <c r="Z3" s="71"/>
      <c r="AA3" s="77" t="s">
        <v>880</v>
      </c>
      <c r="AB3" s="77"/>
      <c r="AC3" s="71" t="b">
        <v>0</v>
      </c>
      <c r="AD3" s="71">
        <v>0</v>
      </c>
      <c r="AE3" s="77" t="s">
        <v>223</v>
      </c>
      <c r="AF3" s="71" t="b">
        <v>0</v>
      </c>
      <c r="AG3" s="71" t="s">
        <v>226</v>
      </c>
      <c r="AH3" s="71"/>
      <c r="AI3" s="77" t="s">
        <v>223</v>
      </c>
      <c r="AJ3" s="71" t="b">
        <v>0</v>
      </c>
      <c r="AK3" s="71">
        <v>0</v>
      </c>
      <c r="AL3" s="77" t="s">
        <v>223</v>
      </c>
      <c r="AM3" s="71" t="s">
        <v>968</v>
      </c>
      <c r="AN3" s="71" t="b">
        <v>0</v>
      </c>
      <c r="AO3" s="77" t="s">
        <v>880</v>
      </c>
      <c r="AP3" s="71" t="s">
        <v>179</v>
      </c>
      <c r="AQ3" s="71">
        <v>0</v>
      </c>
      <c r="AR3" s="71">
        <v>0</v>
      </c>
      <c r="AS3" s="71"/>
      <c r="AT3" s="71"/>
      <c r="AU3" s="71"/>
      <c r="AV3" s="71"/>
      <c r="AW3" s="71"/>
      <c r="AX3" s="71"/>
      <c r="AY3" s="71"/>
      <c r="AZ3" s="71"/>
      <c r="BA3" s="50">
        <v>0</v>
      </c>
      <c r="BB3" s="51">
        <v>0</v>
      </c>
      <c r="BC3" s="50">
        <v>0</v>
      </c>
      <c r="BD3" s="51">
        <v>0</v>
      </c>
      <c r="BE3" s="50">
        <v>0</v>
      </c>
      <c r="BF3" s="51">
        <v>0</v>
      </c>
      <c r="BG3" s="50">
        <v>18</v>
      </c>
      <c r="BH3" s="51">
        <v>100</v>
      </c>
      <c r="BI3" s="50">
        <v>18</v>
      </c>
    </row>
    <row r="4" spans="1:61" ht="15" customHeight="1" x14ac:dyDescent="0.35">
      <c r="A4" s="70" t="s">
        <v>398</v>
      </c>
      <c r="B4" s="70" t="s">
        <v>398</v>
      </c>
      <c r="C4" s="83"/>
      <c r="D4" s="84"/>
      <c r="E4" s="85"/>
      <c r="F4" s="86"/>
      <c r="G4" s="83"/>
      <c r="H4" s="81"/>
      <c r="I4" s="87"/>
      <c r="J4" s="87"/>
      <c r="K4" s="36"/>
      <c r="L4" s="90">
        <v>4</v>
      </c>
      <c r="M4" s="90"/>
      <c r="N4" s="89"/>
      <c r="O4" s="72" t="s">
        <v>179</v>
      </c>
      <c r="P4" s="74">
        <v>42828.328009259261</v>
      </c>
      <c r="Q4" s="72" t="s">
        <v>557</v>
      </c>
      <c r="R4" s="72"/>
      <c r="S4" s="72"/>
      <c r="T4" s="72"/>
      <c r="U4" s="72"/>
      <c r="V4" s="76" t="s">
        <v>416</v>
      </c>
      <c r="W4" s="74">
        <v>42828.328009259261</v>
      </c>
      <c r="X4" s="76" t="s">
        <v>796</v>
      </c>
      <c r="Y4" s="72"/>
      <c r="Z4" s="72"/>
      <c r="AA4" s="78" t="s">
        <v>881</v>
      </c>
      <c r="AB4" s="72"/>
      <c r="AC4" s="72" t="b">
        <v>0</v>
      </c>
      <c r="AD4" s="72">
        <v>0</v>
      </c>
      <c r="AE4" s="78" t="s">
        <v>223</v>
      </c>
      <c r="AF4" s="72" t="b">
        <v>0</v>
      </c>
      <c r="AG4" s="72" t="s">
        <v>281</v>
      </c>
      <c r="AH4" s="72"/>
      <c r="AI4" s="78" t="s">
        <v>223</v>
      </c>
      <c r="AJ4" s="72" t="b">
        <v>0</v>
      </c>
      <c r="AK4" s="72">
        <v>0</v>
      </c>
      <c r="AL4" s="78" t="s">
        <v>223</v>
      </c>
      <c r="AM4" s="72" t="s">
        <v>423</v>
      </c>
      <c r="AN4" s="72" t="b">
        <v>0</v>
      </c>
      <c r="AO4" s="78" t="s">
        <v>881</v>
      </c>
      <c r="AP4" s="72" t="s">
        <v>179</v>
      </c>
      <c r="AQ4" s="72">
        <v>0</v>
      </c>
      <c r="AR4" s="72">
        <v>0</v>
      </c>
      <c r="AS4" s="72"/>
      <c r="AT4" s="72"/>
      <c r="AU4" s="72"/>
      <c r="AV4" s="72"/>
      <c r="AW4" s="72"/>
      <c r="AX4" s="72"/>
      <c r="AY4" s="72"/>
      <c r="AZ4" s="72"/>
      <c r="BA4" s="50">
        <v>0</v>
      </c>
      <c r="BB4" s="51">
        <v>0</v>
      </c>
      <c r="BC4" s="50">
        <v>0</v>
      </c>
      <c r="BD4" s="51">
        <v>0</v>
      </c>
      <c r="BE4" s="50">
        <v>0</v>
      </c>
      <c r="BF4" s="51">
        <v>0</v>
      </c>
      <c r="BG4" s="50">
        <v>19</v>
      </c>
      <c r="BH4" s="51">
        <v>100</v>
      </c>
      <c r="BI4" s="50">
        <v>19</v>
      </c>
    </row>
    <row r="5" spans="1:61" x14ac:dyDescent="0.35">
      <c r="A5" s="70" t="s">
        <v>497</v>
      </c>
      <c r="B5" s="70" t="s">
        <v>544</v>
      </c>
      <c r="C5" s="83"/>
      <c r="D5" s="84"/>
      <c r="E5" s="85"/>
      <c r="F5" s="86"/>
      <c r="G5" s="83"/>
      <c r="H5" s="81"/>
      <c r="I5" s="87"/>
      <c r="J5" s="87"/>
      <c r="K5" s="36"/>
      <c r="L5" s="90">
        <v>5</v>
      </c>
      <c r="M5" s="90"/>
      <c r="N5" s="89"/>
      <c r="O5" s="72" t="s">
        <v>216</v>
      </c>
      <c r="P5" s="74">
        <v>42828.328472222223</v>
      </c>
      <c r="Q5" s="72" t="s">
        <v>558</v>
      </c>
      <c r="R5" s="76" t="s">
        <v>639</v>
      </c>
      <c r="S5" s="72" t="s">
        <v>697</v>
      </c>
      <c r="T5" s="72" t="s">
        <v>717</v>
      </c>
      <c r="U5" s="72"/>
      <c r="V5" s="76" t="s">
        <v>752</v>
      </c>
      <c r="W5" s="74">
        <v>42828.328472222223</v>
      </c>
      <c r="X5" s="76" t="s">
        <v>797</v>
      </c>
      <c r="Y5" s="72"/>
      <c r="Z5" s="72"/>
      <c r="AA5" s="78" t="s">
        <v>882</v>
      </c>
      <c r="AB5" s="72"/>
      <c r="AC5" s="72" t="b">
        <v>0</v>
      </c>
      <c r="AD5" s="72">
        <v>0</v>
      </c>
      <c r="AE5" s="78" t="s">
        <v>223</v>
      </c>
      <c r="AF5" s="72" t="b">
        <v>0</v>
      </c>
      <c r="AG5" s="72" t="s">
        <v>965</v>
      </c>
      <c r="AH5" s="72"/>
      <c r="AI5" s="78" t="s">
        <v>223</v>
      </c>
      <c r="AJ5" s="72" t="b">
        <v>0</v>
      </c>
      <c r="AK5" s="72">
        <v>4</v>
      </c>
      <c r="AL5" s="78" t="s">
        <v>949</v>
      </c>
      <c r="AM5" s="72" t="s">
        <v>234</v>
      </c>
      <c r="AN5" s="72" t="b">
        <v>0</v>
      </c>
      <c r="AO5" s="78" t="s">
        <v>949</v>
      </c>
      <c r="AP5" s="72" t="s">
        <v>179</v>
      </c>
      <c r="AQ5" s="72">
        <v>0</v>
      </c>
      <c r="AR5" s="72">
        <v>0</v>
      </c>
      <c r="AS5" s="72"/>
      <c r="AT5" s="72"/>
      <c r="AU5" s="72"/>
      <c r="AV5" s="72"/>
      <c r="AW5" s="72"/>
      <c r="AX5" s="72"/>
      <c r="AY5" s="72"/>
      <c r="AZ5" s="72"/>
      <c r="BA5" s="50">
        <v>0</v>
      </c>
      <c r="BB5" s="51">
        <v>0</v>
      </c>
      <c r="BC5" s="50">
        <v>0</v>
      </c>
      <c r="BD5" s="51">
        <v>0</v>
      </c>
      <c r="BE5" s="50">
        <v>0</v>
      </c>
      <c r="BF5" s="51">
        <v>0</v>
      </c>
      <c r="BG5" s="50">
        <v>19</v>
      </c>
      <c r="BH5" s="51">
        <v>100</v>
      </c>
      <c r="BI5" s="50">
        <v>19</v>
      </c>
    </row>
    <row r="6" spans="1:61" x14ac:dyDescent="0.35">
      <c r="A6" s="70" t="s">
        <v>498</v>
      </c>
      <c r="B6" s="70" t="s">
        <v>498</v>
      </c>
      <c r="C6" s="83"/>
      <c r="D6" s="84"/>
      <c r="E6" s="85"/>
      <c r="F6" s="86"/>
      <c r="G6" s="83"/>
      <c r="H6" s="81"/>
      <c r="I6" s="87"/>
      <c r="J6" s="87"/>
      <c r="K6" s="36"/>
      <c r="L6" s="90">
        <v>6</v>
      </c>
      <c r="M6" s="90"/>
      <c r="N6" s="89"/>
      <c r="O6" s="72" t="s">
        <v>179</v>
      </c>
      <c r="P6" s="74">
        <v>42828.330289351848</v>
      </c>
      <c r="Q6" s="72" t="s">
        <v>559</v>
      </c>
      <c r="R6" s="76" t="s">
        <v>640</v>
      </c>
      <c r="S6" s="72" t="s">
        <v>330</v>
      </c>
      <c r="T6" s="72"/>
      <c r="U6" s="76" t="s">
        <v>735</v>
      </c>
      <c r="V6" s="76" t="s">
        <v>735</v>
      </c>
      <c r="W6" s="74">
        <v>42828.330289351848</v>
      </c>
      <c r="X6" s="76" t="s">
        <v>798</v>
      </c>
      <c r="Y6" s="72"/>
      <c r="Z6" s="72"/>
      <c r="AA6" s="78" t="s">
        <v>883</v>
      </c>
      <c r="AB6" s="72"/>
      <c r="AC6" s="72" t="b">
        <v>0</v>
      </c>
      <c r="AD6" s="72">
        <v>0</v>
      </c>
      <c r="AE6" s="78" t="s">
        <v>223</v>
      </c>
      <c r="AF6" s="72" t="b">
        <v>0</v>
      </c>
      <c r="AG6" s="72" t="s">
        <v>296</v>
      </c>
      <c r="AH6" s="72"/>
      <c r="AI6" s="78" t="s">
        <v>223</v>
      </c>
      <c r="AJ6" s="72" t="b">
        <v>0</v>
      </c>
      <c r="AK6" s="72">
        <v>0</v>
      </c>
      <c r="AL6" s="78" t="s">
        <v>223</v>
      </c>
      <c r="AM6" s="72" t="s">
        <v>237</v>
      </c>
      <c r="AN6" s="72" t="b">
        <v>0</v>
      </c>
      <c r="AO6" s="78" t="s">
        <v>883</v>
      </c>
      <c r="AP6" s="72" t="s">
        <v>179</v>
      </c>
      <c r="AQ6" s="72">
        <v>0</v>
      </c>
      <c r="AR6" s="72">
        <v>0</v>
      </c>
      <c r="AS6" s="72"/>
      <c r="AT6" s="72"/>
      <c r="AU6" s="72"/>
      <c r="AV6" s="72"/>
      <c r="AW6" s="72"/>
      <c r="AX6" s="72"/>
      <c r="AY6" s="72"/>
      <c r="AZ6" s="72"/>
      <c r="BA6" s="50">
        <v>0</v>
      </c>
      <c r="BB6" s="51">
        <v>0</v>
      </c>
      <c r="BC6" s="50">
        <v>0</v>
      </c>
      <c r="BD6" s="51">
        <v>0</v>
      </c>
      <c r="BE6" s="50">
        <v>0</v>
      </c>
      <c r="BF6" s="51">
        <v>0</v>
      </c>
      <c r="BG6" s="50">
        <v>15</v>
      </c>
      <c r="BH6" s="51">
        <v>100</v>
      </c>
      <c r="BI6" s="50">
        <v>15</v>
      </c>
    </row>
    <row r="7" spans="1:61" x14ac:dyDescent="0.35">
      <c r="A7" s="70" t="s">
        <v>499</v>
      </c>
      <c r="B7" s="70" t="s">
        <v>499</v>
      </c>
      <c r="C7" s="83"/>
      <c r="D7" s="84"/>
      <c r="E7" s="85"/>
      <c r="F7" s="86"/>
      <c r="G7" s="83"/>
      <c r="H7" s="81"/>
      <c r="I7" s="87"/>
      <c r="J7" s="87"/>
      <c r="K7" s="36"/>
      <c r="L7" s="90">
        <v>7</v>
      </c>
      <c r="M7" s="90"/>
      <c r="N7" s="89"/>
      <c r="O7" s="72" t="s">
        <v>179</v>
      </c>
      <c r="P7" s="74">
        <v>42828.335520833331</v>
      </c>
      <c r="Q7" s="72" t="s">
        <v>560</v>
      </c>
      <c r="R7" s="72" t="s">
        <v>641</v>
      </c>
      <c r="S7" s="72" t="s">
        <v>698</v>
      </c>
      <c r="T7" s="72"/>
      <c r="U7" s="76" t="s">
        <v>736</v>
      </c>
      <c r="V7" s="76" t="s">
        <v>736</v>
      </c>
      <c r="W7" s="74">
        <v>42828.335520833331</v>
      </c>
      <c r="X7" s="76" t="s">
        <v>799</v>
      </c>
      <c r="Y7" s="72"/>
      <c r="Z7" s="72"/>
      <c r="AA7" s="78" t="s">
        <v>884</v>
      </c>
      <c r="AB7" s="72"/>
      <c r="AC7" s="72" t="b">
        <v>0</v>
      </c>
      <c r="AD7" s="72">
        <v>1</v>
      </c>
      <c r="AE7" s="78" t="s">
        <v>223</v>
      </c>
      <c r="AF7" s="72" t="b">
        <v>0</v>
      </c>
      <c r="AG7" s="72" t="s">
        <v>224</v>
      </c>
      <c r="AH7" s="72"/>
      <c r="AI7" s="78" t="s">
        <v>223</v>
      </c>
      <c r="AJ7" s="72" t="b">
        <v>0</v>
      </c>
      <c r="AK7" s="72">
        <v>0</v>
      </c>
      <c r="AL7" s="78" t="s">
        <v>223</v>
      </c>
      <c r="AM7" s="72" t="s">
        <v>969</v>
      </c>
      <c r="AN7" s="72" t="b">
        <v>0</v>
      </c>
      <c r="AO7" s="78" t="s">
        <v>884</v>
      </c>
      <c r="AP7" s="72" t="s">
        <v>179</v>
      </c>
      <c r="AQ7" s="72">
        <v>0</v>
      </c>
      <c r="AR7" s="72">
        <v>0</v>
      </c>
      <c r="AS7" s="72"/>
      <c r="AT7" s="72"/>
      <c r="AU7" s="72"/>
      <c r="AV7" s="72"/>
      <c r="AW7" s="72"/>
      <c r="AX7" s="72"/>
      <c r="AY7" s="72"/>
      <c r="AZ7" s="72"/>
      <c r="BA7" s="50">
        <v>0</v>
      </c>
      <c r="BB7" s="51">
        <v>0</v>
      </c>
      <c r="BC7" s="50">
        <v>0</v>
      </c>
      <c r="BD7" s="51">
        <v>0</v>
      </c>
      <c r="BE7" s="50">
        <v>0</v>
      </c>
      <c r="BF7" s="51">
        <v>0</v>
      </c>
      <c r="BG7" s="50">
        <v>11</v>
      </c>
      <c r="BH7" s="51">
        <v>100</v>
      </c>
      <c r="BI7" s="50">
        <v>11</v>
      </c>
    </row>
    <row r="8" spans="1:61" x14ac:dyDescent="0.35">
      <c r="A8" s="70" t="s">
        <v>500</v>
      </c>
      <c r="B8" s="70" t="s">
        <v>500</v>
      </c>
      <c r="C8" s="83"/>
      <c r="D8" s="84"/>
      <c r="E8" s="85"/>
      <c r="F8" s="86"/>
      <c r="G8" s="83"/>
      <c r="H8" s="81"/>
      <c r="I8" s="87"/>
      <c r="J8" s="87"/>
      <c r="K8" s="36"/>
      <c r="L8" s="90">
        <v>8</v>
      </c>
      <c r="M8" s="90"/>
      <c r="N8" s="89"/>
      <c r="O8" s="72" t="s">
        <v>179</v>
      </c>
      <c r="P8" s="74">
        <v>42828.340636574074</v>
      </c>
      <c r="Q8" s="72" t="s">
        <v>561</v>
      </c>
      <c r="R8" s="76" t="s">
        <v>642</v>
      </c>
      <c r="S8" s="72" t="s">
        <v>699</v>
      </c>
      <c r="T8" s="72"/>
      <c r="U8" s="72"/>
      <c r="V8" s="76" t="s">
        <v>753</v>
      </c>
      <c r="W8" s="74">
        <v>42828.340636574074</v>
      </c>
      <c r="X8" s="76" t="s">
        <v>800</v>
      </c>
      <c r="Y8" s="72"/>
      <c r="Z8" s="72"/>
      <c r="AA8" s="78" t="s">
        <v>885</v>
      </c>
      <c r="AB8" s="72"/>
      <c r="AC8" s="72" t="b">
        <v>0</v>
      </c>
      <c r="AD8" s="72">
        <v>0</v>
      </c>
      <c r="AE8" s="78" t="s">
        <v>223</v>
      </c>
      <c r="AF8" s="72" t="b">
        <v>0</v>
      </c>
      <c r="AG8" s="72" t="s">
        <v>282</v>
      </c>
      <c r="AH8" s="72"/>
      <c r="AI8" s="78" t="s">
        <v>223</v>
      </c>
      <c r="AJ8" s="72" t="b">
        <v>0</v>
      </c>
      <c r="AK8" s="72">
        <v>0</v>
      </c>
      <c r="AL8" s="78" t="s">
        <v>223</v>
      </c>
      <c r="AM8" s="72" t="s">
        <v>340</v>
      </c>
      <c r="AN8" s="72" t="b">
        <v>0</v>
      </c>
      <c r="AO8" s="78" t="s">
        <v>885</v>
      </c>
      <c r="AP8" s="72" t="s">
        <v>179</v>
      </c>
      <c r="AQ8" s="72">
        <v>0</v>
      </c>
      <c r="AR8" s="72">
        <v>0</v>
      </c>
      <c r="AS8" s="72"/>
      <c r="AT8" s="72"/>
      <c r="AU8" s="72"/>
      <c r="AV8" s="72"/>
      <c r="AW8" s="72"/>
      <c r="AX8" s="72"/>
      <c r="AY8" s="72"/>
      <c r="AZ8" s="72"/>
      <c r="BA8" s="50">
        <v>0</v>
      </c>
      <c r="BB8" s="51">
        <v>0</v>
      </c>
      <c r="BC8" s="50">
        <v>0</v>
      </c>
      <c r="BD8" s="51">
        <v>0</v>
      </c>
      <c r="BE8" s="50">
        <v>0</v>
      </c>
      <c r="BF8" s="51">
        <v>0</v>
      </c>
      <c r="BG8" s="50">
        <v>20</v>
      </c>
      <c r="BH8" s="51">
        <v>100</v>
      </c>
      <c r="BI8" s="50">
        <v>20</v>
      </c>
    </row>
    <row r="9" spans="1:61" x14ac:dyDescent="0.35">
      <c r="A9" s="70" t="s">
        <v>501</v>
      </c>
      <c r="B9" s="70" t="s">
        <v>501</v>
      </c>
      <c r="C9" s="83"/>
      <c r="D9" s="84"/>
      <c r="E9" s="85"/>
      <c r="F9" s="86"/>
      <c r="G9" s="83"/>
      <c r="H9" s="81"/>
      <c r="I9" s="87"/>
      <c r="J9" s="87"/>
      <c r="K9" s="36"/>
      <c r="L9" s="90">
        <v>9</v>
      </c>
      <c r="M9" s="90"/>
      <c r="N9" s="89"/>
      <c r="O9" s="72" t="s">
        <v>179</v>
      </c>
      <c r="P9" s="74">
        <v>42828.341168981482</v>
      </c>
      <c r="Q9" s="72" t="s">
        <v>562</v>
      </c>
      <c r="R9" s="76" t="s">
        <v>643</v>
      </c>
      <c r="S9" s="72" t="s">
        <v>469</v>
      </c>
      <c r="T9" s="72" t="s">
        <v>718</v>
      </c>
      <c r="U9" s="72"/>
      <c r="V9" s="76" t="s">
        <v>754</v>
      </c>
      <c r="W9" s="74">
        <v>42828.341168981482</v>
      </c>
      <c r="X9" s="76" t="s">
        <v>801</v>
      </c>
      <c r="Y9" s="72"/>
      <c r="Z9" s="72"/>
      <c r="AA9" s="78" t="s">
        <v>886</v>
      </c>
      <c r="AB9" s="72"/>
      <c r="AC9" s="72" t="b">
        <v>0</v>
      </c>
      <c r="AD9" s="72">
        <v>0</v>
      </c>
      <c r="AE9" s="78" t="s">
        <v>223</v>
      </c>
      <c r="AF9" s="72" t="b">
        <v>0</v>
      </c>
      <c r="AG9" s="72" t="s">
        <v>225</v>
      </c>
      <c r="AH9" s="72"/>
      <c r="AI9" s="78" t="s">
        <v>223</v>
      </c>
      <c r="AJ9" s="72" t="b">
        <v>0</v>
      </c>
      <c r="AK9" s="72">
        <v>0</v>
      </c>
      <c r="AL9" s="78" t="s">
        <v>223</v>
      </c>
      <c r="AM9" s="72" t="s">
        <v>970</v>
      </c>
      <c r="AN9" s="72" t="b">
        <v>0</v>
      </c>
      <c r="AO9" s="78" t="s">
        <v>886</v>
      </c>
      <c r="AP9" s="72" t="s">
        <v>179</v>
      </c>
      <c r="AQ9" s="72">
        <v>0</v>
      </c>
      <c r="AR9" s="72">
        <v>0</v>
      </c>
      <c r="AS9" s="72"/>
      <c r="AT9" s="72"/>
      <c r="AU9" s="72"/>
      <c r="AV9" s="72"/>
      <c r="AW9" s="72"/>
      <c r="AX9" s="72"/>
      <c r="AY9" s="72"/>
      <c r="AZ9" s="72"/>
      <c r="BA9" s="50">
        <v>0</v>
      </c>
      <c r="BB9" s="51">
        <v>0</v>
      </c>
      <c r="BC9" s="50">
        <v>0</v>
      </c>
      <c r="BD9" s="51">
        <v>0</v>
      </c>
      <c r="BE9" s="50">
        <v>0</v>
      </c>
      <c r="BF9" s="51">
        <v>0</v>
      </c>
      <c r="BG9" s="50">
        <v>16</v>
      </c>
      <c r="BH9" s="51">
        <v>100</v>
      </c>
      <c r="BI9" s="50">
        <v>16</v>
      </c>
    </row>
    <row r="10" spans="1:61" x14ac:dyDescent="0.35">
      <c r="A10" s="70" t="s">
        <v>502</v>
      </c>
      <c r="B10" s="70" t="s">
        <v>502</v>
      </c>
      <c r="C10" s="83"/>
      <c r="D10" s="84"/>
      <c r="E10" s="85"/>
      <c r="F10" s="86"/>
      <c r="G10" s="83"/>
      <c r="H10" s="81"/>
      <c r="I10" s="87"/>
      <c r="J10" s="87"/>
      <c r="K10" s="36"/>
      <c r="L10" s="90">
        <v>10</v>
      </c>
      <c r="M10" s="90"/>
      <c r="N10" s="89"/>
      <c r="O10" s="72" t="s">
        <v>179</v>
      </c>
      <c r="P10" s="74">
        <v>42828.341909722221</v>
      </c>
      <c r="Q10" s="72" t="s">
        <v>563</v>
      </c>
      <c r="R10" s="72"/>
      <c r="S10" s="72"/>
      <c r="T10" s="72" t="s">
        <v>719</v>
      </c>
      <c r="U10" s="72"/>
      <c r="V10" s="76" t="s">
        <v>755</v>
      </c>
      <c r="W10" s="74">
        <v>42828.341909722221</v>
      </c>
      <c r="X10" s="76" t="s">
        <v>802</v>
      </c>
      <c r="Y10" s="72"/>
      <c r="Z10" s="72"/>
      <c r="AA10" s="78" t="s">
        <v>887</v>
      </c>
      <c r="AB10" s="72"/>
      <c r="AC10" s="72" t="b">
        <v>0</v>
      </c>
      <c r="AD10" s="72">
        <v>0</v>
      </c>
      <c r="AE10" s="78" t="s">
        <v>223</v>
      </c>
      <c r="AF10" s="72" t="b">
        <v>0</v>
      </c>
      <c r="AG10" s="72" t="s">
        <v>309</v>
      </c>
      <c r="AH10" s="72"/>
      <c r="AI10" s="78" t="s">
        <v>223</v>
      </c>
      <c r="AJ10" s="72" t="b">
        <v>0</v>
      </c>
      <c r="AK10" s="72">
        <v>0</v>
      </c>
      <c r="AL10" s="78" t="s">
        <v>223</v>
      </c>
      <c r="AM10" s="72" t="s">
        <v>230</v>
      </c>
      <c r="AN10" s="72" t="b">
        <v>0</v>
      </c>
      <c r="AO10" s="78" t="s">
        <v>887</v>
      </c>
      <c r="AP10" s="72" t="s">
        <v>179</v>
      </c>
      <c r="AQ10" s="72">
        <v>0</v>
      </c>
      <c r="AR10" s="72">
        <v>0</v>
      </c>
      <c r="AS10" s="72"/>
      <c r="AT10" s="72"/>
      <c r="AU10" s="72"/>
      <c r="AV10" s="72"/>
      <c r="AW10" s="72"/>
      <c r="AX10" s="72"/>
      <c r="AY10" s="72"/>
      <c r="AZ10" s="72"/>
      <c r="BA10" s="50">
        <v>0</v>
      </c>
      <c r="BB10" s="51">
        <v>0</v>
      </c>
      <c r="BC10" s="50">
        <v>0</v>
      </c>
      <c r="BD10" s="51">
        <v>0</v>
      </c>
      <c r="BE10" s="50">
        <v>0</v>
      </c>
      <c r="BF10" s="51">
        <v>0</v>
      </c>
      <c r="BG10" s="50">
        <v>23</v>
      </c>
      <c r="BH10" s="51">
        <v>100</v>
      </c>
      <c r="BI10" s="50">
        <v>23</v>
      </c>
    </row>
    <row r="11" spans="1:61" x14ac:dyDescent="0.35">
      <c r="A11" s="70" t="s">
        <v>503</v>
      </c>
      <c r="B11" s="70" t="s">
        <v>544</v>
      </c>
      <c r="C11" s="83"/>
      <c r="D11" s="84"/>
      <c r="E11" s="85"/>
      <c r="F11" s="86"/>
      <c r="G11" s="83"/>
      <c r="H11" s="81"/>
      <c r="I11" s="87"/>
      <c r="J11" s="87"/>
      <c r="K11" s="36"/>
      <c r="L11" s="90">
        <v>11</v>
      </c>
      <c r="M11" s="90"/>
      <c r="N11" s="89"/>
      <c r="O11" s="72" t="s">
        <v>216</v>
      </c>
      <c r="P11" s="74">
        <v>42828.34302083333</v>
      </c>
      <c r="Q11" s="72" t="s">
        <v>558</v>
      </c>
      <c r="R11" s="76" t="s">
        <v>639</v>
      </c>
      <c r="S11" s="72" t="s">
        <v>697</v>
      </c>
      <c r="T11" s="72" t="s">
        <v>717</v>
      </c>
      <c r="U11" s="72"/>
      <c r="V11" s="76" t="s">
        <v>289</v>
      </c>
      <c r="W11" s="74">
        <v>42828.34302083333</v>
      </c>
      <c r="X11" s="76" t="s">
        <v>803</v>
      </c>
      <c r="Y11" s="72"/>
      <c r="Z11" s="72"/>
      <c r="AA11" s="78" t="s">
        <v>888</v>
      </c>
      <c r="AB11" s="72"/>
      <c r="AC11" s="72" t="b">
        <v>0</v>
      </c>
      <c r="AD11" s="72">
        <v>0</v>
      </c>
      <c r="AE11" s="78" t="s">
        <v>223</v>
      </c>
      <c r="AF11" s="72" t="b">
        <v>0</v>
      </c>
      <c r="AG11" s="72" t="s">
        <v>965</v>
      </c>
      <c r="AH11" s="72"/>
      <c r="AI11" s="78" t="s">
        <v>223</v>
      </c>
      <c r="AJ11" s="72" t="b">
        <v>0</v>
      </c>
      <c r="AK11" s="72">
        <v>4</v>
      </c>
      <c r="AL11" s="78" t="s">
        <v>949</v>
      </c>
      <c r="AM11" s="72" t="s">
        <v>234</v>
      </c>
      <c r="AN11" s="72" t="b">
        <v>0</v>
      </c>
      <c r="AO11" s="78" t="s">
        <v>949</v>
      </c>
      <c r="AP11" s="72" t="s">
        <v>179</v>
      </c>
      <c r="AQ11" s="72">
        <v>0</v>
      </c>
      <c r="AR11" s="72">
        <v>0</v>
      </c>
      <c r="AS11" s="72"/>
      <c r="AT11" s="72"/>
      <c r="AU11" s="72"/>
      <c r="AV11" s="72"/>
      <c r="AW11" s="72"/>
      <c r="AX11" s="72"/>
      <c r="AY11" s="72"/>
      <c r="AZ11" s="72"/>
      <c r="BA11" s="50">
        <v>0</v>
      </c>
      <c r="BB11" s="51">
        <v>0</v>
      </c>
      <c r="BC11" s="50">
        <v>0</v>
      </c>
      <c r="BD11" s="51">
        <v>0</v>
      </c>
      <c r="BE11" s="50">
        <v>0</v>
      </c>
      <c r="BF11" s="51">
        <v>0</v>
      </c>
      <c r="BG11" s="50">
        <v>19</v>
      </c>
      <c r="BH11" s="51">
        <v>100</v>
      </c>
      <c r="BI11" s="50">
        <v>19</v>
      </c>
    </row>
    <row r="12" spans="1:61" x14ac:dyDescent="0.35">
      <c r="A12" s="70" t="s">
        <v>504</v>
      </c>
      <c r="B12" s="70" t="s">
        <v>504</v>
      </c>
      <c r="C12" s="83"/>
      <c r="D12" s="84"/>
      <c r="E12" s="85"/>
      <c r="F12" s="86"/>
      <c r="G12" s="83"/>
      <c r="H12" s="81"/>
      <c r="I12" s="87"/>
      <c r="J12" s="87"/>
      <c r="K12" s="36"/>
      <c r="L12" s="90">
        <v>12</v>
      </c>
      <c r="M12" s="90"/>
      <c r="N12" s="89"/>
      <c r="O12" s="72" t="s">
        <v>179</v>
      </c>
      <c r="P12" s="74">
        <v>42828.346041666664</v>
      </c>
      <c r="Q12" s="72" t="s">
        <v>564</v>
      </c>
      <c r="R12" s="76" t="s">
        <v>644</v>
      </c>
      <c r="S12" s="72" t="s">
        <v>219</v>
      </c>
      <c r="T12" s="72"/>
      <c r="U12" s="72"/>
      <c r="V12" s="76" t="s">
        <v>756</v>
      </c>
      <c r="W12" s="74">
        <v>42828.346041666664</v>
      </c>
      <c r="X12" s="76" t="s">
        <v>804</v>
      </c>
      <c r="Y12" s="72"/>
      <c r="Z12" s="72"/>
      <c r="AA12" s="78" t="s">
        <v>889</v>
      </c>
      <c r="AB12" s="72"/>
      <c r="AC12" s="72" t="b">
        <v>0</v>
      </c>
      <c r="AD12" s="72">
        <v>0</v>
      </c>
      <c r="AE12" s="78" t="s">
        <v>223</v>
      </c>
      <c r="AF12" s="72" t="b">
        <v>1</v>
      </c>
      <c r="AG12" s="72" t="s">
        <v>224</v>
      </c>
      <c r="AH12" s="72"/>
      <c r="AI12" s="78" t="s">
        <v>966</v>
      </c>
      <c r="AJ12" s="72" t="b">
        <v>0</v>
      </c>
      <c r="AK12" s="72">
        <v>0</v>
      </c>
      <c r="AL12" s="78" t="s">
        <v>223</v>
      </c>
      <c r="AM12" s="72" t="s">
        <v>230</v>
      </c>
      <c r="AN12" s="72" t="b">
        <v>0</v>
      </c>
      <c r="AO12" s="78" t="s">
        <v>889</v>
      </c>
      <c r="AP12" s="72" t="s">
        <v>179</v>
      </c>
      <c r="AQ12" s="72">
        <v>0</v>
      </c>
      <c r="AR12" s="72">
        <v>0</v>
      </c>
      <c r="AS12" s="72"/>
      <c r="AT12" s="72"/>
      <c r="AU12" s="72"/>
      <c r="AV12" s="72"/>
      <c r="AW12" s="72"/>
      <c r="AX12" s="72"/>
      <c r="AY12" s="72"/>
      <c r="AZ12" s="72"/>
      <c r="BA12" s="50">
        <v>0</v>
      </c>
      <c r="BB12" s="51">
        <v>0</v>
      </c>
      <c r="BC12" s="50">
        <v>0</v>
      </c>
      <c r="BD12" s="51">
        <v>0</v>
      </c>
      <c r="BE12" s="50">
        <v>0</v>
      </c>
      <c r="BF12" s="51">
        <v>0</v>
      </c>
      <c r="BG12" s="50">
        <v>16</v>
      </c>
      <c r="BH12" s="51">
        <v>100</v>
      </c>
      <c r="BI12" s="50">
        <v>16</v>
      </c>
    </row>
    <row r="13" spans="1:61" x14ac:dyDescent="0.35">
      <c r="A13" s="70" t="s">
        <v>505</v>
      </c>
      <c r="B13" s="70" t="s">
        <v>505</v>
      </c>
      <c r="C13" s="83"/>
      <c r="D13" s="84"/>
      <c r="E13" s="85"/>
      <c r="F13" s="86"/>
      <c r="G13" s="83"/>
      <c r="H13" s="81"/>
      <c r="I13" s="87"/>
      <c r="J13" s="87"/>
      <c r="K13" s="36"/>
      <c r="L13" s="90">
        <v>13</v>
      </c>
      <c r="M13" s="90"/>
      <c r="N13" s="89"/>
      <c r="O13" s="72" t="s">
        <v>179</v>
      </c>
      <c r="P13" s="74">
        <v>42828.347395833334</v>
      </c>
      <c r="Q13" s="72" t="s">
        <v>565</v>
      </c>
      <c r="R13" s="76" t="s">
        <v>645</v>
      </c>
      <c r="S13" s="72" t="s">
        <v>219</v>
      </c>
      <c r="T13" s="72"/>
      <c r="U13" s="72"/>
      <c r="V13" s="76" t="s">
        <v>757</v>
      </c>
      <c r="W13" s="74">
        <v>42828.347395833334</v>
      </c>
      <c r="X13" s="76" t="s">
        <v>805</v>
      </c>
      <c r="Y13" s="72"/>
      <c r="Z13" s="72"/>
      <c r="AA13" s="78" t="s">
        <v>890</v>
      </c>
      <c r="AB13" s="72"/>
      <c r="AC13" s="72" t="b">
        <v>0</v>
      </c>
      <c r="AD13" s="72">
        <v>0</v>
      </c>
      <c r="AE13" s="78" t="s">
        <v>223</v>
      </c>
      <c r="AF13" s="72" t="b">
        <v>0</v>
      </c>
      <c r="AG13" s="72" t="s">
        <v>224</v>
      </c>
      <c r="AH13" s="72"/>
      <c r="AI13" s="78" t="s">
        <v>223</v>
      </c>
      <c r="AJ13" s="72" t="b">
        <v>0</v>
      </c>
      <c r="AK13" s="72">
        <v>0</v>
      </c>
      <c r="AL13" s="78" t="s">
        <v>223</v>
      </c>
      <c r="AM13" s="72" t="s">
        <v>235</v>
      </c>
      <c r="AN13" s="72" t="b">
        <v>1</v>
      </c>
      <c r="AO13" s="78" t="s">
        <v>890</v>
      </c>
      <c r="AP13" s="72" t="s">
        <v>179</v>
      </c>
      <c r="AQ13" s="72">
        <v>0</v>
      </c>
      <c r="AR13" s="72">
        <v>0</v>
      </c>
      <c r="AS13" s="72"/>
      <c r="AT13" s="72"/>
      <c r="AU13" s="72"/>
      <c r="AV13" s="72"/>
      <c r="AW13" s="72"/>
      <c r="AX13" s="72"/>
      <c r="AY13" s="72"/>
      <c r="AZ13" s="72"/>
      <c r="BA13" s="50">
        <v>2</v>
      </c>
      <c r="BB13" s="51">
        <v>10.526315789473685</v>
      </c>
      <c r="BC13" s="50">
        <v>0</v>
      </c>
      <c r="BD13" s="51">
        <v>0</v>
      </c>
      <c r="BE13" s="50">
        <v>0</v>
      </c>
      <c r="BF13" s="51">
        <v>0</v>
      </c>
      <c r="BG13" s="50">
        <v>17</v>
      </c>
      <c r="BH13" s="51">
        <v>89.473684210526315</v>
      </c>
      <c r="BI13" s="50">
        <v>19</v>
      </c>
    </row>
    <row r="14" spans="1:61" x14ac:dyDescent="0.35">
      <c r="A14" s="70" t="s">
        <v>506</v>
      </c>
      <c r="B14" s="70" t="s">
        <v>506</v>
      </c>
      <c r="C14" s="83"/>
      <c r="D14" s="84"/>
      <c r="E14" s="85"/>
      <c r="F14" s="86"/>
      <c r="G14" s="83"/>
      <c r="H14" s="81"/>
      <c r="I14" s="87"/>
      <c r="J14" s="87"/>
      <c r="K14" s="36"/>
      <c r="L14" s="90">
        <v>14</v>
      </c>
      <c r="M14" s="90"/>
      <c r="N14" s="89"/>
      <c r="O14" s="72" t="s">
        <v>179</v>
      </c>
      <c r="P14" s="74">
        <v>42828.351180555554</v>
      </c>
      <c r="Q14" s="72" t="s">
        <v>566</v>
      </c>
      <c r="R14" s="76" t="s">
        <v>646</v>
      </c>
      <c r="S14" s="72" t="s">
        <v>220</v>
      </c>
      <c r="T14" s="72"/>
      <c r="U14" s="76" t="s">
        <v>737</v>
      </c>
      <c r="V14" s="76" t="s">
        <v>737</v>
      </c>
      <c r="W14" s="74">
        <v>42828.351180555554</v>
      </c>
      <c r="X14" s="76" t="s">
        <v>806</v>
      </c>
      <c r="Y14" s="72"/>
      <c r="Z14" s="72"/>
      <c r="AA14" s="78" t="s">
        <v>891</v>
      </c>
      <c r="AB14" s="72"/>
      <c r="AC14" s="72" t="b">
        <v>0</v>
      </c>
      <c r="AD14" s="72">
        <v>0</v>
      </c>
      <c r="AE14" s="78" t="s">
        <v>223</v>
      </c>
      <c r="AF14" s="72" t="b">
        <v>0</v>
      </c>
      <c r="AG14" s="72" t="s">
        <v>224</v>
      </c>
      <c r="AH14" s="72"/>
      <c r="AI14" s="78" t="s">
        <v>223</v>
      </c>
      <c r="AJ14" s="72" t="b">
        <v>0</v>
      </c>
      <c r="AK14" s="72">
        <v>0</v>
      </c>
      <c r="AL14" s="78" t="s">
        <v>223</v>
      </c>
      <c r="AM14" s="72" t="s">
        <v>237</v>
      </c>
      <c r="AN14" s="72" t="b">
        <v>0</v>
      </c>
      <c r="AO14" s="78" t="s">
        <v>891</v>
      </c>
      <c r="AP14" s="72" t="s">
        <v>179</v>
      </c>
      <c r="AQ14" s="72">
        <v>0</v>
      </c>
      <c r="AR14" s="72">
        <v>0</v>
      </c>
      <c r="AS14" s="72"/>
      <c r="AT14" s="72"/>
      <c r="AU14" s="72"/>
      <c r="AV14" s="72"/>
      <c r="AW14" s="72"/>
      <c r="AX14" s="72"/>
      <c r="AY14" s="72"/>
      <c r="AZ14" s="72"/>
      <c r="BA14" s="50">
        <v>0</v>
      </c>
      <c r="BB14" s="51">
        <v>0</v>
      </c>
      <c r="BC14" s="50">
        <v>0</v>
      </c>
      <c r="BD14" s="51">
        <v>0</v>
      </c>
      <c r="BE14" s="50">
        <v>0</v>
      </c>
      <c r="BF14" s="51">
        <v>0</v>
      </c>
      <c r="BG14" s="50">
        <v>10</v>
      </c>
      <c r="BH14" s="51">
        <v>100</v>
      </c>
      <c r="BI14" s="50">
        <v>10</v>
      </c>
    </row>
    <row r="15" spans="1:61" x14ac:dyDescent="0.35">
      <c r="A15" s="70" t="s">
        <v>507</v>
      </c>
      <c r="B15" s="70" t="s">
        <v>544</v>
      </c>
      <c r="C15" s="83"/>
      <c r="D15" s="84"/>
      <c r="E15" s="85"/>
      <c r="F15" s="86"/>
      <c r="G15" s="83"/>
      <c r="H15" s="81"/>
      <c r="I15" s="87"/>
      <c r="J15" s="87"/>
      <c r="K15" s="36"/>
      <c r="L15" s="90">
        <v>15</v>
      </c>
      <c r="M15" s="90"/>
      <c r="N15" s="89"/>
      <c r="O15" s="72" t="s">
        <v>216</v>
      </c>
      <c r="P15" s="74">
        <v>42828.354074074072</v>
      </c>
      <c r="Q15" s="72" t="s">
        <v>558</v>
      </c>
      <c r="R15" s="76" t="s">
        <v>639</v>
      </c>
      <c r="S15" s="72" t="s">
        <v>697</v>
      </c>
      <c r="T15" s="72" t="s">
        <v>717</v>
      </c>
      <c r="U15" s="72"/>
      <c r="V15" s="76" t="s">
        <v>289</v>
      </c>
      <c r="W15" s="74">
        <v>42828.354074074072</v>
      </c>
      <c r="X15" s="76" t="s">
        <v>807</v>
      </c>
      <c r="Y15" s="72"/>
      <c r="Z15" s="72"/>
      <c r="AA15" s="78" t="s">
        <v>892</v>
      </c>
      <c r="AB15" s="72"/>
      <c r="AC15" s="72" t="b">
        <v>0</v>
      </c>
      <c r="AD15" s="72">
        <v>0</v>
      </c>
      <c r="AE15" s="78" t="s">
        <v>223</v>
      </c>
      <c r="AF15" s="72" t="b">
        <v>0</v>
      </c>
      <c r="AG15" s="72" t="s">
        <v>965</v>
      </c>
      <c r="AH15" s="72"/>
      <c r="AI15" s="78" t="s">
        <v>223</v>
      </c>
      <c r="AJ15" s="72" t="b">
        <v>0</v>
      </c>
      <c r="AK15" s="72">
        <v>4</v>
      </c>
      <c r="AL15" s="78" t="s">
        <v>949</v>
      </c>
      <c r="AM15" s="72" t="s">
        <v>239</v>
      </c>
      <c r="AN15" s="72" t="b">
        <v>0</v>
      </c>
      <c r="AO15" s="78" t="s">
        <v>949</v>
      </c>
      <c r="AP15" s="72" t="s">
        <v>179</v>
      </c>
      <c r="AQ15" s="72">
        <v>0</v>
      </c>
      <c r="AR15" s="72">
        <v>0</v>
      </c>
      <c r="AS15" s="72"/>
      <c r="AT15" s="72"/>
      <c r="AU15" s="72"/>
      <c r="AV15" s="72"/>
      <c r="AW15" s="72"/>
      <c r="AX15" s="72"/>
      <c r="AY15" s="72"/>
      <c r="AZ15" s="72"/>
      <c r="BA15" s="50">
        <v>0</v>
      </c>
      <c r="BB15" s="51">
        <v>0</v>
      </c>
      <c r="BC15" s="50">
        <v>0</v>
      </c>
      <c r="BD15" s="51">
        <v>0</v>
      </c>
      <c r="BE15" s="50">
        <v>0</v>
      </c>
      <c r="BF15" s="51">
        <v>0</v>
      </c>
      <c r="BG15" s="50">
        <v>19</v>
      </c>
      <c r="BH15" s="51">
        <v>100</v>
      </c>
      <c r="BI15" s="50">
        <v>19</v>
      </c>
    </row>
    <row r="16" spans="1:61" x14ac:dyDescent="0.35">
      <c r="A16" s="70" t="s">
        <v>508</v>
      </c>
      <c r="B16" s="70" t="s">
        <v>508</v>
      </c>
      <c r="C16" s="83"/>
      <c r="D16" s="84"/>
      <c r="E16" s="85"/>
      <c r="F16" s="86"/>
      <c r="G16" s="83"/>
      <c r="H16" s="81"/>
      <c r="I16" s="87"/>
      <c r="J16" s="87"/>
      <c r="K16" s="36"/>
      <c r="L16" s="90">
        <v>16</v>
      </c>
      <c r="M16" s="90"/>
      <c r="N16" s="89"/>
      <c r="O16" s="72" t="s">
        <v>179</v>
      </c>
      <c r="P16" s="74">
        <v>42828.358460648145</v>
      </c>
      <c r="Q16" s="72" t="s">
        <v>567</v>
      </c>
      <c r="R16" s="76" t="s">
        <v>647</v>
      </c>
      <c r="S16" s="72" t="s">
        <v>219</v>
      </c>
      <c r="T16" s="72"/>
      <c r="U16" s="72"/>
      <c r="V16" s="76" t="s">
        <v>758</v>
      </c>
      <c r="W16" s="74">
        <v>42828.358460648145</v>
      </c>
      <c r="X16" s="76" t="s">
        <v>808</v>
      </c>
      <c r="Y16" s="72"/>
      <c r="Z16" s="72"/>
      <c r="AA16" s="78" t="s">
        <v>893</v>
      </c>
      <c r="AB16" s="72"/>
      <c r="AC16" s="72" t="b">
        <v>0</v>
      </c>
      <c r="AD16" s="72">
        <v>0</v>
      </c>
      <c r="AE16" s="78" t="s">
        <v>223</v>
      </c>
      <c r="AF16" s="72" t="b">
        <v>0</v>
      </c>
      <c r="AG16" s="72" t="s">
        <v>309</v>
      </c>
      <c r="AH16" s="72"/>
      <c r="AI16" s="78" t="s">
        <v>223</v>
      </c>
      <c r="AJ16" s="72" t="b">
        <v>0</v>
      </c>
      <c r="AK16" s="72">
        <v>0</v>
      </c>
      <c r="AL16" s="78" t="s">
        <v>223</v>
      </c>
      <c r="AM16" s="72" t="s">
        <v>233</v>
      </c>
      <c r="AN16" s="72" t="b">
        <v>1</v>
      </c>
      <c r="AO16" s="78" t="s">
        <v>893</v>
      </c>
      <c r="AP16" s="72" t="s">
        <v>179</v>
      </c>
      <c r="AQ16" s="72">
        <v>0</v>
      </c>
      <c r="AR16" s="72">
        <v>0</v>
      </c>
      <c r="AS16" s="72"/>
      <c r="AT16" s="72"/>
      <c r="AU16" s="72"/>
      <c r="AV16" s="72"/>
      <c r="AW16" s="72"/>
      <c r="AX16" s="72"/>
      <c r="AY16" s="72"/>
      <c r="AZ16" s="72"/>
      <c r="BA16" s="50">
        <v>0</v>
      </c>
      <c r="BB16" s="51">
        <v>0</v>
      </c>
      <c r="BC16" s="50">
        <v>0</v>
      </c>
      <c r="BD16" s="51">
        <v>0</v>
      </c>
      <c r="BE16" s="50">
        <v>0</v>
      </c>
      <c r="BF16" s="51">
        <v>0</v>
      </c>
      <c r="BG16" s="50">
        <v>20</v>
      </c>
      <c r="BH16" s="51">
        <v>100</v>
      </c>
      <c r="BI16" s="50">
        <v>20</v>
      </c>
    </row>
    <row r="17" spans="1:61" x14ac:dyDescent="0.35">
      <c r="A17" s="70" t="s">
        <v>509</v>
      </c>
      <c r="B17" s="70" t="s">
        <v>509</v>
      </c>
      <c r="C17" s="83"/>
      <c r="D17" s="84"/>
      <c r="E17" s="85"/>
      <c r="F17" s="86"/>
      <c r="G17" s="83"/>
      <c r="H17" s="81"/>
      <c r="I17" s="87"/>
      <c r="J17" s="87"/>
      <c r="K17" s="36"/>
      <c r="L17" s="90">
        <v>17</v>
      </c>
      <c r="M17" s="90"/>
      <c r="N17" s="89"/>
      <c r="O17" s="72" t="s">
        <v>179</v>
      </c>
      <c r="P17" s="74">
        <v>42828.364791666667</v>
      </c>
      <c r="Q17" s="72" t="s">
        <v>568</v>
      </c>
      <c r="R17" s="76" t="s">
        <v>648</v>
      </c>
      <c r="S17" s="72" t="s">
        <v>700</v>
      </c>
      <c r="T17" s="72" t="s">
        <v>720</v>
      </c>
      <c r="U17" s="76" t="s">
        <v>738</v>
      </c>
      <c r="V17" s="76" t="s">
        <v>738</v>
      </c>
      <c r="W17" s="74">
        <v>42828.364791666667</v>
      </c>
      <c r="X17" s="76" t="s">
        <v>809</v>
      </c>
      <c r="Y17" s="72"/>
      <c r="Z17" s="72"/>
      <c r="AA17" s="78" t="s">
        <v>894</v>
      </c>
      <c r="AB17" s="72"/>
      <c r="AC17" s="72" t="b">
        <v>0</v>
      </c>
      <c r="AD17" s="72">
        <v>0</v>
      </c>
      <c r="AE17" s="78" t="s">
        <v>223</v>
      </c>
      <c r="AF17" s="72" t="b">
        <v>0</v>
      </c>
      <c r="AG17" s="72" t="s">
        <v>306</v>
      </c>
      <c r="AH17" s="72"/>
      <c r="AI17" s="78" t="s">
        <v>223</v>
      </c>
      <c r="AJ17" s="72" t="b">
        <v>0</v>
      </c>
      <c r="AK17" s="72">
        <v>0</v>
      </c>
      <c r="AL17" s="78" t="s">
        <v>223</v>
      </c>
      <c r="AM17" s="72" t="s">
        <v>971</v>
      </c>
      <c r="AN17" s="72" t="b">
        <v>0</v>
      </c>
      <c r="AO17" s="78" t="s">
        <v>894</v>
      </c>
      <c r="AP17" s="72" t="s">
        <v>179</v>
      </c>
      <c r="AQ17" s="72">
        <v>0</v>
      </c>
      <c r="AR17" s="72">
        <v>0</v>
      </c>
      <c r="AS17" s="72"/>
      <c r="AT17" s="72"/>
      <c r="AU17" s="72"/>
      <c r="AV17" s="72"/>
      <c r="AW17" s="72"/>
      <c r="AX17" s="72"/>
      <c r="AY17" s="72"/>
      <c r="AZ17" s="72"/>
      <c r="BA17" s="50">
        <v>0</v>
      </c>
      <c r="BB17" s="51">
        <v>0</v>
      </c>
      <c r="BC17" s="50">
        <v>0</v>
      </c>
      <c r="BD17" s="51">
        <v>0</v>
      </c>
      <c r="BE17" s="50">
        <v>0</v>
      </c>
      <c r="BF17" s="51">
        <v>0</v>
      </c>
      <c r="BG17" s="50">
        <v>6</v>
      </c>
      <c r="BH17" s="51">
        <v>100</v>
      </c>
      <c r="BI17" s="50">
        <v>6</v>
      </c>
    </row>
    <row r="18" spans="1:61" x14ac:dyDescent="0.35">
      <c r="A18" s="70" t="s">
        <v>510</v>
      </c>
      <c r="B18" s="70" t="s">
        <v>510</v>
      </c>
      <c r="C18" s="83"/>
      <c r="D18" s="84"/>
      <c r="E18" s="85"/>
      <c r="F18" s="86"/>
      <c r="G18" s="83"/>
      <c r="H18" s="81"/>
      <c r="I18" s="87"/>
      <c r="J18" s="87"/>
      <c r="K18" s="36"/>
      <c r="L18" s="90">
        <v>18</v>
      </c>
      <c r="M18" s="90"/>
      <c r="N18" s="89"/>
      <c r="O18" s="72" t="s">
        <v>179</v>
      </c>
      <c r="P18" s="74">
        <v>42828.365717592591</v>
      </c>
      <c r="Q18" s="72" t="s">
        <v>569</v>
      </c>
      <c r="R18" s="76" t="s">
        <v>649</v>
      </c>
      <c r="S18" s="72" t="s">
        <v>701</v>
      </c>
      <c r="T18" s="72" t="s">
        <v>222</v>
      </c>
      <c r="U18" s="76" t="s">
        <v>739</v>
      </c>
      <c r="V18" s="76" t="s">
        <v>739</v>
      </c>
      <c r="W18" s="74">
        <v>42828.365717592591</v>
      </c>
      <c r="X18" s="76" t="s">
        <v>810</v>
      </c>
      <c r="Y18" s="72"/>
      <c r="Z18" s="72"/>
      <c r="AA18" s="78" t="s">
        <v>895</v>
      </c>
      <c r="AB18" s="72"/>
      <c r="AC18" s="72" t="b">
        <v>0</v>
      </c>
      <c r="AD18" s="72">
        <v>0</v>
      </c>
      <c r="AE18" s="78" t="s">
        <v>223</v>
      </c>
      <c r="AF18" s="72" t="b">
        <v>0</v>
      </c>
      <c r="AG18" s="72" t="s">
        <v>226</v>
      </c>
      <c r="AH18" s="72"/>
      <c r="AI18" s="78" t="s">
        <v>223</v>
      </c>
      <c r="AJ18" s="72" t="b">
        <v>0</v>
      </c>
      <c r="AK18" s="72">
        <v>0</v>
      </c>
      <c r="AL18" s="78" t="s">
        <v>223</v>
      </c>
      <c r="AM18" s="72" t="s">
        <v>238</v>
      </c>
      <c r="AN18" s="72" t="b">
        <v>0</v>
      </c>
      <c r="AO18" s="78" t="s">
        <v>895</v>
      </c>
      <c r="AP18" s="72" t="s">
        <v>179</v>
      </c>
      <c r="AQ18" s="72">
        <v>0</v>
      </c>
      <c r="AR18" s="72">
        <v>0</v>
      </c>
      <c r="AS18" s="72"/>
      <c r="AT18" s="72"/>
      <c r="AU18" s="72"/>
      <c r="AV18" s="72"/>
      <c r="AW18" s="72"/>
      <c r="AX18" s="72"/>
      <c r="AY18" s="72"/>
      <c r="AZ18" s="72"/>
      <c r="BA18" s="50">
        <v>0</v>
      </c>
      <c r="BB18" s="51">
        <v>0</v>
      </c>
      <c r="BC18" s="50">
        <v>0</v>
      </c>
      <c r="BD18" s="51">
        <v>0</v>
      </c>
      <c r="BE18" s="50">
        <v>0</v>
      </c>
      <c r="BF18" s="51">
        <v>0</v>
      </c>
      <c r="BG18" s="50">
        <v>13</v>
      </c>
      <c r="BH18" s="51">
        <v>100</v>
      </c>
      <c r="BI18" s="50">
        <v>13</v>
      </c>
    </row>
    <row r="19" spans="1:61" x14ac:dyDescent="0.35">
      <c r="A19" s="70" t="s">
        <v>511</v>
      </c>
      <c r="B19" s="70" t="s">
        <v>511</v>
      </c>
      <c r="C19" s="83"/>
      <c r="D19" s="84"/>
      <c r="E19" s="85"/>
      <c r="F19" s="86"/>
      <c r="G19" s="83"/>
      <c r="H19" s="81"/>
      <c r="I19" s="87"/>
      <c r="J19" s="87"/>
      <c r="K19" s="36"/>
      <c r="L19" s="90">
        <v>19</v>
      </c>
      <c r="M19" s="90"/>
      <c r="N19" s="89"/>
      <c r="O19" s="72" t="s">
        <v>179</v>
      </c>
      <c r="P19" s="74">
        <v>42828.36891203704</v>
      </c>
      <c r="Q19" s="72" t="s">
        <v>570</v>
      </c>
      <c r="R19" s="76" t="s">
        <v>649</v>
      </c>
      <c r="S19" s="72" t="s">
        <v>701</v>
      </c>
      <c r="T19" s="72"/>
      <c r="U19" s="72"/>
      <c r="V19" s="76" t="s">
        <v>759</v>
      </c>
      <c r="W19" s="74">
        <v>42828.36891203704</v>
      </c>
      <c r="X19" s="76" t="s">
        <v>811</v>
      </c>
      <c r="Y19" s="72"/>
      <c r="Z19" s="72"/>
      <c r="AA19" s="78" t="s">
        <v>896</v>
      </c>
      <c r="AB19" s="72"/>
      <c r="AC19" s="72" t="b">
        <v>0</v>
      </c>
      <c r="AD19" s="72">
        <v>0</v>
      </c>
      <c r="AE19" s="78" t="s">
        <v>223</v>
      </c>
      <c r="AF19" s="72" t="b">
        <v>0</v>
      </c>
      <c r="AG19" s="72" t="s">
        <v>226</v>
      </c>
      <c r="AH19" s="72"/>
      <c r="AI19" s="78" t="s">
        <v>223</v>
      </c>
      <c r="AJ19" s="72" t="b">
        <v>0</v>
      </c>
      <c r="AK19" s="72">
        <v>0</v>
      </c>
      <c r="AL19" s="78" t="s">
        <v>223</v>
      </c>
      <c r="AM19" s="72" t="s">
        <v>230</v>
      </c>
      <c r="AN19" s="72" t="b">
        <v>0</v>
      </c>
      <c r="AO19" s="78" t="s">
        <v>896</v>
      </c>
      <c r="AP19" s="72" t="s">
        <v>179</v>
      </c>
      <c r="AQ19" s="72">
        <v>0</v>
      </c>
      <c r="AR19" s="72">
        <v>0</v>
      </c>
      <c r="AS19" s="72"/>
      <c r="AT19" s="72"/>
      <c r="AU19" s="72"/>
      <c r="AV19" s="72"/>
      <c r="AW19" s="72"/>
      <c r="AX19" s="72"/>
      <c r="AY19" s="72"/>
      <c r="AZ19" s="72"/>
      <c r="BA19" s="50">
        <v>0</v>
      </c>
      <c r="BB19" s="51">
        <v>0</v>
      </c>
      <c r="BC19" s="50">
        <v>0</v>
      </c>
      <c r="BD19" s="51">
        <v>0</v>
      </c>
      <c r="BE19" s="50">
        <v>0</v>
      </c>
      <c r="BF19" s="51">
        <v>0</v>
      </c>
      <c r="BG19" s="50">
        <v>10</v>
      </c>
      <c r="BH19" s="51">
        <v>100</v>
      </c>
      <c r="BI19" s="50">
        <v>10</v>
      </c>
    </row>
    <row r="20" spans="1:61" x14ac:dyDescent="0.35">
      <c r="A20" s="70" t="s">
        <v>301</v>
      </c>
      <c r="B20" s="70" t="s">
        <v>301</v>
      </c>
      <c r="C20" s="83"/>
      <c r="D20" s="84"/>
      <c r="E20" s="85"/>
      <c r="F20" s="86"/>
      <c r="G20" s="83"/>
      <c r="H20" s="81"/>
      <c r="I20" s="87"/>
      <c r="J20" s="87"/>
      <c r="K20" s="36"/>
      <c r="L20" s="90">
        <v>20</v>
      </c>
      <c r="M20" s="90"/>
      <c r="N20" s="89"/>
      <c r="O20" s="72" t="s">
        <v>179</v>
      </c>
      <c r="P20" s="74">
        <v>42828.125856481478</v>
      </c>
      <c r="Q20" s="72" t="s">
        <v>571</v>
      </c>
      <c r="R20" s="76" t="s">
        <v>650</v>
      </c>
      <c r="S20" s="72" t="s">
        <v>294</v>
      </c>
      <c r="T20" s="72"/>
      <c r="U20" s="76" t="s">
        <v>740</v>
      </c>
      <c r="V20" s="76" t="s">
        <v>740</v>
      </c>
      <c r="W20" s="74">
        <v>42828.125856481478</v>
      </c>
      <c r="X20" s="76" t="s">
        <v>812</v>
      </c>
      <c r="Y20" s="72"/>
      <c r="Z20" s="72"/>
      <c r="AA20" s="78" t="s">
        <v>897</v>
      </c>
      <c r="AB20" s="72"/>
      <c r="AC20" s="72" t="b">
        <v>0</v>
      </c>
      <c r="AD20" s="72">
        <v>1</v>
      </c>
      <c r="AE20" s="78" t="s">
        <v>223</v>
      </c>
      <c r="AF20" s="72" t="b">
        <v>0</v>
      </c>
      <c r="AG20" s="72" t="s">
        <v>306</v>
      </c>
      <c r="AH20" s="72"/>
      <c r="AI20" s="78" t="s">
        <v>223</v>
      </c>
      <c r="AJ20" s="72" t="b">
        <v>0</v>
      </c>
      <c r="AK20" s="72">
        <v>2</v>
      </c>
      <c r="AL20" s="78" t="s">
        <v>223</v>
      </c>
      <c r="AM20" s="72" t="s">
        <v>310</v>
      </c>
      <c r="AN20" s="72" t="b">
        <v>0</v>
      </c>
      <c r="AO20" s="78" t="s">
        <v>897</v>
      </c>
      <c r="AP20" s="72" t="s">
        <v>240</v>
      </c>
      <c r="AQ20" s="72">
        <v>0</v>
      </c>
      <c r="AR20" s="72">
        <v>0</v>
      </c>
      <c r="AS20" s="72"/>
      <c r="AT20" s="72"/>
      <c r="AU20" s="72"/>
      <c r="AV20" s="72"/>
      <c r="AW20" s="72"/>
      <c r="AX20" s="72"/>
      <c r="AY20" s="72"/>
      <c r="AZ20" s="72"/>
      <c r="BA20" s="50">
        <v>0</v>
      </c>
      <c r="BB20" s="51">
        <v>0</v>
      </c>
      <c r="BC20" s="50">
        <v>0</v>
      </c>
      <c r="BD20" s="51">
        <v>0</v>
      </c>
      <c r="BE20" s="50">
        <v>0</v>
      </c>
      <c r="BF20" s="51">
        <v>0</v>
      </c>
      <c r="BG20" s="50">
        <v>13</v>
      </c>
      <c r="BH20" s="51">
        <v>100</v>
      </c>
      <c r="BI20" s="50">
        <v>13</v>
      </c>
    </row>
    <row r="21" spans="1:61" x14ac:dyDescent="0.35">
      <c r="A21" s="70" t="s">
        <v>512</v>
      </c>
      <c r="B21" s="70" t="s">
        <v>301</v>
      </c>
      <c r="C21" s="83"/>
      <c r="D21" s="84"/>
      <c r="E21" s="85"/>
      <c r="F21" s="86"/>
      <c r="G21" s="83"/>
      <c r="H21" s="81"/>
      <c r="I21" s="87"/>
      <c r="J21" s="87"/>
      <c r="K21" s="36"/>
      <c r="L21" s="90">
        <v>21</v>
      </c>
      <c r="M21" s="90"/>
      <c r="N21" s="89"/>
      <c r="O21" s="72" t="s">
        <v>216</v>
      </c>
      <c r="P21" s="74">
        <v>42828.371192129627</v>
      </c>
      <c r="Q21" s="72" t="s">
        <v>572</v>
      </c>
      <c r="R21" s="76" t="s">
        <v>650</v>
      </c>
      <c r="S21" s="72" t="s">
        <v>294</v>
      </c>
      <c r="T21" s="72"/>
      <c r="U21" s="72"/>
      <c r="V21" s="76" t="s">
        <v>760</v>
      </c>
      <c r="W21" s="74">
        <v>42828.371192129627</v>
      </c>
      <c r="X21" s="76" t="s">
        <v>813</v>
      </c>
      <c r="Y21" s="72"/>
      <c r="Z21" s="72"/>
      <c r="AA21" s="78" t="s">
        <v>898</v>
      </c>
      <c r="AB21" s="72"/>
      <c r="AC21" s="72" t="b">
        <v>0</v>
      </c>
      <c r="AD21" s="72">
        <v>0</v>
      </c>
      <c r="AE21" s="78" t="s">
        <v>223</v>
      </c>
      <c r="AF21" s="72" t="b">
        <v>0</v>
      </c>
      <c r="AG21" s="72" t="s">
        <v>306</v>
      </c>
      <c r="AH21" s="72"/>
      <c r="AI21" s="78" t="s">
        <v>223</v>
      </c>
      <c r="AJ21" s="72" t="b">
        <v>0</v>
      </c>
      <c r="AK21" s="72">
        <v>2</v>
      </c>
      <c r="AL21" s="78" t="s">
        <v>897</v>
      </c>
      <c r="AM21" s="72" t="s">
        <v>234</v>
      </c>
      <c r="AN21" s="72" t="b">
        <v>0</v>
      </c>
      <c r="AO21" s="78" t="s">
        <v>897</v>
      </c>
      <c r="AP21" s="72" t="s">
        <v>179</v>
      </c>
      <c r="AQ21" s="72">
        <v>0</v>
      </c>
      <c r="AR21" s="72">
        <v>0</v>
      </c>
      <c r="AS21" s="72"/>
      <c r="AT21" s="72"/>
      <c r="AU21" s="72"/>
      <c r="AV21" s="72"/>
      <c r="AW21" s="72"/>
      <c r="AX21" s="72"/>
      <c r="AY21" s="72"/>
      <c r="AZ21" s="72"/>
      <c r="BA21" s="50">
        <v>0</v>
      </c>
      <c r="BB21" s="51">
        <v>0</v>
      </c>
      <c r="BC21" s="50">
        <v>0</v>
      </c>
      <c r="BD21" s="51">
        <v>0</v>
      </c>
      <c r="BE21" s="50">
        <v>0</v>
      </c>
      <c r="BF21" s="51">
        <v>0</v>
      </c>
      <c r="BG21" s="50">
        <v>15</v>
      </c>
      <c r="BH21" s="51">
        <v>100</v>
      </c>
      <c r="BI21" s="50">
        <v>15</v>
      </c>
    </row>
    <row r="22" spans="1:61" x14ac:dyDescent="0.35">
      <c r="A22" s="70" t="s">
        <v>513</v>
      </c>
      <c r="B22" s="70" t="s">
        <v>513</v>
      </c>
      <c r="C22" s="83"/>
      <c r="D22" s="84"/>
      <c r="E22" s="85"/>
      <c r="F22" s="86"/>
      <c r="G22" s="83"/>
      <c r="H22" s="81"/>
      <c r="I22" s="87"/>
      <c r="J22" s="87"/>
      <c r="K22" s="36"/>
      <c r="L22" s="90">
        <v>22</v>
      </c>
      <c r="M22" s="90"/>
      <c r="N22" s="89"/>
      <c r="O22" s="72" t="s">
        <v>179</v>
      </c>
      <c r="P22" s="74">
        <v>42828.371608796297</v>
      </c>
      <c r="Q22" s="72" t="s">
        <v>573</v>
      </c>
      <c r="R22" s="76" t="s">
        <v>651</v>
      </c>
      <c r="S22" s="72" t="s">
        <v>701</v>
      </c>
      <c r="T22" s="72" t="s">
        <v>721</v>
      </c>
      <c r="U22" s="72"/>
      <c r="V22" s="76" t="s">
        <v>761</v>
      </c>
      <c r="W22" s="74">
        <v>42828.371608796297</v>
      </c>
      <c r="X22" s="76" t="s">
        <v>814</v>
      </c>
      <c r="Y22" s="72"/>
      <c r="Z22" s="72"/>
      <c r="AA22" s="78" t="s">
        <v>899</v>
      </c>
      <c r="AB22" s="72"/>
      <c r="AC22" s="72" t="b">
        <v>0</v>
      </c>
      <c r="AD22" s="72">
        <v>0</v>
      </c>
      <c r="AE22" s="78" t="s">
        <v>223</v>
      </c>
      <c r="AF22" s="72" t="b">
        <v>0</v>
      </c>
      <c r="AG22" s="72" t="s">
        <v>226</v>
      </c>
      <c r="AH22" s="72"/>
      <c r="AI22" s="78" t="s">
        <v>223</v>
      </c>
      <c r="AJ22" s="72" t="b">
        <v>0</v>
      </c>
      <c r="AK22" s="72">
        <v>0</v>
      </c>
      <c r="AL22" s="78" t="s">
        <v>223</v>
      </c>
      <c r="AM22" s="72" t="s">
        <v>233</v>
      </c>
      <c r="AN22" s="72" t="b">
        <v>0</v>
      </c>
      <c r="AO22" s="78" t="s">
        <v>899</v>
      </c>
      <c r="AP22" s="72" t="s">
        <v>179</v>
      </c>
      <c r="AQ22" s="72">
        <v>0</v>
      </c>
      <c r="AR22" s="72">
        <v>0</v>
      </c>
      <c r="AS22" s="72"/>
      <c r="AT22" s="72"/>
      <c r="AU22" s="72"/>
      <c r="AV22" s="72"/>
      <c r="AW22" s="72"/>
      <c r="AX22" s="72"/>
      <c r="AY22" s="72"/>
      <c r="AZ22" s="72"/>
      <c r="BA22" s="50">
        <v>0</v>
      </c>
      <c r="BB22" s="51">
        <v>0</v>
      </c>
      <c r="BC22" s="50">
        <v>0</v>
      </c>
      <c r="BD22" s="51">
        <v>0</v>
      </c>
      <c r="BE22" s="50">
        <v>0</v>
      </c>
      <c r="BF22" s="51">
        <v>0</v>
      </c>
      <c r="BG22" s="50">
        <v>12</v>
      </c>
      <c r="BH22" s="51">
        <v>100</v>
      </c>
      <c r="BI22" s="50">
        <v>12</v>
      </c>
    </row>
    <row r="23" spans="1:61" x14ac:dyDescent="0.35">
      <c r="A23" s="70" t="s">
        <v>514</v>
      </c>
      <c r="B23" s="70" t="s">
        <v>514</v>
      </c>
      <c r="C23" s="83"/>
      <c r="D23" s="84"/>
      <c r="E23" s="85"/>
      <c r="F23" s="86"/>
      <c r="G23" s="83"/>
      <c r="H23" s="81"/>
      <c r="I23" s="87"/>
      <c r="J23" s="87"/>
      <c r="K23" s="36"/>
      <c r="L23" s="90">
        <v>23</v>
      </c>
      <c r="M23" s="90"/>
      <c r="N23" s="89"/>
      <c r="O23" s="72" t="s">
        <v>179</v>
      </c>
      <c r="P23" s="74">
        <v>42828.374814814815</v>
      </c>
      <c r="Q23" s="72" t="s">
        <v>574</v>
      </c>
      <c r="R23" s="76" t="s">
        <v>652</v>
      </c>
      <c r="S23" s="72" t="s">
        <v>702</v>
      </c>
      <c r="T23" s="72"/>
      <c r="U23" s="76" t="s">
        <v>741</v>
      </c>
      <c r="V23" s="76" t="s">
        <v>741</v>
      </c>
      <c r="W23" s="74">
        <v>42828.374814814815</v>
      </c>
      <c r="X23" s="76" t="s">
        <v>815</v>
      </c>
      <c r="Y23" s="72"/>
      <c r="Z23" s="72"/>
      <c r="AA23" s="78" t="s">
        <v>900</v>
      </c>
      <c r="AB23" s="72"/>
      <c r="AC23" s="72" t="b">
        <v>0</v>
      </c>
      <c r="AD23" s="72">
        <v>0</v>
      </c>
      <c r="AE23" s="78" t="s">
        <v>223</v>
      </c>
      <c r="AF23" s="72" t="b">
        <v>0</v>
      </c>
      <c r="AG23" s="72" t="s">
        <v>226</v>
      </c>
      <c r="AH23" s="72"/>
      <c r="AI23" s="78" t="s">
        <v>223</v>
      </c>
      <c r="AJ23" s="72" t="b">
        <v>0</v>
      </c>
      <c r="AK23" s="72">
        <v>0</v>
      </c>
      <c r="AL23" s="78" t="s">
        <v>223</v>
      </c>
      <c r="AM23" s="72" t="s">
        <v>233</v>
      </c>
      <c r="AN23" s="72" t="b">
        <v>0</v>
      </c>
      <c r="AO23" s="78" t="s">
        <v>900</v>
      </c>
      <c r="AP23" s="72" t="s">
        <v>179</v>
      </c>
      <c r="AQ23" s="72">
        <v>0</v>
      </c>
      <c r="AR23" s="72">
        <v>0</v>
      </c>
      <c r="AS23" s="72"/>
      <c r="AT23" s="72"/>
      <c r="AU23" s="72"/>
      <c r="AV23" s="72"/>
      <c r="AW23" s="72"/>
      <c r="AX23" s="72"/>
      <c r="AY23" s="72"/>
      <c r="AZ23" s="72"/>
      <c r="BA23" s="50">
        <v>0</v>
      </c>
      <c r="BB23" s="51">
        <v>0</v>
      </c>
      <c r="BC23" s="50">
        <v>0</v>
      </c>
      <c r="BD23" s="51">
        <v>0</v>
      </c>
      <c r="BE23" s="50">
        <v>0</v>
      </c>
      <c r="BF23" s="51">
        <v>0</v>
      </c>
      <c r="BG23" s="50">
        <v>14</v>
      </c>
      <c r="BH23" s="51">
        <v>100</v>
      </c>
      <c r="BI23" s="50">
        <v>14</v>
      </c>
    </row>
    <row r="24" spans="1:61" x14ac:dyDescent="0.35">
      <c r="A24" s="70" t="s">
        <v>323</v>
      </c>
      <c r="B24" s="70" t="s">
        <v>323</v>
      </c>
      <c r="C24" s="83"/>
      <c r="D24" s="84"/>
      <c r="E24" s="85"/>
      <c r="F24" s="86"/>
      <c r="G24" s="83"/>
      <c r="H24" s="81"/>
      <c r="I24" s="87"/>
      <c r="J24" s="87"/>
      <c r="K24" s="36"/>
      <c r="L24" s="90">
        <v>24</v>
      </c>
      <c r="M24" s="90"/>
      <c r="N24" s="89"/>
      <c r="O24" s="72" t="s">
        <v>179</v>
      </c>
      <c r="P24" s="74">
        <v>42828.375405092593</v>
      </c>
      <c r="Q24" s="72" t="s">
        <v>575</v>
      </c>
      <c r="R24" s="76" t="s">
        <v>653</v>
      </c>
      <c r="S24" s="72" t="s">
        <v>220</v>
      </c>
      <c r="T24" s="72"/>
      <c r="U24" s="72"/>
      <c r="V24" s="76" t="s">
        <v>378</v>
      </c>
      <c r="W24" s="74">
        <v>42828.375405092593</v>
      </c>
      <c r="X24" s="76" t="s">
        <v>816</v>
      </c>
      <c r="Y24" s="72"/>
      <c r="Z24" s="72"/>
      <c r="AA24" s="78" t="s">
        <v>901</v>
      </c>
      <c r="AB24" s="72"/>
      <c r="AC24" s="72" t="b">
        <v>0</v>
      </c>
      <c r="AD24" s="72">
        <v>0</v>
      </c>
      <c r="AE24" s="78" t="s">
        <v>223</v>
      </c>
      <c r="AF24" s="72" t="b">
        <v>0</v>
      </c>
      <c r="AG24" s="72" t="s">
        <v>296</v>
      </c>
      <c r="AH24" s="72"/>
      <c r="AI24" s="78" t="s">
        <v>223</v>
      </c>
      <c r="AJ24" s="72" t="b">
        <v>0</v>
      </c>
      <c r="AK24" s="72">
        <v>0</v>
      </c>
      <c r="AL24" s="78" t="s">
        <v>223</v>
      </c>
      <c r="AM24" s="72" t="s">
        <v>237</v>
      </c>
      <c r="AN24" s="72" t="b">
        <v>0</v>
      </c>
      <c r="AO24" s="78" t="s">
        <v>901</v>
      </c>
      <c r="AP24" s="72" t="s">
        <v>179</v>
      </c>
      <c r="AQ24" s="72">
        <v>0</v>
      </c>
      <c r="AR24" s="72">
        <v>0</v>
      </c>
      <c r="AS24" s="72"/>
      <c r="AT24" s="72"/>
      <c r="AU24" s="72"/>
      <c r="AV24" s="72"/>
      <c r="AW24" s="72"/>
      <c r="AX24" s="72"/>
      <c r="AY24" s="72"/>
      <c r="AZ24" s="72"/>
      <c r="BA24" s="50">
        <v>0</v>
      </c>
      <c r="BB24" s="51">
        <v>0</v>
      </c>
      <c r="BC24" s="50">
        <v>0</v>
      </c>
      <c r="BD24" s="51">
        <v>0</v>
      </c>
      <c r="BE24" s="50">
        <v>0</v>
      </c>
      <c r="BF24" s="51">
        <v>0</v>
      </c>
      <c r="BG24" s="50">
        <v>13</v>
      </c>
      <c r="BH24" s="51">
        <v>100</v>
      </c>
      <c r="BI24" s="50">
        <v>13</v>
      </c>
    </row>
    <row r="25" spans="1:61" x14ac:dyDescent="0.35">
      <c r="A25" s="70" t="s">
        <v>515</v>
      </c>
      <c r="B25" s="70" t="s">
        <v>515</v>
      </c>
      <c r="C25" s="83"/>
      <c r="D25" s="84"/>
      <c r="E25" s="85"/>
      <c r="F25" s="86"/>
      <c r="G25" s="83"/>
      <c r="H25" s="81"/>
      <c r="I25" s="87"/>
      <c r="J25" s="87"/>
      <c r="K25" s="36"/>
      <c r="L25" s="90">
        <v>25</v>
      </c>
      <c r="M25" s="90"/>
      <c r="N25" s="89"/>
      <c r="O25" s="72" t="s">
        <v>179</v>
      </c>
      <c r="P25" s="74">
        <v>42828.381712962961</v>
      </c>
      <c r="Q25" s="72" t="s">
        <v>576</v>
      </c>
      <c r="R25" s="72"/>
      <c r="S25" s="72"/>
      <c r="T25" s="72" t="s">
        <v>722</v>
      </c>
      <c r="U25" s="76" t="s">
        <v>742</v>
      </c>
      <c r="V25" s="76" t="s">
        <v>742</v>
      </c>
      <c r="W25" s="74">
        <v>42828.381712962961</v>
      </c>
      <c r="X25" s="76" t="s">
        <v>817</v>
      </c>
      <c r="Y25" s="72"/>
      <c r="Z25" s="72"/>
      <c r="AA25" s="78" t="s">
        <v>902</v>
      </c>
      <c r="AB25" s="72"/>
      <c r="AC25" s="72" t="b">
        <v>0</v>
      </c>
      <c r="AD25" s="72">
        <v>0</v>
      </c>
      <c r="AE25" s="78" t="s">
        <v>223</v>
      </c>
      <c r="AF25" s="72" t="b">
        <v>0</v>
      </c>
      <c r="AG25" s="72" t="s">
        <v>224</v>
      </c>
      <c r="AH25" s="72"/>
      <c r="AI25" s="78" t="s">
        <v>223</v>
      </c>
      <c r="AJ25" s="72" t="b">
        <v>0</v>
      </c>
      <c r="AK25" s="72">
        <v>0</v>
      </c>
      <c r="AL25" s="78" t="s">
        <v>223</v>
      </c>
      <c r="AM25" s="72" t="s">
        <v>232</v>
      </c>
      <c r="AN25" s="72" t="b">
        <v>0</v>
      </c>
      <c r="AO25" s="78" t="s">
        <v>902</v>
      </c>
      <c r="AP25" s="72" t="s">
        <v>179</v>
      </c>
      <c r="AQ25" s="72">
        <v>0</v>
      </c>
      <c r="AR25" s="72">
        <v>0</v>
      </c>
      <c r="AS25" s="72"/>
      <c r="AT25" s="72"/>
      <c r="AU25" s="72"/>
      <c r="AV25" s="72"/>
      <c r="AW25" s="72"/>
      <c r="AX25" s="72"/>
      <c r="AY25" s="72"/>
      <c r="AZ25" s="72"/>
      <c r="BA25" s="50">
        <v>0</v>
      </c>
      <c r="BB25" s="51">
        <v>0</v>
      </c>
      <c r="BC25" s="50">
        <v>0</v>
      </c>
      <c r="BD25" s="51">
        <v>0</v>
      </c>
      <c r="BE25" s="50">
        <v>0</v>
      </c>
      <c r="BF25" s="51">
        <v>0</v>
      </c>
      <c r="BG25" s="50">
        <v>15</v>
      </c>
      <c r="BH25" s="51">
        <v>100</v>
      </c>
      <c r="BI25" s="50">
        <v>15</v>
      </c>
    </row>
    <row r="26" spans="1:61" x14ac:dyDescent="0.35">
      <c r="A26" s="70" t="s">
        <v>516</v>
      </c>
      <c r="B26" s="70" t="s">
        <v>516</v>
      </c>
      <c r="C26" s="83"/>
      <c r="D26" s="84"/>
      <c r="E26" s="85"/>
      <c r="F26" s="86"/>
      <c r="G26" s="83"/>
      <c r="H26" s="81"/>
      <c r="I26" s="87"/>
      <c r="J26" s="87"/>
      <c r="K26" s="36"/>
      <c r="L26" s="90">
        <v>26</v>
      </c>
      <c r="M26" s="90"/>
      <c r="N26" s="89"/>
      <c r="O26" s="72" t="s">
        <v>179</v>
      </c>
      <c r="P26" s="74">
        <v>42828.38349537037</v>
      </c>
      <c r="Q26" s="72" t="s">
        <v>577</v>
      </c>
      <c r="R26" s="76" t="s">
        <v>651</v>
      </c>
      <c r="S26" s="72" t="s">
        <v>701</v>
      </c>
      <c r="T26" s="72" t="s">
        <v>721</v>
      </c>
      <c r="U26" s="72"/>
      <c r="V26" s="76" t="s">
        <v>762</v>
      </c>
      <c r="W26" s="74">
        <v>42828.38349537037</v>
      </c>
      <c r="X26" s="76" t="s">
        <v>818</v>
      </c>
      <c r="Y26" s="72"/>
      <c r="Z26" s="72"/>
      <c r="AA26" s="78" t="s">
        <v>903</v>
      </c>
      <c r="AB26" s="72"/>
      <c r="AC26" s="72" t="b">
        <v>0</v>
      </c>
      <c r="AD26" s="72">
        <v>0</v>
      </c>
      <c r="AE26" s="78" t="s">
        <v>223</v>
      </c>
      <c r="AF26" s="72" t="b">
        <v>0</v>
      </c>
      <c r="AG26" s="72" t="s">
        <v>226</v>
      </c>
      <c r="AH26" s="72"/>
      <c r="AI26" s="78" t="s">
        <v>223</v>
      </c>
      <c r="AJ26" s="72" t="b">
        <v>0</v>
      </c>
      <c r="AK26" s="72">
        <v>0</v>
      </c>
      <c r="AL26" s="78" t="s">
        <v>223</v>
      </c>
      <c r="AM26" s="72" t="s">
        <v>233</v>
      </c>
      <c r="AN26" s="72" t="b">
        <v>0</v>
      </c>
      <c r="AO26" s="78" t="s">
        <v>903</v>
      </c>
      <c r="AP26" s="72" t="s">
        <v>179</v>
      </c>
      <c r="AQ26" s="72">
        <v>0</v>
      </c>
      <c r="AR26" s="72">
        <v>0</v>
      </c>
      <c r="AS26" s="72"/>
      <c r="AT26" s="72"/>
      <c r="AU26" s="72"/>
      <c r="AV26" s="72"/>
      <c r="AW26" s="72"/>
      <c r="AX26" s="72"/>
      <c r="AY26" s="72"/>
      <c r="AZ26" s="72"/>
      <c r="BA26" s="50">
        <v>0</v>
      </c>
      <c r="BB26" s="51">
        <v>0</v>
      </c>
      <c r="BC26" s="50">
        <v>0</v>
      </c>
      <c r="BD26" s="51">
        <v>0</v>
      </c>
      <c r="BE26" s="50">
        <v>0</v>
      </c>
      <c r="BF26" s="51">
        <v>0</v>
      </c>
      <c r="BG26" s="50">
        <v>12</v>
      </c>
      <c r="BH26" s="51">
        <v>100</v>
      </c>
      <c r="BI26" s="50">
        <v>12</v>
      </c>
    </row>
    <row r="27" spans="1:61" x14ac:dyDescent="0.35">
      <c r="A27" s="70" t="s">
        <v>517</v>
      </c>
      <c r="B27" s="70" t="s">
        <v>517</v>
      </c>
      <c r="C27" s="83"/>
      <c r="D27" s="84"/>
      <c r="E27" s="85"/>
      <c r="F27" s="86"/>
      <c r="G27" s="83"/>
      <c r="H27" s="81"/>
      <c r="I27" s="87"/>
      <c r="J27" s="87"/>
      <c r="K27" s="36"/>
      <c r="L27" s="90">
        <v>27</v>
      </c>
      <c r="M27" s="90"/>
      <c r="N27" s="89"/>
      <c r="O27" s="72" t="s">
        <v>179</v>
      </c>
      <c r="P27" s="74">
        <v>42828.385208333333</v>
      </c>
      <c r="Q27" s="72" t="s">
        <v>578</v>
      </c>
      <c r="R27" s="76" t="s">
        <v>654</v>
      </c>
      <c r="S27" s="72" t="s">
        <v>703</v>
      </c>
      <c r="T27" s="72"/>
      <c r="U27" s="72"/>
      <c r="V27" s="76" t="s">
        <v>763</v>
      </c>
      <c r="W27" s="74">
        <v>42828.385208333333</v>
      </c>
      <c r="X27" s="76" t="s">
        <v>819</v>
      </c>
      <c r="Y27" s="72"/>
      <c r="Z27" s="72"/>
      <c r="AA27" s="78" t="s">
        <v>904</v>
      </c>
      <c r="AB27" s="72"/>
      <c r="AC27" s="72" t="b">
        <v>0</v>
      </c>
      <c r="AD27" s="72">
        <v>0</v>
      </c>
      <c r="AE27" s="78" t="s">
        <v>223</v>
      </c>
      <c r="AF27" s="72" t="b">
        <v>0</v>
      </c>
      <c r="AG27" s="72" t="s">
        <v>307</v>
      </c>
      <c r="AH27" s="72"/>
      <c r="AI27" s="78" t="s">
        <v>223</v>
      </c>
      <c r="AJ27" s="72" t="b">
        <v>0</v>
      </c>
      <c r="AK27" s="72">
        <v>0</v>
      </c>
      <c r="AL27" s="78" t="s">
        <v>223</v>
      </c>
      <c r="AM27" s="72" t="s">
        <v>972</v>
      </c>
      <c r="AN27" s="72" t="b">
        <v>0</v>
      </c>
      <c r="AO27" s="78" t="s">
        <v>904</v>
      </c>
      <c r="AP27" s="72" t="s">
        <v>179</v>
      </c>
      <c r="AQ27" s="72">
        <v>0</v>
      </c>
      <c r="AR27" s="72">
        <v>0</v>
      </c>
      <c r="AS27" s="72"/>
      <c r="AT27" s="72"/>
      <c r="AU27" s="72"/>
      <c r="AV27" s="72"/>
      <c r="AW27" s="72"/>
      <c r="AX27" s="72"/>
      <c r="AY27" s="72"/>
      <c r="AZ27" s="72"/>
      <c r="BA27" s="50">
        <v>0</v>
      </c>
      <c r="BB27" s="51">
        <v>0</v>
      </c>
      <c r="BC27" s="50">
        <v>0</v>
      </c>
      <c r="BD27" s="51">
        <v>0</v>
      </c>
      <c r="BE27" s="50">
        <v>0</v>
      </c>
      <c r="BF27" s="51">
        <v>0</v>
      </c>
      <c r="BG27" s="50">
        <v>10</v>
      </c>
      <c r="BH27" s="51">
        <v>100</v>
      </c>
      <c r="BI27" s="50">
        <v>10</v>
      </c>
    </row>
    <row r="28" spans="1:61" x14ac:dyDescent="0.35">
      <c r="A28" s="70" t="s">
        <v>518</v>
      </c>
      <c r="B28" s="70" t="s">
        <v>215</v>
      </c>
      <c r="C28" s="83"/>
      <c r="D28" s="84"/>
      <c r="E28" s="85"/>
      <c r="F28" s="86"/>
      <c r="G28" s="83"/>
      <c r="H28" s="81"/>
      <c r="I28" s="87"/>
      <c r="J28" s="87"/>
      <c r="K28" s="36"/>
      <c r="L28" s="90">
        <v>28</v>
      </c>
      <c r="M28" s="90"/>
      <c r="N28" s="89"/>
      <c r="O28" s="72" t="s">
        <v>216</v>
      </c>
      <c r="P28" s="74">
        <v>42828.38962962963</v>
      </c>
      <c r="Q28" s="72" t="s">
        <v>579</v>
      </c>
      <c r="R28" s="76" t="s">
        <v>655</v>
      </c>
      <c r="S28" s="72" t="s">
        <v>221</v>
      </c>
      <c r="T28" s="72"/>
      <c r="U28" s="72"/>
      <c r="V28" s="76" t="s">
        <v>764</v>
      </c>
      <c r="W28" s="74">
        <v>42828.38962962963</v>
      </c>
      <c r="X28" s="76" t="s">
        <v>820</v>
      </c>
      <c r="Y28" s="72"/>
      <c r="Z28" s="72"/>
      <c r="AA28" s="78" t="s">
        <v>905</v>
      </c>
      <c r="AB28" s="72"/>
      <c r="AC28" s="72" t="b">
        <v>0</v>
      </c>
      <c r="AD28" s="72">
        <v>0</v>
      </c>
      <c r="AE28" s="78" t="s">
        <v>223</v>
      </c>
      <c r="AF28" s="72" t="b">
        <v>0</v>
      </c>
      <c r="AG28" s="72" t="s">
        <v>224</v>
      </c>
      <c r="AH28" s="72"/>
      <c r="AI28" s="78" t="s">
        <v>223</v>
      </c>
      <c r="AJ28" s="72" t="b">
        <v>0</v>
      </c>
      <c r="AK28" s="72">
        <v>0</v>
      </c>
      <c r="AL28" s="78" t="s">
        <v>223</v>
      </c>
      <c r="AM28" s="72" t="s">
        <v>231</v>
      </c>
      <c r="AN28" s="72" t="b">
        <v>0</v>
      </c>
      <c r="AO28" s="78" t="s">
        <v>905</v>
      </c>
      <c r="AP28" s="72" t="s">
        <v>179</v>
      </c>
      <c r="AQ28" s="72">
        <v>0</v>
      </c>
      <c r="AR28" s="72">
        <v>0</v>
      </c>
      <c r="AS28" s="72"/>
      <c r="AT28" s="72"/>
      <c r="AU28" s="72"/>
      <c r="AV28" s="72"/>
      <c r="AW28" s="72"/>
      <c r="AX28" s="72"/>
      <c r="AY28" s="72"/>
      <c r="AZ28" s="72"/>
      <c r="BA28" s="50">
        <v>0</v>
      </c>
      <c r="BB28" s="51">
        <v>0</v>
      </c>
      <c r="BC28" s="50">
        <v>0</v>
      </c>
      <c r="BD28" s="51">
        <v>0</v>
      </c>
      <c r="BE28" s="50">
        <v>0</v>
      </c>
      <c r="BF28" s="51">
        <v>0</v>
      </c>
      <c r="BG28" s="50">
        <v>5</v>
      </c>
      <c r="BH28" s="51">
        <v>100</v>
      </c>
      <c r="BI28" s="50">
        <v>5</v>
      </c>
    </row>
    <row r="29" spans="1:61" x14ac:dyDescent="0.35">
      <c r="A29" s="70" t="s">
        <v>324</v>
      </c>
      <c r="B29" s="70" t="s">
        <v>324</v>
      </c>
      <c r="C29" s="83"/>
      <c r="D29" s="84"/>
      <c r="E29" s="85"/>
      <c r="F29" s="86"/>
      <c r="G29" s="83"/>
      <c r="H29" s="81"/>
      <c r="I29" s="87"/>
      <c r="J29" s="87"/>
      <c r="K29" s="36"/>
      <c r="L29" s="90">
        <v>29</v>
      </c>
      <c r="M29" s="90"/>
      <c r="N29" s="89"/>
      <c r="O29" s="72" t="s">
        <v>179</v>
      </c>
      <c r="P29" s="74">
        <v>42828.37641203704</v>
      </c>
      <c r="Q29" s="72" t="s">
        <v>580</v>
      </c>
      <c r="R29" s="76" t="s">
        <v>656</v>
      </c>
      <c r="S29" s="72" t="s">
        <v>219</v>
      </c>
      <c r="T29" s="72" t="s">
        <v>723</v>
      </c>
      <c r="U29" s="72"/>
      <c r="V29" s="76" t="s">
        <v>333</v>
      </c>
      <c r="W29" s="74">
        <v>42828.37641203704</v>
      </c>
      <c r="X29" s="76" t="s">
        <v>821</v>
      </c>
      <c r="Y29" s="72"/>
      <c r="Z29" s="72"/>
      <c r="AA29" s="78" t="s">
        <v>906</v>
      </c>
      <c r="AB29" s="72"/>
      <c r="AC29" s="72" t="b">
        <v>0</v>
      </c>
      <c r="AD29" s="72">
        <v>0</v>
      </c>
      <c r="AE29" s="78" t="s">
        <v>223</v>
      </c>
      <c r="AF29" s="72" t="b">
        <v>0</v>
      </c>
      <c r="AG29" s="72" t="s">
        <v>337</v>
      </c>
      <c r="AH29" s="72"/>
      <c r="AI29" s="78" t="s">
        <v>223</v>
      </c>
      <c r="AJ29" s="72" t="b">
        <v>0</v>
      </c>
      <c r="AK29" s="72">
        <v>0</v>
      </c>
      <c r="AL29" s="78" t="s">
        <v>223</v>
      </c>
      <c r="AM29" s="72" t="s">
        <v>232</v>
      </c>
      <c r="AN29" s="72" t="b">
        <v>1</v>
      </c>
      <c r="AO29" s="78" t="s">
        <v>906</v>
      </c>
      <c r="AP29" s="72" t="s">
        <v>179</v>
      </c>
      <c r="AQ29" s="72">
        <v>0</v>
      </c>
      <c r="AR29" s="72">
        <v>0</v>
      </c>
      <c r="AS29" s="72" t="s">
        <v>341</v>
      </c>
      <c r="AT29" s="72" t="s">
        <v>342</v>
      </c>
      <c r="AU29" s="72" t="s">
        <v>343</v>
      </c>
      <c r="AV29" s="72" t="s">
        <v>342</v>
      </c>
      <c r="AW29" s="72" t="s">
        <v>344</v>
      </c>
      <c r="AX29" s="72" t="s">
        <v>342</v>
      </c>
      <c r="AY29" s="72" t="s">
        <v>345</v>
      </c>
      <c r="AZ29" s="76" t="s">
        <v>346</v>
      </c>
      <c r="BA29" s="50">
        <v>0</v>
      </c>
      <c r="BB29" s="51">
        <v>0</v>
      </c>
      <c r="BC29" s="50">
        <v>0</v>
      </c>
      <c r="BD29" s="51">
        <v>0</v>
      </c>
      <c r="BE29" s="50">
        <v>0</v>
      </c>
      <c r="BF29" s="51">
        <v>0</v>
      </c>
      <c r="BG29" s="50">
        <v>17</v>
      </c>
      <c r="BH29" s="51">
        <v>100</v>
      </c>
      <c r="BI29" s="50">
        <v>17</v>
      </c>
    </row>
    <row r="30" spans="1:61" x14ac:dyDescent="0.35">
      <c r="A30" s="70" t="s">
        <v>324</v>
      </c>
      <c r="B30" s="70" t="s">
        <v>324</v>
      </c>
      <c r="C30" s="83"/>
      <c r="D30" s="84"/>
      <c r="E30" s="85"/>
      <c r="F30" s="86"/>
      <c r="G30" s="83"/>
      <c r="H30" s="81"/>
      <c r="I30" s="87"/>
      <c r="J30" s="87"/>
      <c r="K30" s="36"/>
      <c r="L30" s="90">
        <v>30</v>
      </c>
      <c r="M30" s="90"/>
      <c r="N30" s="89"/>
      <c r="O30" s="72" t="s">
        <v>179</v>
      </c>
      <c r="P30" s="74">
        <v>42828.390277777777</v>
      </c>
      <c r="Q30" s="72" t="s">
        <v>581</v>
      </c>
      <c r="R30" s="76" t="s">
        <v>657</v>
      </c>
      <c r="S30" s="72" t="s">
        <v>219</v>
      </c>
      <c r="T30" s="72" t="s">
        <v>724</v>
      </c>
      <c r="U30" s="72"/>
      <c r="V30" s="76" t="s">
        <v>333</v>
      </c>
      <c r="W30" s="74">
        <v>42828.390277777777</v>
      </c>
      <c r="X30" s="76" t="s">
        <v>822</v>
      </c>
      <c r="Y30" s="72"/>
      <c r="Z30" s="72"/>
      <c r="AA30" s="78" t="s">
        <v>907</v>
      </c>
      <c r="AB30" s="72"/>
      <c r="AC30" s="72" t="b">
        <v>0</v>
      </c>
      <c r="AD30" s="72">
        <v>0</v>
      </c>
      <c r="AE30" s="78" t="s">
        <v>223</v>
      </c>
      <c r="AF30" s="72" t="b">
        <v>0</v>
      </c>
      <c r="AG30" s="72" t="s">
        <v>306</v>
      </c>
      <c r="AH30" s="72"/>
      <c r="AI30" s="78" t="s">
        <v>223</v>
      </c>
      <c r="AJ30" s="72" t="b">
        <v>0</v>
      </c>
      <c r="AK30" s="72">
        <v>0</v>
      </c>
      <c r="AL30" s="78" t="s">
        <v>223</v>
      </c>
      <c r="AM30" s="72" t="s">
        <v>232</v>
      </c>
      <c r="AN30" s="72" t="b">
        <v>1</v>
      </c>
      <c r="AO30" s="78" t="s">
        <v>907</v>
      </c>
      <c r="AP30" s="72" t="s">
        <v>179</v>
      </c>
      <c r="AQ30" s="72">
        <v>0</v>
      </c>
      <c r="AR30" s="72">
        <v>0</v>
      </c>
      <c r="AS30" s="72" t="s">
        <v>341</v>
      </c>
      <c r="AT30" s="72" t="s">
        <v>342</v>
      </c>
      <c r="AU30" s="72" t="s">
        <v>343</v>
      </c>
      <c r="AV30" s="72" t="s">
        <v>342</v>
      </c>
      <c r="AW30" s="72" t="s">
        <v>344</v>
      </c>
      <c r="AX30" s="72" t="s">
        <v>342</v>
      </c>
      <c r="AY30" s="72" t="s">
        <v>345</v>
      </c>
      <c r="AZ30" s="76" t="s">
        <v>346</v>
      </c>
      <c r="BA30" s="50">
        <v>1</v>
      </c>
      <c r="BB30" s="51">
        <v>5.2631578947368425</v>
      </c>
      <c r="BC30" s="50">
        <v>0</v>
      </c>
      <c r="BD30" s="51">
        <v>0</v>
      </c>
      <c r="BE30" s="50">
        <v>0</v>
      </c>
      <c r="BF30" s="51">
        <v>0</v>
      </c>
      <c r="BG30" s="50">
        <v>18</v>
      </c>
      <c r="BH30" s="51">
        <v>94.736842105263165</v>
      </c>
      <c r="BI30" s="50">
        <v>19</v>
      </c>
    </row>
    <row r="31" spans="1:61" x14ac:dyDescent="0.35">
      <c r="A31" s="70" t="s">
        <v>302</v>
      </c>
      <c r="B31" s="70" t="s">
        <v>302</v>
      </c>
      <c r="C31" s="83"/>
      <c r="D31" s="84"/>
      <c r="E31" s="85"/>
      <c r="F31" s="86"/>
      <c r="G31" s="83"/>
      <c r="H31" s="81"/>
      <c r="I31" s="87"/>
      <c r="J31" s="87"/>
      <c r="K31" s="36"/>
      <c r="L31" s="90">
        <v>31</v>
      </c>
      <c r="M31" s="90"/>
      <c r="N31" s="89"/>
      <c r="O31" s="72" t="s">
        <v>179</v>
      </c>
      <c r="P31" s="74">
        <v>42828.397187499999</v>
      </c>
      <c r="Q31" s="72" t="s">
        <v>582</v>
      </c>
      <c r="R31" s="76" t="s">
        <v>658</v>
      </c>
      <c r="S31" s="72" t="s">
        <v>304</v>
      </c>
      <c r="T31" s="72" t="s">
        <v>305</v>
      </c>
      <c r="U31" s="76" t="s">
        <v>743</v>
      </c>
      <c r="V31" s="76" t="s">
        <v>743</v>
      </c>
      <c r="W31" s="74">
        <v>42828.397187499999</v>
      </c>
      <c r="X31" s="76" t="s">
        <v>823</v>
      </c>
      <c r="Y31" s="72"/>
      <c r="Z31" s="72"/>
      <c r="AA31" s="78" t="s">
        <v>908</v>
      </c>
      <c r="AB31" s="72"/>
      <c r="AC31" s="72" t="b">
        <v>0</v>
      </c>
      <c r="AD31" s="72">
        <v>0</v>
      </c>
      <c r="AE31" s="78" t="s">
        <v>223</v>
      </c>
      <c r="AF31" s="72" t="b">
        <v>0</v>
      </c>
      <c r="AG31" s="72" t="s">
        <v>224</v>
      </c>
      <c r="AH31" s="72"/>
      <c r="AI31" s="78" t="s">
        <v>223</v>
      </c>
      <c r="AJ31" s="72" t="b">
        <v>0</v>
      </c>
      <c r="AK31" s="72">
        <v>0</v>
      </c>
      <c r="AL31" s="78" t="s">
        <v>223</v>
      </c>
      <c r="AM31" s="72" t="s">
        <v>302</v>
      </c>
      <c r="AN31" s="72" t="b">
        <v>0</v>
      </c>
      <c r="AO31" s="78" t="s">
        <v>908</v>
      </c>
      <c r="AP31" s="72" t="s">
        <v>179</v>
      </c>
      <c r="AQ31" s="72">
        <v>0</v>
      </c>
      <c r="AR31" s="72">
        <v>0</v>
      </c>
      <c r="AS31" s="72"/>
      <c r="AT31" s="72"/>
      <c r="AU31" s="72"/>
      <c r="AV31" s="72"/>
      <c r="AW31" s="72"/>
      <c r="AX31" s="72"/>
      <c r="AY31" s="72"/>
      <c r="AZ31" s="72"/>
      <c r="BA31" s="50">
        <v>2</v>
      </c>
      <c r="BB31" s="51">
        <v>16.666666666666668</v>
      </c>
      <c r="BC31" s="50">
        <v>0</v>
      </c>
      <c r="BD31" s="51">
        <v>0</v>
      </c>
      <c r="BE31" s="50">
        <v>0</v>
      </c>
      <c r="BF31" s="51">
        <v>0</v>
      </c>
      <c r="BG31" s="50">
        <v>10</v>
      </c>
      <c r="BH31" s="51">
        <v>83.333333333333329</v>
      </c>
      <c r="BI31" s="50">
        <v>12</v>
      </c>
    </row>
    <row r="32" spans="1:61" x14ac:dyDescent="0.35">
      <c r="A32" s="70" t="s">
        <v>519</v>
      </c>
      <c r="B32" s="70" t="s">
        <v>519</v>
      </c>
      <c r="C32" s="83"/>
      <c r="D32" s="84"/>
      <c r="E32" s="85"/>
      <c r="F32" s="86"/>
      <c r="G32" s="83"/>
      <c r="H32" s="81"/>
      <c r="I32" s="87"/>
      <c r="J32" s="87"/>
      <c r="K32" s="36"/>
      <c r="L32" s="90">
        <v>32</v>
      </c>
      <c r="M32" s="90"/>
      <c r="N32" s="89"/>
      <c r="O32" s="72" t="s">
        <v>179</v>
      </c>
      <c r="P32" s="74">
        <v>42828.403912037036</v>
      </c>
      <c r="Q32" s="72" t="s">
        <v>583</v>
      </c>
      <c r="R32" s="76" t="s">
        <v>659</v>
      </c>
      <c r="S32" s="72" t="s">
        <v>219</v>
      </c>
      <c r="T32" s="72"/>
      <c r="U32" s="72"/>
      <c r="V32" s="76" t="s">
        <v>765</v>
      </c>
      <c r="W32" s="74">
        <v>42828.403912037036</v>
      </c>
      <c r="X32" s="76" t="s">
        <v>824</v>
      </c>
      <c r="Y32" s="72"/>
      <c r="Z32" s="72"/>
      <c r="AA32" s="78" t="s">
        <v>909</v>
      </c>
      <c r="AB32" s="72"/>
      <c r="AC32" s="72" t="b">
        <v>0</v>
      </c>
      <c r="AD32" s="72">
        <v>0</v>
      </c>
      <c r="AE32" s="78" t="s">
        <v>223</v>
      </c>
      <c r="AF32" s="72" t="b">
        <v>1</v>
      </c>
      <c r="AG32" s="72" t="s">
        <v>306</v>
      </c>
      <c r="AH32" s="72"/>
      <c r="AI32" s="78" t="s">
        <v>967</v>
      </c>
      <c r="AJ32" s="72" t="b">
        <v>0</v>
      </c>
      <c r="AK32" s="72">
        <v>0</v>
      </c>
      <c r="AL32" s="78" t="s">
        <v>223</v>
      </c>
      <c r="AM32" s="72" t="s">
        <v>234</v>
      </c>
      <c r="AN32" s="72" t="b">
        <v>0</v>
      </c>
      <c r="AO32" s="78" t="s">
        <v>909</v>
      </c>
      <c r="AP32" s="72" t="s">
        <v>179</v>
      </c>
      <c r="AQ32" s="72">
        <v>0</v>
      </c>
      <c r="AR32" s="72">
        <v>0</v>
      </c>
      <c r="AS32" s="72"/>
      <c r="AT32" s="72"/>
      <c r="AU32" s="72"/>
      <c r="AV32" s="72"/>
      <c r="AW32" s="72"/>
      <c r="AX32" s="72"/>
      <c r="AY32" s="72"/>
      <c r="AZ32" s="72"/>
      <c r="BA32" s="50">
        <v>0</v>
      </c>
      <c r="BB32" s="51">
        <v>0</v>
      </c>
      <c r="BC32" s="50">
        <v>0</v>
      </c>
      <c r="BD32" s="51">
        <v>0</v>
      </c>
      <c r="BE32" s="50">
        <v>0</v>
      </c>
      <c r="BF32" s="51">
        <v>0</v>
      </c>
      <c r="BG32" s="50">
        <v>4</v>
      </c>
      <c r="BH32" s="51">
        <v>100</v>
      </c>
      <c r="BI32" s="50">
        <v>4</v>
      </c>
    </row>
    <row r="33" spans="1:61" x14ac:dyDescent="0.35">
      <c r="A33" s="70" t="s">
        <v>322</v>
      </c>
      <c r="B33" s="70" t="s">
        <v>322</v>
      </c>
      <c r="C33" s="83"/>
      <c r="D33" s="84"/>
      <c r="E33" s="85"/>
      <c r="F33" s="86"/>
      <c r="G33" s="83"/>
      <c r="H33" s="81"/>
      <c r="I33" s="87"/>
      <c r="J33" s="87"/>
      <c r="K33" s="36"/>
      <c r="L33" s="90">
        <v>33</v>
      </c>
      <c r="M33" s="90"/>
      <c r="N33" s="89"/>
      <c r="O33" s="72" t="s">
        <v>179</v>
      </c>
      <c r="P33" s="74">
        <v>42828.410173611112</v>
      </c>
      <c r="Q33" s="72" t="s">
        <v>584</v>
      </c>
      <c r="R33" s="76" t="s">
        <v>660</v>
      </c>
      <c r="S33" s="72" t="s">
        <v>218</v>
      </c>
      <c r="T33" s="72" t="s">
        <v>222</v>
      </c>
      <c r="U33" s="76" t="s">
        <v>744</v>
      </c>
      <c r="V33" s="76" t="s">
        <v>744</v>
      </c>
      <c r="W33" s="74">
        <v>42828.410173611112</v>
      </c>
      <c r="X33" s="76" t="s">
        <v>825</v>
      </c>
      <c r="Y33" s="72"/>
      <c r="Z33" s="72"/>
      <c r="AA33" s="78" t="s">
        <v>910</v>
      </c>
      <c r="AB33" s="72"/>
      <c r="AC33" s="72" t="b">
        <v>0</v>
      </c>
      <c r="AD33" s="72">
        <v>0</v>
      </c>
      <c r="AE33" s="78" t="s">
        <v>223</v>
      </c>
      <c r="AF33" s="72" t="b">
        <v>0</v>
      </c>
      <c r="AG33" s="72" t="s">
        <v>226</v>
      </c>
      <c r="AH33" s="72"/>
      <c r="AI33" s="78" t="s">
        <v>223</v>
      </c>
      <c r="AJ33" s="72" t="b">
        <v>0</v>
      </c>
      <c r="AK33" s="72">
        <v>0</v>
      </c>
      <c r="AL33" s="78" t="s">
        <v>223</v>
      </c>
      <c r="AM33" s="72" t="s">
        <v>233</v>
      </c>
      <c r="AN33" s="72" t="b">
        <v>0</v>
      </c>
      <c r="AO33" s="78" t="s">
        <v>910</v>
      </c>
      <c r="AP33" s="72" t="s">
        <v>179</v>
      </c>
      <c r="AQ33" s="72">
        <v>0</v>
      </c>
      <c r="AR33" s="72">
        <v>0</v>
      </c>
      <c r="AS33" s="72"/>
      <c r="AT33" s="72"/>
      <c r="AU33" s="72"/>
      <c r="AV33" s="72"/>
      <c r="AW33" s="72"/>
      <c r="AX33" s="72"/>
      <c r="AY33" s="72"/>
      <c r="AZ33" s="72"/>
      <c r="BA33" s="50">
        <v>0</v>
      </c>
      <c r="BB33" s="51">
        <v>0</v>
      </c>
      <c r="BC33" s="50">
        <v>0</v>
      </c>
      <c r="BD33" s="51">
        <v>0</v>
      </c>
      <c r="BE33" s="50">
        <v>0</v>
      </c>
      <c r="BF33" s="51">
        <v>0</v>
      </c>
      <c r="BG33" s="50">
        <v>13</v>
      </c>
      <c r="BH33" s="51">
        <v>100</v>
      </c>
      <c r="BI33" s="50">
        <v>13</v>
      </c>
    </row>
    <row r="34" spans="1:61" x14ac:dyDescent="0.35">
      <c r="A34" s="70" t="s">
        <v>459</v>
      </c>
      <c r="B34" s="70" t="s">
        <v>459</v>
      </c>
      <c r="C34" s="83"/>
      <c r="D34" s="84"/>
      <c r="E34" s="85"/>
      <c r="F34" s="86"/>
      <c r="G34" s="83"/>
      <c r="H34" s="81"/>
      <c r="I34" s="87"/>
      <c r="J34" s="87"/>
      <c r="K34" s="36"/>
      <c r="L34" s="90">
        <v>34</v>
      </c>
      <c r="M34" s="90"/>
      <c r="N34" s="89"/>
      <c r="O34" s="72" t="s">
        <v>179</v>
      </c>
      <c r="P34" s="74">
        <v>42828.416956018518</v>
      </c>
      <c r="Q34" s="72" t="s">
        <v>462</v>
      </c>
      <c r="R34" s="76" t="s">
        <v>464</v>
      </c>
      <c r="S34" s="72" t="s">
        <v>467</v>
      </c>
      <c r="T34" s="72" t="s">
        <v>470</v>
      </c>
      <c r="U34" s="72"/>
      <c r="V34" s="76" t="s">
        <v>472</v>
      </c>
      <c r="W34" s="74">
        <v>42828.416956018518</v>
      </c>
      <c r="X34" s="76" t="s">
        <v>475</v>
      </c>
      <c r="Y34" s="72"/>
      <c r="Z34" s="72"/>
      <c r="AA34" s="78" t="s">
        <v>477</v>
      </c>
      <c r="AB34" s="72"/>
      <c r="AC34" s="72" t="b">
        <v>0</v>
      </c>
      <c r="AD34" s="72">
        <v>0</v>
      </c>
      <c r="AE34" s="78" t="s">
        <v>223</v>
      </c>
      <c r="AF34" s="72" t="b">
        <v>0</v>
      </c>
      <c r="AG34" s="72" t="s">
        <v>224</v>
      </c>
      <c r="AH34" s="72"/>
      <c r="AI34" s="78" t="s">
        <v>223</v>
      </c>
      <c r="AJ34" s="72" t="b">
        <v>0</v>
      </c>
      <c r="AK34" s="72">
        <v>0</v>
      </c>
      <c r="AL34" s="78" t="s">
        <v>223</v>
      </c>
      <c r="AM34" s="72" t="s">
        <v>479</v>
      </c>
      <c r="AN34" s="72" t="b">
        <v>0</v>
      </c>
      <c r="AO34" s="78" t="s">
        <v>477</v>
      </c>
      <c r="AP34" s="72" t="s">
        <v>179</v>
      </c>
      <c r="AQ34" s="72">
        <v>0</v>
      </c>
      <c r="AR34" s="72">
        <v>0</v>
      </c>
      <c r="AS34" s="72"/>
      <c r="AT34" s="72"/>
      <c r="AU34" s="72"/>
      <c r="AV34" s="72"/>
      <c r="AW34" s="72"/>
      <c r="AX34" s="72"/>
      <c r="AY34" s="72"/>
      <c r="AZ34" s="72"/>
      <c r="BA34" s="50">
        <v>0</v>
      </c>
      <c r="BB34" s="51">
        <v>0</v>
      </c>
      <c r="BC34" s="50">
        <v>0</v>
      </c>
      <c r="BD34" s="51">
        <v>0</v>
      </c>
      <c r="BE34" s="50">
        <v>0</v>
      </c>
      <c r="BF34" s="51">
        <v>0</v>
      </c>
      <c r="BG34" s="50">
        <v>8</v>
      </c>
      <c r="BH34" s="51">
        <v>100</v>
      </c>
      <c r="BI34" s="50">
        <v>8</v>
      </c>
    </row>
    <row r="35" spans="1:61" x14ac:dyDescent="0.35">
      <c r="A35" s="70" t="s">
        <v>520</v>
      </c>
      <c r="B35" s="70" t="s">
        <v>520</v>
      </c>
      <c r="C35" s="83"/>
      <c r="D35" s="84"/>
      <c r="E35" s="85"/>
      <c r="F35" s="86"/>
      <c r="G35" s="83"/>
      <c r="H35" s="81"/>
      <c r="I35" s="87"/>
      <c r="J35" s="87"/>
      <c r="K35" s="36"/>
      <c r="L35" s="90">
        <v>35</v>
      </c>
      <c r="M35" s="90"/>
      <c r="N35" s="89"/>
      <c r="O35" s="72" t="s">
        <v>179</v>
      </c>
      <c r="P35" s="74">
        <v>42828.43041666667</v>
      </c>
      <c r="Q35" s="72" t="s">
        <v>585</v>
      </c>
      <c r="R35" s="76" t="s">
        <v>661</v>
      </c>
      <c r="S35" s="72" t="s">
        <v>220</v>
      </c>
      <c r="T35" s="72"/>
      <c r="U35" s="72"/>
      <c r="V35" s="76" t="s">
        <v>289</v>
      </c>
      <c r="W35" s="74">
        <v>42828.43041666667</v>
      </c>
      <c r="X35" s="76" t="s">
        <v>826</v>
      </c>
      <c r="Y35" s="72"/>
      <c r="Z35" s="72"/>
      <c r="AA35" s="78" t="s">
        <v>911</v>
      </c>
      <c r="AB35" s="72"/>
      <c r="AC35" s="72" t="b">
        <v>0</v>
      </c>
      <c r="AD35" s="72">
        <v>0</v>
      </c>
      <c r="AE35" s="78" t="s">
        <v>223</v>
      </c>
      <c r="AF35" s="72" t="b">
        <v>0</v>
      </c>
      <c r="AG35" s="72" t="s">
        <v>296</v>
      </c>
      <c r="AH35" s="72"/>
      <c r="AI35" s="78" t="s">
        <v>223</v>
      </c>
      <c r="AJ35" s="72" t="b">
        <v>0</v>
      </c>
      <c r="AK35" s="72">
        <v>0</v>
      </c>
      <c r="AL35" s="78" t="s">
        <v>223</v>
      </c>
      <c r="AM35" s="72" t="s">
        <v>237</v>
      </c>
      <c r="AN35" s="72" t="b">
        <v>0</v>
      </c>
      <c r="AO35" s="78" t="s">
        <v>911</v>
      </c>
      <c r="AP35" s="72" t="s">
        <v>179</v>
      </c>
      <c r="AQ35" s="72">
        <v>0</v>
      </c>
      <c r="AR35" s="72">
        <v>0</v>
      </c>
      <c r="AS35" s="72"/>
      <c r="AT35" s="72"/>
      <c r="AU35" s="72"/>
      <c r="AV35" s="72"/>
      <c r="AW35" s="72"/>
      <c r="AX35" s="72"/>
      <c r="AY35" s="72"/>
      <c r="AZ35" s="72"/>
      <c r="BA35" s="50">
        <v>0</v>
      </c>
      <c r="BB35" s="51">
        <v>0</v>
      </c>
      <c r="BC35" s="50">
        <v>0</v>
      </c>
      <c r="BD35" s="51">
        <v>0</v>
      </c>
      <c r="BE35" s="50">
        <v>0</v>
      </c>
      <c r="BF35" s="51">
        <v>0</v>
      </c>
      <c r="BG35" s="50">
        <v>14</v>
      </c>
      <c r="BH35" s="51">
        <v>100</v>
      </c>
      <c r="BI35" s="50">
        <v>14</v>
      </c>
    </row>
    <row r="36" spans="1:61" x14ac:dyDescent="0.35">
      <c r="A36" s="70" t="s">
        <v>397</v>
      </c>
      <c r="B36" s="70" t="s">
        <v>397</v>
      </c>
      <c r="C36" s="83"/>
      <c r="D36" s="84"/>
      <c r="E36" s="85"/>
      <c r="F36" s="86"/>
      <c r="G36" s="83"/>
      <c r="H36" s="81"/>
      <c r="I36" s="87"/>
      <c r="J36" s="87"/>
      <c r="K36" s="36"/>
      <c r="L36" s="90">
        <v>36</v>
      </c>
      <c r="M36" s="90"/>
      <c r="N36" s="89"/>
      <c r="O36" s="72" t="s">
        <v>179</v>
      </c>
      <c r="P36" s="74">
        <v>42828.454270833332</v>
      </c>
      <c r="Q36" s="72" t="s">
        <v>586</v>
      </c>
      <c r="R36" s="76" t="s">
        <v>662</v>
      </c>
      <c r="S36" s="72" t="s">
        <v>408</v>
      </c>
      <c r="T36" s="72"/>
      <c r="U36" s="72"/>
      <c r="V36" s="76" t="s">
        <v>415</v>
      </c>
      <c r="W36" s="74">
        <v>42828.454270833332</v>
      </c>
      <c r="X36" s="76" t="s">
        <v>827</v>
      </c>
      <c r="Y36" s="72"/>
      <c r="Z36" s="72"/>
      <c r="AA36" s="78" t="s">
        <v>912</v>
      </c>
      <c r="AB36" s="72"/>
      <c r="AC36" s="72" t="b">
        <v>0</v>
      </c>
      <c r="AD36" s="72">
        <v>0</v>
      </c>
      <c r="AE36" s="78" t="s">
        <v>223</v>
      </c>
      <c r="AF36" s="72" t="b">
        <v>0</v>
      </c>
      <c r="AG36" s="72" t="s">
        <v>224</v>
      </c>
      <c r="AH36" s="72"/>
      <c r="AI36" s="78" t="s">
        <v>223</v>
      </c>
      <c r="AJ36" s="72" t="b">
        <v>0</v>
      </c>
      <c r="AK36" s="72">
        <v>0</v>
      </c>
      <c r="AL36" s="78" t="s">
        <v>223</v>
      </c>
      <c r="AM36" s="72" t="s">
        <v>422</v>
      </c>
      <c r="AN36" s="72" t="b">
        <v>0</v>
      </c>
      <c r="AO36" s="78" t="s">
        <v>912</v>
      </c>
      <c r="AP36" s="72" t="s">
        <v>179</v>
      </c>
      <c r="AQ36" s="72">
        <v>0</v>
      </c>
      <c r="AR36" s="72">
        <v>0</v>
      </c>
      <c r="AS36" s="72"/>
      <c r="AT36" s="72"/>
      <c r="AU36" s="72"/>
      <c r="AV36" s="72"/>
      <c r="AW36" s="72"/>
      <c r="AX36" s="72"/>
      <c r="AY36" s="72"/>
      <c r="AZ36" s="72"/>
      <c r="BA36" s="50">
        <v>0</v>
      </c>
      <c r="BB36" s="51">
        <v>0</v>
      </c>
      <c r="BC36" s="50">
        <v>0</v>
      </c>
      <c r="BD36" s="51">
        <v>0</v>
      </c>
      <c r="BE36" s="50">
        <v>0</v>
      </c>
      <c r="BF36" s="51">
        <v>0</v>
      </c>
      <c r="BG36" s="50">
        <v>13</v>
      </c>
      <c r="BH36" s="51">
        <v>100</v>
      </c>
      <c r="BI36" s="50">
        <v>13</v>
      </c>
    </row>
    <row r="37" spans="1:61" x14ac:dyDescent="0.35">
      <c r="A37" s="70" t="s">
        <v>325</v>
      </c>
      <c r="B37" s="70" t="s">
        <v>325</v>
      </c>
      <c r="C37" s="83"/>
      <c r="D37" s="84"/>
      <c r="E37" s="85"/>
      <c r="F37" s="86"/>
      <c r="G37" s="83"/>
      <c r="H37" s="81"/>
      <c r="I37" s="87"/>
      <c r="J37" s="87"/>
      <c r="K37" s="36"/>
      <c r="L37" s="90">
        <v>37</v>
      </c>
      <c r="M37" s="90"/>
      <c r="N37" s="89"/>
      <c r="O37" s="72" t="s">
        <v>179</v>
      </c>
      <c r="P37" s="74">
        <v>42828.452777777777</v>
      </c>
      <c r="Q37" s="72" t="s">
        <v>587</v>
      </c>
      <c r="R37" s="76" t="s">
        <v>328</v>
      </c>
      <c r="S37" s="72" t="s">
        <v>331</v>
      </c>
      <c r="T37" s="72"/>
      <c r="U37" s="72"/>
      <c r="V37" s="76" t="s">
        <v>334</v>
      </c>
      <c r="W37" s="74">
        <v>42828.452777777777</v>
      </c>
      <c r="X37" s="76" t="s">
        <v>828</v>
      </c>
      <c r="Y37" s="72"/>
      <c r="Z37" s="72"/>
      <c r="AA37" s="78" t="s">
        <v>913</v>
      </c>
      <c r="AB37" s="72"/>
      <c r="AC37" s="72" t="b">
        <v>0</v>
      </c>
      <c r="AD37" s="72">
        <v>0</v>
      </c>
      <c r="AE37" s="78" t="s">
        <v>223</v>
      </c>
      <c r="AF37" s="72" t="b">
        <v>0</v>
      </c>
      <c r="AG37" s="72" t="s">
        <v>308</v>
      </c>
      <c r="AH37" s="72"/>
      <c r="AI37" s="78" t="s">
        <v>223</v>
      </c>
      <c r="AJ37" s="72" t="b">
        <v>0</v>
      </c>
      <c r="AK37" s="72">
        <v>0</v>
      </c>
      <c r="AL37" s="78" t="s">
        <v>223</v>
      </c>
      <c r="AM37" s="72" t="s">
        <v>339</v>
      </c>
      <c r="AN37" s="72" t="b">
        <v>0</v>
      </c>
      <c r="AO37" s="78" t="s">
        <v>913</v>
      </c>
      <c r="AP37" s="72" t="s">
        <v>179</v>
      </c>
      <c r="AQ37" s="72">
        <v>0</v>
      </c>
      <c r="AR37" s="72">
        <v>0</v>
      </c>
      <c r="AS37" s="72"/>
      <c r="AT37" s="72"/>
      <c r="AU37" s="72"/>
      <c r="AV37" s="72"/>
      <c r="AW37" s="72"/>
      <c r="AX37" s="72"/>
      <c r="AY37" s="72"/>
      <c r="AZ37" s="72"/>
      <c r="BA37" s="50">
        <v>0</v>
      </c>
      <c r="BB37" s="51">
        <v>0</v>
      </c>
      <c r="BC37" s="50">
        <v>0</v>
      </c>
      <c r="BD37" s="51">
        <v>0</v>
      </c>
      <c r="BE37" s="50">
        <v>0</v>
      </c>
      <c r="BF37" s="51">
        <v>0</v>
      </c>
      <c r="BG37" s="50">
        <v>5</v>
      </c>
      <c r="BH37" s="51">
        <v>100</v>
      </c>
      <c r="BI37" s="50">
        <v>5</v>
      </c>
    </row>
    <row r="38" spans="1:61" x14ac:dyDescent="0.35">
      <c r="A38" s="70" t="s">
        <v>325</v>
      </c>
      <c r="B38" s="70" t="s">
        <v>325</v>
      </c>
      <c r="C38" s="83"/>
      <c r="D38" s="84"/>
      <c r="E38" s="85"/>
      <c r="F38" s="86"/>
      <c r="G38" s="83"/>
      <c r="H38" s="81"/>
      <c r="I38" s="87"/>
      <c r="J38" s="87"/>
      <c r="K38" s="36"/>
      <c r="L38" s="90">
        <v>38</v>
      </c>
      <c r="M38" s="90"/>
      <c r="N38" s="89"/>
      <c r="O38" s="72" t="s">
        <v>179</v>
      </c>
      <c r="P38" s="74">
        <v>42828.457245370373</v>
      </c>
      <c r="Q38" s="72" t="s">
        <v>588</v>
      </c>
      <c r="R38" s="76" t="s">
        <v>328</v>
      </c>
      <c r="S38" s="72" t="s">
        <v>331</v>
      </c>
      <c r="T38" s="72"/>
      <c r="U38" s="72"/>
      <c r="V38" s="76" t="s">
        <v>334</v>
      </c>
      <c r="W38" s="74">
        <v>42828.457245370373</v>
      </c>
      <c r="X38" s="76" t="s">
        <v>829</v>
      </c>
      <c r="Y38" s="72"/>
      <c r="Z38" s="72"/>
      <c r="AA38" s="78" t="s">
        <v>914</v>
      </c>
      <c r="AB38" s="72"/>
      <c r="AC38" s="72" t="b">
        <v>0</v>
      </c>
      <c r="AD38" s="72">
        <v>0</v>
      </c>
      <c r="AE38" s="78" t="s">
        <v>223</v>
      </c>
      <c r="AF38" s="72" t="b">
        <v>0</v>
      </c>
      <c r="AG38" s="72" t="s">
        <v>308</v>
      </c>
      <c r="AH38" s="72"/>
      <c r="AI38" s="78" t="s">
        <v>223</v>
      </c>
      <c r="AJ38" s="72" t="b">
        <v>0</v>
      </c>
      <c r="AK38" s="72">
        <v>0</v>
      </c>
      <c r="AL38" s="78" t="s">
        <v>223</v>
      </c>
      <c r="AM38" s="72" t="s">
        <v>339</v>
      </c>
      <c r="AN38" s="72" t="b">
        <v>0</v>
      </c>
      <c r="AO38" s="78" t="s">
        <v>914</v>
      </c>
      <c r="AP38" s="72" t="s">
        <v>179</v>
      </c>
      <c r="AQ38" s="72">
        <v>0</v>
      </c>
      <c r="AR38" s="72">
        <v>0</v>
      </c>
      <c r="AS38" s="72"/>
      <c r="AT38" s="72"/>
      <c r="AU38" s="72"/>
      <c r="AV38" s="72"/>
      <c r="AW38" s="72"/>
      <c r="AX38" s="72"/>
      <c r="AY38" s="72"/>
      <c r="AZ38" s="72"/>
      <c r="BA38" s="50">
        <v>0</v>
      </c>
      <c r="BB38" s="51">
        <v>0</v>
      </c>
      <c r="BC38" s="50">
        <v>0</v>
      </c>
      <c r="BD38" s="51">
        <v>0</v>
      </c>
      <c r="BE38" s="50">
        <v>0</v>
      </c>
      <c r="BF38" s="51">
        <v>0</v>
      </c>
      <c r="BG38" s="50">
        <v>6</v>
      </c>
      <c r="BH38" s="51">
        <v>100</v>
      </c>
      <c r="BI38" s="50">
        <v>6</v>
      </c>
    </row>
    <row r="39" spans="1:61" x14ac:dyDescent="0.35">
      <c r="A39" s="70" t="s">
        <v>399</v>
      </c>
      <c r="B39" s="70" t="s">
        <v>399</v>
      </c>
      <c r="C39" s="83"/>
      <c r="D39" s="84"/>
      <c r="E39" s="85"/>
      <c r="F39" s="86"/>
      <c r="G39" s="83"/>
      <c r="H39" s="81"/>
      <c r="I39" s="87"/>
      <c r="J39" s="87"/>
      <c r="K39" s="36"/>
      <c r="L39" s="90">
        <v>39</v>
      </c>
      <c r="M39" s="90"/>
      <c r="N39" s="89"/>
      <c r="O39" s="72" t="s">
        <v>179</v>
      </c>
      <c r="P39" s="74">
        <v>42828.459074074075</v>
      </c>
      <c r="Q39" s="72" t="s">
        <v>403</v>
      </c>
      <c r="R39" s="76" t="s">
        <v>405</v>
      </c>
      <c r="S39" s="72" t="s">
        <v>303</v>
      </c>
      <c r="T39" s="72" t="s">
        <v>411</v>
      </c>
      <c r="U39" s="76" t="s">
        <v>413</v>
      </c>
      <c r="V39" s="76" t="s">
        <v>413</v>
      </c>
      <c r="W39" s="74">
        <v>42828.459074074075</v>
      </c>
      <c r="X39" s="76" t="s">
        <v>418</v>
      </c>
      <c r="Y39" s="72"/>
      <c r="Z39" s="72"/>
      <c r="AA39" s="78" t="s">
        <v>420</v>
      </c>
      <c r="AB39" s="72"/>
      <c r="AC39" s="72" t="b">
        <v>0</v>
      </c>
      <c r="AD39" s="72">
        <v>1</v>
      </c>
      <c r="AE39" s="78" t="s">
        <v>223</v>
      </c>
      <c r="AF39" s="72" t="b">
        <v>0</v>
      </c>
      <c r="AG39" s="72" t="s">
        <v>224</v>
      </c>
      <c r="AH39" s="72"/>
      <c r="AI39" s="78" t="s">
        <v>223</v>
      </c>
      <c r="AJ39" s="72" t="b">
        <v>0</v>
      </c>
      <c r="AK39" s="72">
        <v>0</v>
      </c>
      <c r="AL39" s="78" t="s">
        <v>223</v>
      </c>
      <c r="AM39" s="72" t="s">
        <v>424</v>
      </c>
      <c r="AN39" s="72" t="b">
        <v>0</v>
      </c>
      <c r="AO39" s="78" t="s">
        <v>420</v>
      </c>
      <c r="AP39" s="72" t="s">
        <v>179</v>
      </c>
      <c r="AQ39" s="72">
        <v>0</v>
      </c>
      <c r="AR39" s="72">
        <v>0</v>
      </c>
      <c r="AS39" s="72"/>
      <c r="AT39" s="72"/>
      <c r="AU39" s="72"/>
      <c r="AV39" s="72"/>
      <c r="AW39" s="72"/>
      <c r="AX39" s="72"/>
      <c r="AY39" s="72"/>
      <c r="AZ39" s="72"/>
      <c r="BA39" s="50">
        <v>0</v>
      </c>
      <c r="BB39" s="51">
        <v>0</v>
      </c>
      <c r="BC39" s="50">
        <v>0</v>
      </c>
      <c r="BD39" s="51">
        <v>0</v>
      </c>
      <c r="BE39" s="50">
        <v>0</v>
      </c>
      <c r="BF39" s="51">
        <v>0</v>
      </c>
      <c r="BG39" s="50">
        <v>12</v>
      </c>
      <c r="BH39" s="51">
        <v>100</v>
      </c>
      <c r="BI39" s="50">
        <v>12</v>
      </c>
    </row>
    <row r="40" spans="1:61" x14ac:dyDescent="0.35">
      <c r="A40" s="70" t="s">
        <v>521</v>
      </c>
      <c r="B40" s="70" t="s">
        <v>521</v>
      </c>
      <c r="C40" s="83"/>
      <c r="D40" s="84"/>
      <c r="E40" s="85"/>
      <c r="F40" s="86"/>
      <c r="G40" s="83"/>
      <c r="H40" s="81"/>
      <c r="I40" s="87"/>
      <c r="J40" s="87"/>
      <c r="K40" s="36"/>
      <c r="L40" s="90">
        <v>40</v>
      </c>
      <c r="M40" s="90"/>
      <c r="N40" s="89"/>
      <c r="O40" s="72" t="s">
        <v>179</v>
      </c>
      <c r="P40" s="74">
        <v>42828.464722222219</v>
      </c>
      <c r="Q40" s="72" t="s">
        <v>589</v>
      </c>
      <c r="R40" s="76" t="s">
        <v>663</v>
      </c>
      <c r="S40" s="72" t="s">
        <v>217</v>
      </c>
      <c r="T40" s="72"/>
      <c r="U40" s="72"/>
      <c r="V40" s="76" t="s">
        <v>289</v>
      </c>
      <c r="W40" s="74">
        <v>42828.464722222219</v>
      </c>
      <c r="X40" s="76" t="s">
        <v>830</v>
      </c>
      <c r="Y40" s="72"/>
      <c r="Z40" s="72"/>
      <c r="AA40" s="78" t="s">
        <v>915</v>
      </c>
      <c r="AB40" s="72"/>
      <c r="AC40" s="72" t="b">
        <v>0</v>
      </c>
      <c r="AD40" s="72">
        <v>0</v>
      </c>
      <c r="AE40" s="78" t="s">
        <v>223</v>
      </c>
      <c r="AF40" s="72" t="b">
        <v>0</v>
      </c>
      <c r="AG40" s="72" t="s">
        <v>226</v>
      </c>
      <c r="AH40" s="72"/>
      <c r="AI40" s="78" t="s">
        <v>223</v>
      </c>
      <c r="AJ40" s="72" t="b">
        <v>0</v>
      </c>
      <c r="AK40" s="72">
        <v>0</v>
      </c>
      <c r="AL40" s="78" t="s">
        <v>223</v>
      </c>
      <c r="AM40" s="72" t="s">
        <v>231</v>
      </c>
      <c r="AN40" s="72" t="b">
        <v>0</v>
      </c>
      <c r="AO40" s="78" t="s">
        <v>915</v>
      </c>
      <c r="AP40" s="72" t="s">
        <v>179</v>
      </c>
      <c r="AQ40" s="72">
        <v>0</v>
      </c>
      <c r="AR40" s="72">
        <v>0</v>
      </c>
      <c r="AS40" s="72"/>
      <c r="AT40" s="72"/>
      <c r="AU40" s="72"/>
      <c r="AV40" s="72"/>
      <c r="AW40" s="72"/>
      <c r="AX40" s="72"/>
      <c r="AY40" s="72"/>
      <c r="AZ40" s="72"/>
      <c r="BA40" s="50">
        <v>0</v>
      </c>
      <c r="BB40" s="51">
        <v>0</v>
      </c>
      <c r="BC40" s="50">
        <v>0</v>
      </c>
      <c r="BD40" s="51">
        <v>0</v>
      </c>
      <c r="BE40" s="50">
        <v>0</v>
      </c>
      <c r="BF40" s="51">
        <v>0</v>
      </c>
      <c r="BG40" s="50">
        <v>16</v>
      </c>
      <c r="BH40" s="51">
        <v>100</v>
      </c>
      <c r="BI40" s="50">
        <v>16</v>
      </c>
    </row>
    <row r="41" spans="1:61" x14ac:dyDescent="0.35">
      <c r="A41" s="70" t="s">
        <v>522</v>
      </c>
      <c r="B41" s="70" t="s">
        <v>522</v>
      </c>
      <c r="C41" s="83"/>
      <c r="D41" s="84"/>
      <c r="E41" s="85"/>
      <c r="F41" s="86"/>
      <c r="G41" s="83"/>
      <c r="H41" s="81"/>
      <c r="I41" s="87"/>
      <c r="J41" s="87"/>
      <c r="K41" s="36"/>
      <c r="L41" s="90">
        <v>41</v>
      </c>
      <c r="M41" s="90"/>
      <c r="N41" s="89"/>
      <c r="O41" s="72" t="s">
        <v>179</v>
      </c>
      <c r="P41" s="74">
        <v>42828.472939814812</v>
      </c>
      <c r="Q41" s="72" t="s">
        <v>590</v>
      </c>
      <c r="R41" s="72" t="s">
        <v>664</v>
      </c>
      <c r="S41" s="72" t="s">
        <v>704</v>
      </c>
      <c r="T41" s="72"/>
      <c r="U41" s="72"/>
      <c r="V41" s="76" t="s">
        <v>766</v>
      </c>
      <c r="W41" s="74">
        <v>42828.472939814812</v>
      </c>
      <c r="X41" s="76" t="s">
        <v>831</v>
      </c>
      <c r="Y41" s="72"/>
      <c r="Z41" s="72"/>
      <c r="AA41" s="78" t="s">
        <v>916</v>
      </c>
      <c r="AB41" s="72"/>
      <c r="AC41" s="72" t="b">
        <v>0</v>
      </c>
      <c r="AD41" s="72">
        <v>0</v>
      </c>
      <c r="AE41" s="78" t="s">
        <v>223</v>
      </c>
      <c r="AF41" s="72" t="b">
        <v>0</v>
      </c>
      <c r="AG41" s="72" t="s">
        <v>226</v>
      </c>
      <c r="AH41" s="72"/>
      <c r="AI41" s="78" t="s">
        <v>223</v>
      </c>
      <c r="AJ41" s="72" t="b">
        <v>0</v>
      </c>
      <c r="AK41" s="72">
        <v>0</v>
      </c>
      <c r="AL41" s="78" t="s">
        <v>223</v>
      </c>
      <c r="AM41" s="72" t="s">
        <v>973</v>
      </c>
      <c r="AN41" s="72" t="b">
        <v>0</v>
      </c>
      <c r="AO41" s="78" t="s">
        <v>916</v>
      </c>
      <c r="AP41" s="72" t="s">
        <v>179</v>
      </c>
      <c r="AQ41" s="72">
        <v>0</v>
      </c>
      <c r="AR41" s="72">
        <v>0</v>
      </c>
      <c r="AS41" s="72"/>
      <c r="AT41" s="72"/>
      <c r="AU41" s="72"/>
      <c r="AV41" s="72"/>
      <c r="AW41" s="72"/>
      <c r="AX41" s="72"/>
      <c r="AY41" s="72"/>
      <c r="AZ41" s="72"/>
      <c r="BA41" s="50">
        <v>0</v>
      </c>
      <c r="BB41" s="51">
        <v>0</v>
      </c>
      <c r="BC41" s="50">
        <v>0</v>
      </c>
      <c r="BD41" s="51">
        <v>0</v>
      </c>
      <c r="BE41" s="50">
        <v>0</v>
      </c>
      <c r="BF41" s="51">
        <v>0</v>
      </c>
      <c r="BG41" s="50">
        <v>15</v>
      </c>
      <c r="BH41" s="51">
        <v>100</v>
      </c>
      <c r="BI41" s="50">
        <v>15</v>
      </c>
    </row>
    <row r="42" spans="1:61" x14ac:dyDescent="0.35">
      <c r="A42" s="70" t="s">
        <v>400</v>
      </c>
      <c r="B42" s="70" t="s">
        <v>400</v>
      </c>
      <c r="C42" s="83"/>
      <c r="D42" s="84"/>
      <c r="E42" s="85"/>
      <c r="F42" s="86"/>
      <c r="G42" s="83"/>
      <c r="H42" s="81"/>
      <c r="I42" s="87"/>
      <c r="J42" s="87"/>
      <c r="K42" s="36"/>
      <c r="L42" s="90">
        <v>42</v>
      </c>
      <c r="M42" s="90"/>
      <c r="N42" s="89"/>
      <c r="O42" s="72" t="s">
        <v>179</v>
      </c>
      <c r="P42" s="74">
        <v>42828.344525462962</v>
      </c>
      <c r="Q42" s="72" t="s">
        <v>463</v>
      </c>
      <c r="R42" s="76" t="s">
        <v>465</v>
      </c>
      <c r="S42" s="72" t="s">
        <v>409</v>
      </c>
      <c r="T42" s="72"/>
      <c r="U42" s="76" t="s">
        <v>471</v>
      </c>
      <c r="V42" s="76" t="s">
        <v>471</v>
      </c>
      <c r="W42" s="74">
        <v>42828.344525462962</v>
      </c>
      <c r="X42" s="76" t="s">
        <v>476</v>
      </c>
      <c r="Y42" s="72"/>
      <c r="Z42" s="72"/>
      <c r="AA42" s="78" t="s">
        <v>478</v>
      </c>
      <c r="AB42" s="72"/>
      <c r="AC42" s="72" t="b">
        <v>0</v>
      </c>
      <c r="AD42" s="72">
        <v>0</v>
      </c>
      <c r="AE42" s="78" t="s">
        <v>223</v>
      </c>
      <c r="AF42" s="72" t="b">
        <v>0</v>
      </c>
      <c r="AG42" s="72" t="s">
        <v>224</v>
      </c>
      <c r="AH42" s="72"/>
      <c r="AI42" s="78" t="s">
        <v>223</v>
      </c>
      <c r="AJ42" s="72" t="b">
        <v>0</v>
      </c>
      <c r="AK42" s="72">
        <v>0</v>
      </c>
      <c r="AL42" s="78" t="s">
        <v>223</v>
      </c>
      <c r="AM42" s="72" t="s">
        <v>425</v>
      </c>
      <c r="AN42" s="72" t="b">
        <v>0</v>
      </c>
      <c r="AO42" s="78" t="s">
        <v>478</v>
      </c>
      <c r="AP42" s="72" t="s">
        <v>179</v>
      </c>
      <c r="AQ42" s="72">
        <v>0</v>
      </c>
      <c r="AR42" s="72">
        <v>0</v>
      </c>
      <c r="AS42" s="72"/>
      <c r="AT42" s="72"/>
      <c r="AU42" s="72"/>
      <c r="AV42" s="72"/>
      <c r="AW42" s="72"/>
      <c r="AX42" s="72"/>
      <c r="AY42" s="72"/>
      <c r="AZ42" s="72"/>
      <c r="BA42" s="50">
        <v>0</v>
      </c>
      <c r="BB42" s="51">
        <v>0</v>
      </c>
      <c r="BC42" s="50">
        <v>0</v>
      </c>
      <c r="BD42" s="51">
        <v>0</v>
      </c>
      <c r="BE42" s="50">
        <v>0</v>
      </c>
      <c r="BF42" s="51">
        <v>0</v>
      </c>
      <c r="BG42" s="50">
        <v>12</v>
      </c>
      <c r="BH42" s="51">
        <v>100</v>
      </c>
      <c r="BI42" s="50">
        <v>12</v>
      </c>
    </row>
    <row r="43" spans="1:61" x14ac:dyDescent="0.35">
      <c r="A43" s="70" t="s">
        <v>400</v>
      </c>
      <c r="B43" s="70" t="s">
        <v>400</v>
      </c>
      <c r="C43" s="83"/>
      <c r="D43" s="84"/>
      <c r="E43" s="85"/>
      <c r="F43" s="86"/>
      <c r="G43" s="83"/>
      <c r="H43" s="81"/>
      <c r="I43" s="87"/>
      <c r="J43" s="87"/>
      <c r="K43" s="36"/>
      <c r="L43" s="90">
        <v>43</v>
      </c>
      <c r="M43" s="90"/>
      <c r="N43" s="89"/>
      <c r="O43" s="72" t="s">
        <v>179</v>
      </c>
      <c r="P43" s="74">
        <v>42828.474942129629</v>
      </c>
      <c r="Q43" s="72" t="s">
        <v>404</v>
      </c>
      <c r="R43" s="76" t="s">
        <v>406</v>
      </c>
      <c r="S43" s="72" t="s">
        <v>409</v>
      </c>
      <c r="T43" s="72"/>
      <c r="U43" s="76" t="s">
        <v>414</v>
      </c>
      <c r="V43" s="76" t="s">
        <v>414</v>
      </c>
      <c r="W43" s="74">
        <v>42828.474942129629</v>
      </c>
      <c r="X43" s="76" t="s">
        <v>419</v>
      </c>
      <c r="Y43" s="72"/>
      <c r="Z43" s="72"/>
      <c r="AA43" s="78" t="s">
        <v>421</v>
      </c>
      <c r="AB43" s="72"/>
      <c r="AC43" s="72" t="b">
        <v>0</v>
      </c>
      <c r="AD43" s="72">
        <v>0</v>
      </c>
      <c r="AE43" s="78" t="s">
        <v>223</v>
      </c>
      <c r="AF43" s="72" t="b">
        <v>0</v>
      </c>
      <c r="AG43" s="72" t="s">
        <v>224</v>
      </c>
      <c r="AH43" s="72"/>
      <c r="AI43" s="78" t="s">
        <v>223</v>
      </c>
      <c r="AJ43" s="72" t="b">
        <v>0</v>
      </c>
      <c r="AK43" s="72">
        <v>0</v>
      </c>
      <c r="AL43" s="78" t="s">
        <v>223</v>
      </c>
      <c r="AM43" s="72" t="s">
        <v>425</v>
      </c>
      <c r="AN43" s="72" t="b">
        <v>0</v>
      </c>
      <c r="AO43" s="78" t="s">
        <v>421</v>
      </c>
      <c r="AP43" s="72" t="s">
        <v>179</v>
      </c>
      <c r="AQ43" s="72">
        <v>0</v>
      </c>
      <c r="AR43" s="72">
        <v>0</v>
      </c>
      <c r="AS43" s="72"/>
      <c r="AT43" s="72"/>
      <c r="AU43" s="72"/>
      <c r="AV43" s="72"/>
      <c r="AW43" s="72"/>
      <c r="AX43" s="72"/>
      <c r="AY43" s="72"/>
      <c r="AZ43" s="72"/>
      <c r="BA43" s="50">
        <v>1</v>
      </c>
      <c r="BB43" s="51">
        <v>6.25</v>
      </c>
      <c r="BC43" s="50">
        <v>0</v>
      </c>
      <c r="BD43" s="51">
        <v>0</v>
      </c>
      <c r="BE43" s="50">
        <v>0</v>
      </c>
      <c r="BF43" s="51">
        <v>0</v>
      </c>
      <c r="BG43" s="50">
        <v>15</v>
      </c>
      <c r="BH43" s="51">
        <v>93.75</v>
      </c>
      <c r="BI43" s="50">
        <v>16</v>
      </c>
    </row>
    <row r="44" spans="1:61" x14ac:dyDescent="0.35">
      <c r="A44" s="70" t="s">
        <v>523</v>
      </c>
      <c r="B44" s="70" t="s">
        <v>523</v>
      </c>
      <c r="C44" s="83"/>
      <c r="D44" s="84"/>
      <c r="E44" s="85"/>
      <c r="F44" s="86"/>
      <c r="G44" s="83"/>
      <c r="H44" s="81"/>
      <c r="I44" s="87"/>
      <c r="J44" s="87"/>
      <c r="K44" s="36"/>
      <c r="L44" s="90">
        <v>44</v>
      </c>
      <c r="M44" s="90"/>
      <c r="N44" s="89"/>
      <c r="O44" s="72" t="s">
        <v>179</v>
      </c>
      <c r="P44" s="74">
        <v>42828.479895833334</v>
      </c>
      <c r="Q44" s="72" t="s">
        <v>591</v>
      </c>
      <c r="R44" s="76" t="s">
        <v>665</v>
      </c>
      <c r="S44" s="72" t="s">
        <v>705</v>
      </c>
      <c r="T44" s="72"/>
      <c r="U44" s="72"/>
      <c r="V44" s="76" t="s">
        <v>767</v>
      </c>
      <c r="W44" s="74">
        <v>42828.479895833334</v>
      </c>
      <c r="X44" s="76" t="s">
        <v>832</v>
      </c>
      <c r="Y44" s="72"/>
      <c r="Z44" s="72"/>
      <c r="AA44" s="78" t="s">
        <v>917</v>
      </c>
      <c r="AB44" s="72"/>
      <c r="AC44" s="72" t="b">
        <v>0</v>
      </c>
      <c r="AD44" s="72">
        <v>0</v>
      </c>
      <c r="AE44" s="78" t="s">
        <v>223</v>
      </c>
      <c r="AF44" s="72" t="b">
        <v>0</v>
      </c>
      <c r="AG44" s="72" t="s">
        <v>229</v>
      </c>
      <c r="AH44" s="72"/>
      <c r="AI44" s="78" t="s">
        <v>223</v>
      </c>
      <c r="AJ44" s="72" t="b">
        <v>0</v>
      </c>
      <c r="AK44" s="72">
        <v>0</v>
      </c>
      <c r="AL44" s="78" t="s">
        <v>223</v>
      </c>
      <c r="AM44" s="72" t="s">
        <v>974</v>
      </c>
      <c r="AN44" s="72" t="b">
        <v>0</v>
      </c>
      <c r="AO44" s="78" t="s">
        <v>917</v>
      </c>
      <c r="AP44" s="72" t="s">
        <v>179</v>
      </c>
      <c r="AQ44" s="72">
        <v>0</v>
      </c>
      <c r="AR44" s="72">
        <v>0</v>
      </c>
      <c r="AS44" s="72"/>
      <c r="AT44" s="72"/>
      <c r="AU44" s="72"/>
      <c r="AV44" s="72"/>
      <c r="AW44" s="72"/>
      <c r="AX44" s="72"/>
      <c r="AY44" s="72"/>
      <c r="AZ44" s="72"/>
      <c r="BA44" s="50">
        <v>0</v>
      </c>
      <c r="BB44" s="51">
        <v>0</v>
      </c>
      <c r="BC44" s="50">
        <v>0</v>
      </c>
      <c r="BD44" s="51">
        <v>0</v>
      </c>
      <c r="BE44" s="50">
        <v>0</v>
      </c>
      <c r="BF44" s="51">
        <v>0</v>
      </c>
      <c r="BG44" s="50">
        <v>20</v>
      </c>
      <c r="BH44" s="51">
        <v>100</v>
      </c>
      <c r="BI44" s="50">
        <v>20</v>
      </c>
    </row>
    <row r="45" spans="1:61" x14ac:dyDescent="0.35">
      <c r="A45" s="70" t="s">
        <v>524</v>
      </c>
      <c r="B45" s="70" t="s">
        <v>524</v>
      </c>
      <c r="C45" s="83"/>
      <c r="D45" s="84"/>
      <c r="E45" s="85"/>
      <c r="F45" s="86"/>
      <c r="G45" s="83"/>
      <c r="H45" s="81"/>
      <c r="I45" s="87"/>
      <c r="J45" s="87"/>
      <c r="K45" s="36"/>
      <c r="L45" s="90">
        <v>45</v>
      </c>
      <c r="M45" s="90"/>
      <c r="N45" s="89"/>
      <c r="O45" s="72" t="s">
        <v>179</v>
      </c>
      <c r="P45" s="74">
        <v>42828.463402777779</v>
      </c>
      <c r="Q45" s="72" t="s">
        <v>592</v>
      </c>
      <c r="R45" s="72"/>
      <c r="S45" s="72"/>
      <c r="T45" s="72" t="s">
        <v>725</v>
      </c>
      <c r="U45" s="72"/>
      <c r="V45" s="76" t="s">
        <v>768</v>
      </c>
      <c r="W45" s="74">
        <v>42828.463402777779</v>
      </c>
      <c r="X45" s="76" t="s">
        <v>833</v>
      </c>
      <c r="Y45" s="72"/>
      <c r="Z45" s="72"/>
      <c r="AA45" s="78" t="s">
        <v>918</v>
      </c>
      <c r="AB45" s="72"/>
      <c r="AC45" s="72" t="b">
        <v>0</v>
      </c>
      <c r="AD45" s="72">
        <v>0</v>
      </c>
      <c r="AE45" s="78" t="s">
        <v>223</v>
      </c>
      <c r="AF45" s="72" t="b">
        <v>0</v>
      </c>
      <c r="AG45" s="72" t="s">
        <v>226</v>
      </c>
      <c r="AH45" s="72"/>
      <c r="AI45" s="78" t="s">
        <v>223</v>
      </c>
      <c r="AJ45" s="72" t="b">
        <v>0</v>
      </c>
      <c r="AK45" s="72">
        <v>0</v>
      </c>
      <c r="AL45" s="78" t="s">
        <v>223</v>
      </c>
      <c r="AM45" s="72" t="s">
        <v>230</v>
      </c>
      <c r="AN45" s="72" t="b">
        <v>0</v>
      </c>
      <c r="AO45" s="78" t="s">
        <v>918</v>
      </c>
      <c r="AP45" s="72" t="s">
        <v>179</v>
      </c>
      <c r="AQ45" s="72">
        <v>0</v>
      </c>
      <c r="AR45" s="72">
        <v>0</v>
      </c>
      <c r="AS45" s="72"/>
      <c r="AT45" s="72"/>
      <c r="AU45" s="72"/>
      <c r="AV45" s="72"/>
      <c r="AW45" s="72"/>
      <c r="AX45" s="72"/>
      <c r="AY45" s="72"/>
      <c r="AZ45" s="72"/>
      <c r="BA45" s="50">
        <v>0</v>
      </c>
      <c r="BB45" s="51">
        <v>0</v>
      </c>
      <c r="BC45" s="50">
        <v>0</v>
      </c>
      <c r="BD45" s="51">
        <v>0</v>
      </c>
      <c r="BE45" s="50">
        <v>0</v>
      </c>
      <c r="BF45" s="51">
        <v>0</v>
      </c>
      <c r="BG45" s="50">
        <v>17</v>
      </c>
      <c r="BH45" s="51">
        <v>100</v>
      </c>
      <c r="BI45" s="50">
        <v>17</v>
      </c>
    </row>
    <row r="46" spans="1:61" x14ac:dyDescent="0.35">
      <c r="A46" s="70" t="s">
        <v>524</v>
      </c>
      <c r="B46" s="70" t="s">
        <v>524</v>
      </c>
      <c r="C46" s="83"/>
      <c r="D46" s="84"/>
      <c r="E46" s="85"/>
      <c r="F46" s="86"/>
      <c r="G46" s="83"/>
      <c r="H46" s="81"/>
      <c r="I46" s="87"/>
      <c r="J46" s="87"/>
      <c r="K46" s="36"/>
      <c r="L46" s="90">
        <v>46</v>
      </c>
      <c r="M46" s="90"/>
      <c r="N46" s="89"/>
      <c r="O46" s="72" t="s">
        <v>179</v>
      </c>
      <c r="P46" s="74">
        <v>42828.480624999997</v>
      </c>
      <c r="Q46" s="72" t="s">
        <v>593</v>
      </c>
      <c r="R46" s="76" t="s">
        <v>666</v>
      </c>
      <c r="S46" s="72" t="s">
        <v>706</v>
      </c>
      <c r="T46" s="72"/>
      <c r="U46" s="72"/>
      <c r="V46" s="76" t="s">
        <v>768</v>
      </c>
      <c r="W46" s="74">
        <v>42828.480624999997</v>
      </c>
      <c r="X46" s="76" t="s">
        <v>834</v>
      </c>
      <c r="Y46" s="72"/>
      <c r="Z46" s="72"/>
      <c r="AA46" s="78" t="s">
        <v>919</v>
      </c>
      <c r="AB46" s="72"/>
      <c r="AC46" s="72" t="b">
        <v>0</v>
      </c>
      <c r="AD46" s="72">
        <v>0</v>
      </c>
      <c r="AE46" s="78" t="s">
        <v>223</v>
      </c>
      <c r="AF46" s="72" t="b">
        <v>0</v>
      </c>
      <c r="AG46" s="72" t="s">
        <v>226</v>
      </c>
      <c r="AH46" s="72"/>
      <c r="AI46" s="78" t="s">
        <v>223</v>
      </c>
      <c r="AJ46" s="72" t="b">
        <v>0</v>
      </c>
      <c r="AK46" s="72">
        <v>0</v>
      </c>
      <c r="AL46" s="78" t="s">
        <v>223</v>
      </c>
      <c r="AM46" s="72" t="s">
        <v>230</v>
      </c>
      <c r="AN46" s="72" t="b">
        <v>0</v>
      </c>
      <c r="AO46" s="78" t="s">
        <v>919</v>
      </c>
      <c r="AP46" s="72" t="s">
        <v>179</v>
      </c>
      <c r="AQ46" s="72">
        <v>0</v>
      </c>
      <c r="AR46" s="72">
        <v>0</v>
      </c>
      <c r="AS46" s="72"/>
      <c r="AT46" s="72"/>
      <c r="AU46" s="72"/>
      <c r="AV46" s="72"/>
      <c r="AW46" s="72"/>
      <c r="AX46" s="72"/>
      <c r="AY46" s="72"/>
      <c r="AZ46" s="72"/>
      <c r="BA46" s="50">
        <v>0</v>
      </c>
      <c r="BB46" s="51">
        <v>0</v>
      </c>
      <c r="BC46" s="50">
        <v>0</v>
      </c>
      <c r="BD46" s="51">
        <v>0</v>
      </c>
      <c r="BE46" s="50">
        <v>0</v>
      </c>
      <c r="BF46" s="51">
        <v>0</v>
      </c>
      <c r="BG46" s="50">
        <v>11</v>
      </c>
      <c r="BH46" s="51">
        <v>100</v>
      </c>
      <c r="BI46" s="50">
        <v>11</v>
      </c>
    </row>
    <row r="47" spans="1:61" x14ac:dyDescent="0.35">
      <c r="A47" s="70" t="s">
        <v>525</v>
      </c>
      <c r="B47" s="70" t="s">
        <v>525</v>
      </c>
      <c r="C47" s="83"/>
      <c r="D47" s="84"/>
      <c r="E47" s="85"/>
      <c r="F47" s="86"/>
      <c r="G47" s="83"/>
      <c r="H47" s="81"/>
      <c r="I47" s="87"/>
      <c r="J47" s="87"/>
      <c r="K47" s="36"/>
      <c r="L47" s="90">
        <v>47</v>
      </c>
      <c r="M47" s="90"/>
      <c r="N47" s="89"/>
      <c r="O47" s="72" t="s">
        <v>179</v>
      </c>
      <c r="P47" s="74">
        <v>42828.467685185184</v>
      </c>
      <c r="Q47" s="72" t="s">
        <v>594</v>
      </c>
      <c r="R47" s="76" t="s">
        <v>667</v>
      </c>
      <c r="S47" s="72" t="s">
        <v>706</v>
      </c>
      <c r="T47" s="72" t="s">
        <v>726</v>
      </c>
      <c r="U47" s="72"/>
      <c r="V47" s="76" t="s">
        <v>769</v>
      </c>
      <c r="W47" s="74">
        <v>42828.467685185184</v>
      </c>
      <c r="X47" s="76" t="s">
        <v>835</v>
      </c>
      <c r="Y47" s="72"/>
      <c r="Z47" s="72"/>
      <c r="AA47" s="78" t="s">
        <v>920</v>
      </c>
      <c r="AB47" s="72"/>
      <c r="AC47" s="72" t="b">
        <v>0</v>
      </c>
      <c r="AD47" s="72">
        <v>0</v>
      </c>
      <c r="AE47" s="78" t="s">
        <v>223</v>
      </c>
      <c r="AF47" s="72" t="b">
        <v>0</v>
      </c>
      <c r="AG47" s="72" t="s">
        <v>226</v>
      </c>
      <c r="AH47" s="72"/>
      <c r="AI47" s="78" t="s">
        <v>223</v>
      </c>
      <c r="AJ47" s="72" t="b">
        <v>0</v>
      </c>
      <c r="AK47" s="72">
        <v>0</v>
      </c>
      <c r="AL47" s="78" t="s">
        <v>223</v>
      </c>
      <c r="AM47" s="72" t="s">
        <v>230</v>
      </c>
      <c r="AN47" s="72" t="b">
        <v>0</v>
      </c>
      <c r="AO47" s="78" t="s">
        <v>920</v>
      </c>
      <c r="AP47" s="72" t="s">
        <v>179</v>
      </c>
      <c r="AQ47" s="72">
        <v>0</v>
      </c>
      <c r="AR47" s="72">
        <v>0</v>
      </c>
      <c r="AS47" s="72"/>
      <c r="AT47" s="72"/>
      <c r="AU47" s="72"/>
      <c r="AV47" s="72"/>
      <c r="AW47" s="72"/>
      <c r="AX47" s="72"/>
      <c r="AY47" s="72"/>
      <c r="AZ47" s="72"/>
      <c r="BA47" s="50">
        <v>0</v>
      </c>
      <c r="BB47" s="51">
        <v>0</v>
      </c>
      <c r="BC47" s="50">
        <v>0</v>
      </c>
      <c r="BD47" s="51">
        <v>0</v>
      </c>
      <c r="BE47" s="50">
        <v>0</v>
      </c>
      <c r="BF47" s="51">
        <v>0</v>
      </c>
      <c r="BG47" s="50">
        <v>13</v>
      </c>
      <c r="BH47" s="51">
        <v>100</v>
      </c>
      <c r="BI47" s="50">
        <v>13</v>
      </c>
    </row>
    <row r="48" spans="1:61" x14ac:dyDescent="0.35">
      <c r="A48" s="70" t="s">
        <v>525</v>
      </c>
      <c r="B48" s="70" t="s">
        <v>525</v>
      </c>
      <c r="C48" s="83"/>
      <c r="D48" s="84"/>
      <c r="E48" s="85"/>
      <c r="F48" s="86"/>
      <c r="G48" s="83"/>
      <c r="H48" s="81"/>
      <c r="I48" s="87"/>
      <c r="J48" s="87"/>
      <c r="K48" s="36"/>
      <c r="L48" s="90">
        <v>48</v>
      </c>
      <c r="M48" s="90"/>
      <c r="N48" s="89"/>
      <c r="O48" s="72" t="s">
        <v>179</v>
      </c>
      <c r="P48" s="74">
        <v>42828.488437499997</v>
      </c>
      <c r="Q48" s="72" t="s">
        <v>595</v>
      </c>
      <c r="R48" s="76" t="s">
        <v>668</v>
      </c>
      <c r="S48" s="72" t="s">
        <v>706</v>
      </c>
      <c r="T48" s="72" t="s">
        <v>726</v>
      </c>
      <c r="U48" s="72"/>
      <c r="V48" s="76" t="s">
        <v>769</v>
      </c>
      <c r="W48" s="74">
        <v>42828.488437499997</v>
      </c>
      <c r="X48" s="76" t="s">
        <v>836</v>
      </c>
      <c r="Y48" s="72"/>
      <c r="Z48" s="72"/>
      <c r="AA48" s="78" t="s">
        <v>921</v>
      </c>
      <c r="AB48" s="72"/>
      <c r="AC48" s="72" t="b">
        <v>0</v>
      </c>
      <c r="AD48" s="72">
        <v>0</v>
      </c>
      <c r="AE48" s="78" t="s">
        <v>223</v>
      </c>
      <c r="AF48" s="72" t="b">
        <v>0</v>
      </c>
      <c r="AG48" s="72" t="s">
        <v>226</v>
      </c>
      <c r="AH48" s="72"/>
      <c r="AI48" s="78" t="s">
        <v>223</v>
      </c>
      <c r="AJ48" s="72" t="b">
        <v>0</v>
      </c>
      <c r="AK48" s="72">
        <v>0</v>
      </c>
      <c r="AL48" s="78" t="s">
        <v>223</v>
      </c>
      <c r="AM48" s="72" t="s">
        <v>230</v>
      </c>
      <c r="AN48" s="72" t="b">
        <v>0</v>
      </c>
      <c r="AO48" s="78" t="s">
        <v>921</v>
      </c>
      <c r="AP48" s="72" t="s">
        <v>179</v>
      </c>
      <c r="AQ48" s="72">
        <v>0</v>
      </c>
      <c r="AR48" s="72">
        <v>0</v>
      </c>
      <c r="AS48" s="72"/>
      <c r="AT48" s="72"/>
      <c r="AU48" s="72"/>
      <c r="AV48" s="72"/>
      <c r="AW48" s="72"/>
      <c r="AX48" s="72"/>
      <c r="AY48" s="72"/>
      <c r="AZ48" s="72"/>
      <c r="BA48" s="50">
        <v>0</v>
      </c>
      <c r="BB48" s="51">
        <v>0</v>
      </c>
      <c r="BC48" s="50">
        <v>0</v>
      </c>
      <c r="BD48" s="51">
        <v>0</v>
      </c>
      <c r="BE48" s="50">
        <v>0</v>
      </c>
      <c r="BF48" s="51">
        <v>0</v>
      </c>
      <c r="BG48" s="50">
        <v>13</v>
      </c>
      <c r="BH48" s="51">
        <v>100</v>
      </c>
      <c r="BI48" s="50">
        <v>13</v>
      </c>
    </row>
    <row r="49" spans="1:61" x14ac:dyDescent="0.35">
      <c r="A49" s="70" t="s">
        <v>526</v>
      </c>
      <c r="B49" s="70" t="s">
        <v>528</v>
      </c>
      <c r="C49" s="83"/>
      <c r="D49" s="84"/>
      <c r="E49" s="85"/>
      <c r="F49" s="86"/>
      <c r="G49" s="83"/>
      <c r="H49" s="81"/>
      <c r="I49" s="87"/>
      <c r="J49" s="87"/>
      <c r="K49" s="36"/>
      <c r="L49" s="90">
        <v>49</v>
      </c>
      <c r="M49" s="90"/>
      <c r="N49" s="89"/>
      <c r="O49" s="72" t="s">
        <v>216</v>
      </c>
      <c r="P49" s="74">
        <v>42828.469525462962</v>
      </c>
      <c r="Q49" s="72" t="s">
        <v>596</v>
      </c>
      <c r="R49" s="76" t="s">
        <v>669</v>
      </c>
      <c r="S49" s="72" t="s">
        <v>706</v>
      </c>
      <c r="T49" s="72"/>
      <c r="U49" s="72"/>
      <c r="V49" s="76" t="s">
        <v>770</v>
      </c>
      <c r="W49" s="74">
        <v>42828.469525462962</v>
      </c>
      <c r="X49" s="76" t="s">
        <v>837</v>
      </c>
      <c r="Y49" s="72"/>
      <c r="Z49" s="72"/>
      <c r="AA49" s="78" t="s">
        <v>922</v>
      </c>
      <c r="AB49" s="72"/>
      <c r="AC49" s="72" t="b">
        <v>0</v>
      </c>
      <c r="AD49" s="72">
        <v>0</v>
      </c>
      <c r="AE49" s="78" t="s">
        <v>223</v>
      </c>
      <c r="AF49" s="72" t="b">
        <v>0</v>
      </c>
      <c r="AG49" s="72" t="s">
        <v>226</v>
      </c>
      <c r="AH49" s="72"/>
      <c r="AI49" s="78" t="s">
        <v>223</v>
      </c>
      <c r="AJ49" s="72" t="b">
        <v>0</v>
      </c>
      <c r="AK49" s="72">
        <v>0</v>
      </c>
      <c r="AL49" s="78" t="s">
        <v>223</v>
      </c>
      <c r="AM49" s="72" t="s">
        <v>233</v>
      </c>
      <c r="AN49" s="72" t="b">
        <v>0</v>
      </c>
      <c r="AO49" s="78" t="s">
        <v>922</v>
      </c>
      <c r="AP49" s="72" t="s">
        <v>179</v>
      </c>
      <c r="AQ49" s="72">
        <v>0</v>
      </c>
      <c r="AR49" s="72">
        <v>0</v>
      </c>
      <c r="AS49" s="72"/>
      <c r="AT49" s="72"/>
      <c r="AU49" s="72"/>
      <c r="AV49" s="72"/>
      <c r="AW49" s="72"/>
      <c r="AX49" s="72"/>
      <c r="AY49" s="72"/>
      <c r="AZ49" s="72"/>
      <c r="BA49" s="50">
        <v>0</v>
      </c>
      <c r="BB49" s="51">
        <v>0</v>
      </c>
      <c r="BC49" s="50">
        <v>0</v>
      </c>
      <c r="BD49" s="51">
        <v>0</v>
      </c>
      <c r="BE49" s="50">
        <v>0</v>
      </c>
      <c r="BF49" s="51">
        <v>0</v>
      </c>
      <c r="BG49" s="50">
        <v>13</v>
      </c>
      <c r="BH49" s="51">
        <v>100</v>
      </c>
      <c r="BI49" s="50">
        <v>13</v>
      </c>
    </row>
    <row r="50" spans="1:61" x14ac:dyDescent="0.35">
      <c r="A50" s="70" t="s">
        <v>526</v>
      </c>
      <c r="B50" s="70" t="s">
        <v>528</v>
      </c>
      <c r="C50" s="83"/>
      <c r="D50" s="84"/>
      <c r="E50" s="85"/>
      <c r="F50" s="86"/>
      <c r="G50" s="83"/>
      <c r="H50" s="81"/>
      <c r="I50" s="87"/>
      <c r="J50" s="87"/>
      <c r="K50" s="36"/>
      <c r="L50" s="90">
        <v>50</v>
      </c>
      <c r="M50" s="90"/>
      <c r="N50" s="89"/>
      <c r="O50" s="72" t="s">
        <v>216</v>
      </c>
      <c r="P50" s="74">
        <v>42828.492407407408</v>
      </c>
      <c r="Q50" s="72" t="s">
        <v>597</v>
      </c>
      <c r="R50" s="76" t="s">
        <v>670</v>
      </c>
      <c r="S50" s="72" t="s">
        <v>706</v>
      </c>
      <c r="T50" s="72"/>
      <c r="U50" s="76" t="s">
        <v>745</v>
      </c>
      <c r="V50" s="76" t="s">
        <v>745</v>
      </c>
      <c r="W50" s="74">
        <v>42828.492407407408</v>
      </c>
      <c r="X50" s="76" t="s">
        <v>838</v>
      </c>
      <c r="Y50" s="72"/>
      <c r="Z50" s="72"/>
      <c r="AA50" s="78" t="s">
        <v>923</v>
      </c>
      <c r="AB50" s="72"/>
      <c r="AC50" s="72" t="b">
        <v>0</v>
      </c>
      <c r="AD50" s="72">
        <v>0</v>
      </c>
      <c r="AE50" s="78" t="s">
        <v>223</v>
      </c>
      <c r="AF50" s="72" t="b">
        <v>0</v>
      </c>
      <c r="AG50" s="72" t="s">
        <v>226</v>
      </c>
      <c r="AH50" s="72"/>
      <c r="AI50" s="78" t="s">
        <v>223</v>
      </c>
      <c r="AJ50" s="72" t="b">
        <v>0</v>
      </c>
      <c r="AK50" s="72">
        <v>0</v>
      </c>
      <c r="AL50" s="78" t="s">
        <v>223</v>
      </c>
      <c r="AM50" s="72" t="s">
        <v>233</v>
      </c>
      <c r="AN50" s="72" t="b">
        <v>0</v>
      </c>
      <c r="AO50" s="78" t="s">
        <v>923</v>
      </c>
      <c r="AP50" s="72" t="s">
        <v>179</v>
      </c>
      <c r="AQ50" s="72">
        <v>0</v>
      </c>
      <c r="AR50" s="72">
        <v>0</v>
      </c>
      <c r="AS50" s="72"/>
      <c r="AT50" s="72"/>
      <c r="AU50" s="72"/>
      <c r="AV50" s="72"/>
      <c r="AW50" s="72"/>
      <c r="AX50" s="72"/>
      <c r="AY50" s="72"/>
      <c r="AZ50" s="72"/>
      <c r="BA50" s="50">
        <v>0</v>
      </c>
      <c r="BB50" s="51">
        <v>0</v>
      </c>
      <c r="BC50" s="50">
        <v>0</v>
      </c>
      <c r="BD50" s="51">
        <v>0</v>
      </c>
      <c r="BE50" s="50">
        <v>0</v>
      </c>
      <c r="BF50" s="51">
        <v>0</v>
      </c>
      <c r="BG50" s="50">
        <v>13</v>
      </c>
      <c r="BH50" s="51">
        <v>100</v>
      </c>
      <c r="BI50" s="50">
        <v>13</v>
      </c>
    </row>
    <row r="51" spans="1:61" x14ac:dyDescent="0.35">
      <c r="A51" s="70" t="s">
        <v>461</v>
      </c>
      <c r="B51" s="70" t="s">
        <v>461</v>
      </c>
      <c r="C51" s="83"/>
      <c r="D51" s="84"/>
      <c r="E51" s="85"/>
      <c r="F51" s="86"/>
      <c r="G51" s="83"/>
      <c r="H51" s="81"/>
      <c r="I51" s="87"/>
      <c r="J51" s="87"/>
      <c r="K51" s="36"/>
      <c r="L51" s="90">
        <v>51</v>
      </c>
      <c r="M51" s="90"/>
      <c r="N51" s="89"/>
      <c r="O51" s="72" t="s">
        <v>179</v>
      </c>
      <c r="P51" s="74">
        <v>42828.480821759258</v>
      </c>
      <c r="Q51" s="72" t="s">
        <v>598</v>
      </c>
      <c r="R51" s="76" t="s">
        <v>466</v>
      </c>
      <c r="S51" s="72" t="s">
        <v>294</v>
      </c>
      <c r="T51" s="72"/>
      <c r="U51" s="72"/>
      <c r="V51" s="76" t="s">
        <v>474</v>
      </c>
      <c r="W51" s="74">
        <v>42828.480821759258</v>
      </c>
      <c r="X51" s="76" t="s">
        <v>839</v>
      </c>
      <c r="Y51" s="72"/>
      <c r="Z51" s="72"/>
      <c r="AA51" s="78" t="s">
        <v>924</v>
      </c>
      <c r="AB51" s="72"/>
      <c r="AC51" s="72" t="b">
        <v>0</v>
      </c>
      <c r="AD51" s="72">
        <v>0</v>
      </c>
      <c r="AE51" s="78" t="s">
        <v>223</v>
      </c>
      <c r="AF51" s="72" t="b">
        <v>0</v>
      </c>
      <c r="AG51" s="72" t="s">
        <v>229</v>
      </c>
      <c r="AH51" s="72"/>
      <c r="AI51" s="78" t="s">
        <v>223</v>
      </c>
      <c r="AJ51" s="72" t="b">
        <v>0</v>
      </c>
      <c r="AK51" s="72">
        <v>0</v>
      </c>
      <c r="AL51" s="78" t="s">
        <v>223</v>
      </c>
      <c r="AM51" s="72" t="s">
        <v>480</v>
      </c>
      <c r="AN51" s="72" t="b">
        <v>0</v>
      </c>
      <c r="AO51" s="78" t="s">
        <v>924</v>
      </c>
      <c r="AP51" s="72" t="s">
        <v>179</v>
      </c>
      <c r="AQ51" s="72">
        <v>0</v>
      </c>
      <c r="AR51" s="72">
        <v>0</v>
      </c>
      <c r="AS51" s="72"/>
      <c r="AT51" s="72"/>
      <c r="AU51" s="72"/>
      <c r="AV51" s="72"/>
      <c r="AW51" s="72"/>
      <c r="AX51" s="72"/>
      <c r="AY51" s="72"/>
      <c r="AZ51" s="72"/>
      <c r="BA51" s="50">
        <v>0</v>
      </c>
      <c r="BB51" s="51">
        <v>0</v>
      </c>
      <c r="BC51" s="50">
        <v>0</v>
      </c>
      <c r="BD51" s="51">
        <v>0</v>
      </c>
      <c r="BE51" s="50">
        <v>0</v>
      </c>
      <c r="BF51" s="51">
        <v>0</v>
      </c>
      <c r="BG51" s="50">
        <v>19</v>
      </c>
      <c r="BH51" s="51">
        <v>100</v>
      </c>
      <c r="BI51" s="50">
        <v>19</v>
      </c>
    </row>
    <row r="52" spans="1:61" x14ac:dyDescent="0.35">
      <c r="A52" s="70" t="s">
        <v>461</v>
      </c>
      <c r="B52" s="70" t="s">
        <v>461</v>
      </c>
      <c r="C52" s="83"/>
      <c r="D52" s="84"/>
      <c r="E52" s="85"/>
      <c r="F52" s="86"/>
      <c r="G52" s="83"/>
      <c r="H52" s="81"/>
      <c r="I52" s="87"/>
      <c r="J52" s="87"/>
      <c r="K52" s="36"/>
      <c r="L52" s="90">
        <v>52</v>
      </c>
      <c r="M52" s="90"/>
      <c r="N52" s="89"/>
      <c r="O52" s="72" t="s">
        <v>179</v>
      </c>
      <c r="P52" s="74">
        <v>42828.492465277777</v>
      </c>
      <c r="Q52" s="72" t="s">
        <v>599</v>
      </c>
      <c r="R52" s="76" t="s">
        <v>466</v>
      </c>
      <c r="S52" s="72" t="s">
        <v>294</v>
      </c>
      <c r="T52" s="72"/>
      <c r="U52" s="72"/>
      <c r="V52" s="76" t="s">
        <v>474</v>
      </c>
      <c r="W52" s="74">
        <v>42828.492465277777</v>
      </c>
      <c r="X52" s="76" t="s">
        <v>840</v>
      </c>
      <c r="Y52" s="72"/>
      <c r="Z52" s="72"/>
      <c r="AA52" s="78" t="s">
        <v>925</v>
      </c>
      <c r="AB52" s="72"/>
      <c r="AC52" s="72" t="b">
        <v>0</v>
      </c>
      <c r="AD52" s="72">
        <v>0</v>
      </c>
      <c r="AE52" s="78" t="s">
        <v>223</v>
      </c>
      <c r="AF52" s="72" t="b">
        <v>0</v>
      </c>
      <c r="AG52" s="72" t="s">
        <v>229</v>
      </c>
      <c r="AH52" s="72"/>
      <c r="AI52" s="78" t="s">
        <v>223</v>
      </c>
      <c r="AJ52" s="72" t="b">
        <v>0</v>
      </c>
      <c r="AK52" s="72">
        <v>0</v>
      </c>
      <c r="AL52" s="78" t="s">
        <v>223</v>
      </c>
      <c r="AM52" s="72" t="s">
        <v>480</v>
      </c>
      <c r="AN52" s="72" t="b">
        <v>0</v>
      </c>
      <c r="AO52" s="78" t="s">
        <v>925</v>
      </c>
      <c r="AP52" s="72" t="s">
        <v>179</v>
      </c>
      <c r="AQ52" s="72">
        <v>0</v>
      </c>
      <c r="AR52" s="72">
        <v>0</v>
      </c>
      <c r="AS52" s="72"/>
      <c r="AT52" s="72"/>
      <c r="AU52" s="72"/>
      <c r="AV52" s="72"/>
      <c r="AW52" s="72"/>
      <c r="AX52" s="72"/>
      <c r="AY52" s="72"/>
      <c r="AZ52" s="72"/>
      <c r="BA52" s="50">
        <v>0</v>
      </c>
      <c r="BB52" s="51">
        <v>0</v>
      </c>
      <c r="BC52" s="50">
        <v>0</v>
      </c>
      <c r="BD52" s="51">
        <v>0</v>
      </c>
      <c r="BE52" s="50">
        <v>0</v>
      </c>
      <c r="BF52" s="51">
        <v>0</v>
      </c>
      <c r="BG52" s="50">
        <v>21</v>
      </c>
      <c r="BH52" s="51">
        <v>100</v>
      </c>
      <c r="BI52" s="50">
        <v>21</v>
      </c>
    </row>
    <row r="53" spans="1:61" x14ac:dyDescent="0.35">
      <c r="A53" s="70" t="s">
        <v>461</v>
      </c>
      <c r="B53" s="70" t="s">
        <v>461</v>
      </c>
      <c r="C53" s="83"/>
      <c r="D53" s="84"/>
      <c r="E53" s="85"/>
      <c r="F53" s="86"/>
      <c r="G53" s="83"/>
      <c r="H53" s="81"/>
      <c r="I53" s="87"/>
      <c r="J53" s="87"/>
      <c r="K53" s="36"/>
      <c r="L53" s="90">
        <v>53</v>
      </c>
      <c r="M53" s="90"/>
      <c r="N53" s="89"/>
      <c r="O53" s="72" t="s">
        <v>179</v>
      </c>
      <c r="P53" s="74">
        <v>42828.49391203704</v>
      </c>
      <c r="Q53" s="72" t="s">
        <v>600</v>
      </c>
      <c r="R53" s="76" t="s">
        <v>466</v>
      </c>
      <c r="S53" s="72" t="s">
        <v>294</v>
      </c>
      <c r="T53" s="72"/>
      <c r="U53" s="72"/>
      <c r="V53" s="76" t="s">
        <v>474</v>
      </c>
      <c r="W53" s="74">
        <v>42828.49391203704</v>
      </c>
      <c r="X53" s="76" t="s">
        <v>841</v>
      </c>
      <c r="Y53" s="72"/>
      <c r="Z53" s="72"/>
      <c r="AA53" s="78" t="s">
        <v>926</v>
      </c>
      <c r="AB53" s="72"/>
      <c r="AC53" s="72" t="b">
        <v>0</v>
      </c>
      <c r="AD53" s="72">
        <v>0</v>
      </c>
      <c r="AE53" s="78" t="s">
        <v>223</v>
      </c>
      <c r="AF53" s="72" t="b">
        <v>0</v>
      </c>
      <c r="AG53" s="72" t="s">
        <v>229</v>
      </c>
      <c r="AH53" s="72"/>
      <c r="AI53" s="78" t="s">
        <v>223</v>
      </c>
      <c r="AJ53" s="72" t="b">
        <v>0</v>
      </c>
      <c r="AK53" s="72">
        <v>0</v>
      </c>
      <c r="AL53" s="78" t="s">
        <v>223</v>
      </c>
      <c r="AM53" s="72" t="s">
        <v>480</v>
      </c>
      <c r="AN53" s="72" t="b">
        <v>0</v>
      </c>
      <c r="AO53" s="78" t="s">
        <v>926</v>
      </c>
      <c r="AP53" s="72" t="s">
        <v>179</v>
      </c>
      <c r="AQ53" s="72">
        <v>0</v>
      </c>
      <c r="AR53" s="72">
        <v>0</v>
      </c>
      <c r="AS53" s="72"/>
      <c r="AT53" s="72"/>
      <c r="AU53" s="72"/>
      <c r="AV53" s="72"/>
      <c r="AW53" s="72"/>
      <c r="AX53" s="72"/>
      <c r="AY53" s="72"/>
      <c r="AZ53" s="72"/>
      <c r="BA53" s="50">
        <v>0</v>
      </c>
      <c r="BB53" s="51">
        <v>0</v>
      </c>
      <c r="BC53" s="50">
        <v>0</v>
      </c>
      <c r="BD53" s="51">
        <v>0</v>
      </c>
      <c r="BE53" s="50">
        <v>0</v>
      </c>
      <c r="BF53" s="51">
        <v>0</v>
      </c>
      <c r="BG53" s="50">
        <v>12</v>
      </c>
      <c r="BH53" s="51">
        <v>100</v>
      </c>
      <c r="BI53" s="50">
        <v>12</v>
      </c>
    </row>
    <row r="54" spans="1:61" x14ac:dyDescent="0.35">
      <c r="A54" s="70" t="s">
        <v>461</v>
      </c>
      <c r="B54" s="70" t="s">
        <v>461</v>
      </c>
      <c r="C54" s="83"/>
      <c r="D54" s="84"/>
      <c r="E54" s="85"/>
      <c r="F54" s="86"/>
      <c r="G54" s="83"/>
      <c r="H54" s="81"/>
      <c r="I54" s="87"/>
      <c r="J54" s="87"/>
      <c r="K54" s="36"/>
      <c r="L54" s="90">
        <v>54</v>
      </c>
      <c r="M54" s="90"/>
      <c r="N54" s="89"/>
      <c r="O54" s="72" t="s">
        <v>179</v>
      </c>
      <c r="P54" s="74">
        <v>42828.493923611109</v>
      </c>
      <c r="Q54" s="72" t="s">
        <v>601</v>
      </c>
      <c r="R54" s="76" t="s">
        <v>466</v>
      </c>
      <c r="S54" s="72" t="s">
        <v>294</v>
      </c>
      <c r="T54" s="72"/>
      <c r="U54" s="72"/>
      <c r="V54" s="76" t="s">
        <v>474</v>
      </c>
      <c r="W54" s="74">
        <v>42828.493923611109</v>
      </c>
      <c r="X54" s="76" t="s">
        <v>842</v>
      </c>
      <c r="Y54" s="72"/>
      <c r="Z54" s="72"/>
      <c r="AA54" s="78" t="s">
        <v>927</v>
      </c>
      <c r="AB54" s="72"/>
      <c r="AC54" s="72" t="b">
        <v>0</v>
      </c>
      <c r="AD54" s="72">
        <v>0</v>
      </c>
      <c r="AE54" s="78" t="s">
        <v>223</v>
      </c>
      <c r="AF54" s="72" t="b">
        <v>0</v>
      </c>
      <c r="AG54" s="72" t="s">
        <v>229</v>
      </c>
      <c r="AH54" s="72"/>
      <c r="AI54" s="78" t="s">
        <v>223</v>
      </c>
      <c r="AJ54" s="72" t="b">
        <v>0</v>
      </c>
      <c r="AK54" s="72">
        <v>0</v>
      </c>
      <c r="AL54" s="78" t="s">
        <v>223</v>
      </c>
      <c r="AM54" s="72" t="s">
        <v>480</v>
      </c>
      <c r="AN54" s="72" t="b">
        <v>0</v>
      </c>
      <c r="AO54" s="78" t="s">
        <v>927</v>
      </c>
      <c r="AP54" s="72" t="s">
        <v>179</v>
      </c>
      <c r="AQ54" s="72">
        <v>0</v>
      </c>
      <c r="AR54" s="72">
        <v>0</v>
      </c>
      <c r="AS54" s="72"/>
      <c r="AT54" s="72"/>
      <c r="AU54" s="72"/>
      <c r="AV54" s="72"/>
      <c r="AW54" s="72"/>
      <c r="AX54" s="72"/>
      <c r="AY54" s="72"/>
      <c r="AZ54" s="72"/>
      <c r="BA54" s="50">
        <v>0</v>
      </c>
      <c r="BB54" s="51">
        <v>0</v>
      </c>
      <c r="BC54" s="50">
        <v>0</v>
      </c>
      <c r="BD54" s="51">
        <v>0</v>
      </c>
      <c r="BE54" s="50">
        <v>0</v>
      </c>
      <c r="BF54" s="51">
        <v>0</v>
      </c>
      <c r="BG54" s="50">
        <v>12</v>
      </c>
      <c r="BH54" s="51">
        <v>100</v>
      </c>
      <c r="BI54" s="50">
        <v>12</v>
      </c>
    </row>
    <row r="55" spans="1:61" x14ac:dyDescent="0.35">
      <c r="A55" s="70" t="s">
        <v>527</v>
      </c>
      <c r="B55" s="70" t="s">
        <v>527</v>
      </c>
      <c r="C55" s="83"/>
      <c r="D55" s="84"/>
      <c r="E55" s="85"/>
      <c r="F55" s="86"/>
      <c r="G55" s="83"/>
      <c r="H55" s="81"/>
      <c r="I55" s="87"/>
      <c r="J55" s="87"/>
      <c r="K55" s="36"/>
      <c r="L55" s="90">
        <v>55</v>
      </c>
      <c r="M55" s="90"/>
      <c r="N55" s="89"/>
      <c r="O55" s="72" t="s">
        <v>179</v>
      </c>
      <c r="P55" s="74">
        <v>42828.46947916667</v>
      </c>
      <c r="Q55" s="72" t="s">
        <v>602</v>
      </c>
      <c r="R55" s="76" t="s">
        <v>669</v>
      </c>
      <c r="S55" s="72" t="s">
        <v>706</v>
      </c>
      <c r="T55" s="72"/>
      <c r="U55" s="72"/>
      <c r="V55" s="76" t="s">
        <v>771</v>
      </c>
      <c r="W55" s="74">
        <v>42828.46947916667</v>
      </c>
      <c r="X55" s="76" t="s">
        <v>843</v>
      </c>
      <c r="Y55" s="72"/>
      <c r="Z55" s="72"/>
      <c r="AA55" s="78" t="s">
        <v>928</v>
      </c>
      <c r="AB55" s="72"/>
      <c r="AC55" s="72" t="b">
        <v>0</v>
      </c>
      <c r="AD55" s="72">
        <v>0</v>
      </c>
      <c r="AE55" s="78" t="s">
        <v>223</v>
      </c>
      <c r="AF55" s="72" t="b">
        <v>0</v>
      </c>
      <c r="AG55" s="72" t="s">
        <v>226</v>
      </c>
      <c r="AH55" s="72"/>
      <c r="AI55" s="78" t="s">
        <v>223</v>
      </c>
      <c r="AJ55" s="72" t="b">
        <v>0</v>
      </c>
      <c r="AK55" s="72">
        <v>0</v>
      </c>
      <c r="AL55" s="78" t="s">
        <v>223</v>
      </c>
      <c r="AM55" s="72" t="s">
        <v>233</v>
      </c>
      <c r="AN55" s="72" t="b">
        <v>0</v>
      </c>
      <c r="AO55" s="78" t="s">
        <v>928</v>
      </c>
      <c r="AP55" s="72" t="s">
        <v>179</v>
      </c>
      <c r="AQ55" s="72">
        <v>0</v>
      </c>
      <c r="AR55" s="72">
        <v>0</v>
      </c>
      <c r="AS55" s="72"/>
      <c r="AT55" s="72"/>
      <c r="AU55" s="72"/>
      <c r="AV55" s="72"/>
      <c r="AW55" s="72"/>
      <c r="AX55" s="72"/>
      <c r="AY55" s="72"/>
      <c r="AZ55" s="72"/>
      <c r="BA55" s="50">
        <v>0</v>
      </c>
      <c r="BB55" s="51">
        <v>0</v>
      </c>
      <c r="BC55" s="50">
        <v>0</v>
      </c>
      <c r="BD55" s="51">
        <v>0</v>
      </c>
      <c r="BE55" s="50">
        <v>0</v>
      </c>
      <c r="BF55" s="51">
        <v>0</v>
      </c>
      <c r="BG55" s="50">
        <v>11</v>
      </c>
      <c r="BH55" s="51">
        <v>100</v>
      </c>
      <c r="BI55" s="50">
        <v>11</v>
      </c>
    </row>
    <row r="56" spans="1:61" x14ac:dyDescent="0.35">
      <c r="A56" s="70" t="s">
        <v>527</v>
      </c>
      <c r="B56" s="70" t="s">
        <v>527</v>
      </c>
      <c r="C56" s="83"/>
      <c r="D56" s="84"/>
      <c r="E56" s="85"/>
      <c r="F56" s="86"/>
      <c r="G56" s="83"/>
      <c r="H56" s="81"/>
      <c r="I56" s="87"/>
      <c r="J56" s="87"/>
      <c r="K56" s="36"/>
      <c r="L56" s="90">
        <v>56</v>
      </c>
      <c r="M56" s="90"/>
      <c r="N56" s="89"/>
      <c r="O56" s="72" t="s">
        <v>179</v>
      </c>
      <c r="P56" s="74">
        <v>42828.495532407411</v>
      </c>
      <c r="Q56" s="72" t="s">
        <v>603</v>
      </c>
      <c r="R56" s="76" t="s">
        <v>670</v>
      </c>
      <c r="S56" s="72" t="s">
        <v>706</v>
      </c>
      <c r="T56" s="72"/>
      <c r="U56" s="72"/>
      <c r="V56" s="76" t="s">
        <v>771</v>
      </c>
      <c r="W56" s="74">
        <v>42828.495532407411</v>
      </c>
      <c r="X56" s="76" t="s">
        <v>844</v>
      </c>
      <c r="Y56" s="72"/>
      <c r="Z56" s="72"/>
      <c r="AA56" s="78" t="s">
        <v>929</v>
      </c>
      <c r="AB56" s="72"/>
      <c r="AC56" s="72" t="b">
        <v>0</v>
      </c>
      <c r="AD56" s="72">
        <v>0</v>
      </c>
      <c r="AE56" s="78" t="s">
        <v>223</v>
      </c>
      <c r="AF56" s="72" t="b">
        <v>0</v>
      </c>
      <c r="AG56" s="72" t="s">
        <v>226</v>
      </c>
      <c r="AH56" s="72"/>
      <c r="AI56" s="78" t="s">
        <v>223</v>
      </c>
      <c r="AJ56" s="72" t="b">
        <v>0</v>
      </c>
      <c r="AK56" s="72">
        <v>0</v>
      </c>
      <c r="AL56" s="78" t="s">
        <v>223</v>
      </c>
      <c r="AM56" s="72" t="s">
        <v>233</v>
      </c>
      <c r="AN56" s="72" t="b">
        <v>0</v>
      </c>
      <c r="AO56" s="78" t="s">
        <v>929</v>
      </c>
      <c r="AP56" s="72" t="s">
        <v>179</v>
      </c>
      <c r="AQ56" s="72">
        <v>0</v>
      </c>
      <c r="AR56" s="72">
        <v>0</v>
      </c>
      <c r="AS56" s="72"/>
      <c r="AT56" s="72"/>
      <c r="AU56" s="72"/>
      <c r="AV56" s="72"/>
      <c r="AW56" s="72"/>
      <c r="AX56" s="72"/>
      <c r="AY56" s="72"/>
      <c r="AZ56" s="72"/>
      <c r="BA56" s="50">
        <v>0</v>
      </c>
      <c r="BB56" s="51">
        <v>0</v>
      </c>
      <c r="BC56" s="50">
        <v>0</v>
      </c>
      <c r="BD56" s="51">
        <v>0</v>
      </c>
      <c r="BE56" s="50">
        <v>0</v>
      </c>
      <c r="BF56" s="51">
        <v>0</v>
      </c>
      <c r="BG56" s="50">
        <v>11</v>
      </c>
      <c r="BH56" s="51">
        <v>100</v>
      </c>
      <c r="BI56" s="50">
        <v>11</v>
      </c>
    </row>
    <row r="57" spans="1:61" x14ac:dyDescent="0.35">
      <c r="A57" s="70" t="s">
        <v>528</v>
      </c>
      <c r="B57" s="70" t="s">
        <v>528</v>
      </c>
      <c r="C57" s="83"/>
      <c r="D57" s="84"/>
      <c r="E57" s="85"/>
      <c r="F57" s="86"/>
      <c r="G57" s="83"/>
      <c r="H57" s="81"/>
      <c r="I57" s="87"/>
      <c r="J57" s="87"/>
      <c r="K57" s="36"/>
      <c r="L57" s="90">
        <v>57</v>
      </c>
      <c r="M57" s="90"/>
      <c r="N57" s="89"/>
      <c r="O57" s="72" t="s">
        <v>179</v>
      </c>
      <c r="P57" s="74">
        <v>42828.500335648147</v>
      </c>
      <c r="Q57" s="72" t="s">
        <v>604</v>
      </c>
      <c r="R57" s="76" t="s">
        <v>671</v>
      </c>
      <c r="S57" s="72" t="s">
        <v>706</v>
      </c>
      <c r="T57" s="72" t="s">
        <v>727</v>
      </c>
      <c r="U57" s="72"/>
      <c r="V57" s="76" t="s">
        <v>772</v>
      </c>
      <c r="W57" s="74">
        <v>42828.500335648147</v>
      </c>
      <c r="X57" s="76" t="s">
        <v>845</v>
      </c>
      <c r="Y57" s="72"/>
      <c r="Z57" s="72"/>
      <c r="AA57" s="78" t="s">
        <v>930</v>
      </c>
      <c r="AB57" s="72"/>
      <c r="AC57" s="72" t="b">
        <v>0</v>
      </c>
      <c r="AD57" s="72">
        <v>0</v>
      </c>
      <c r="AE57" s="78" t="s">
        <v>223</v>
      </c>
      <c r="AF57" s="72" t="b">
        <v>0</v>
      </c>
      <c r="AG57" s="72" t="s">
        <v>226</v>
      </c>
      <c r="AH57" s="72"/>
      <c r="AI57" s="78" t="s">
        <v>223</v>
      </c>
      <c r="AJ57" s="72" t="b">
        <v>0</v>
      </c>
      <c r="AK57" s="72">
        <v>0</v>
      </c>
      <c r="AL57" s="78" t="s">
        <v>223</v>
      </c>
      <c r="AM57" s="72" t="s">
        <v>975</v>
      </c>
      <c r="AN57" s="72" t="b">
        <v>0</v>
      </c>
      <c r="AO57" s="78" t="s">
        <v>930</v>
      </c>
      <c r="AP57" s="72" t="s">
        <v>179</v>
      </c>
      <c r="AQ57" s="72">
        <v>0</v>
      </c>
      <c r="AR57" s="72">
        <v>0</v>
      </c>
      <c r="AS57" s="72"/>
      <c r="AT57" s="72"/>
      <c r="AU57" s="72"/>
      <c r="AV57" s="72"/>
      <c r="AW57" s="72"/>
      <c r="AX57" s="72"/>
      <c r="AY57" s="72"/>
      <c r="AZ57" s="72"/>
      <c r="BA57" s="50">
        <v>0</v>
      </c>
      <c r="BB57" s="51">
        <v>0</v>
      </c>
      <c r="BC57" s="50">
        <v>0</v>
      </c>
      <c r="BD57" s="51">
        <v>0</v>
      </c>
      <c r="BE57" s="50">
        <v>0</v>
      </c>
      <c r="BF57" s="51">
        <v>0</v>
      </c>
      <c r="BG57" s="50">
        <v>12</v>
      </c>
      <c r="BH57" s="51">
        <v>100</v>
      </c>
      <c r="BI57" s="50">
        <v>12</v>
      </c>
    </row>
    <row r="58" spans="1:61" x14ac:dyDescent="0.35">
      <c r="A58" s="70" t="s">
        <v>529</v>
      </c>
      <c r="B58" s="70" t="s">
        <v>529</v>
      </c>
      <c r="C58" s="83"/>
      <c r="D58" s="84"/>
      <c r="E58" s="85"/>
      <c r="F58" s="86"/>
      <c r="G58" s="83"/>
      <c r="H58" s="81"/>
      <c r="I58" s="87"/>
      <c r="J58" s="87"/>
      <c r="K58" s="36"/>
      <c r="L58" s="90">
        <v>58</v>
      </c>
      <c r="M58" s="90"/>
      <c r="N58" s="89"/>
      <c r="O58" s="72" t="s">
        <v>179</v>
      </c>
      <c r="P58" s="74">
        <v>42828.500787037039</v>
      </c>
      <c r="Q58" s="72" t="s">
        <v>605</v>
      </c>
      <c r="R58" s="76" t="s">
        <v>672</v>
      </c>
      <c r="S58" s="72" t="s">
        <v>707</v>
      </c>
      <c r="T58" s="72" t="s">
        <v>728</v>
      </c>
      <c r="U58" s="72"/>
      <c r="V58" s="76" t="s">
        <v>773</v>
      </c>
      <c r="W58" s="74">
        <v>42828.500787037039</v>
      </c>
      <c r="X58" s="76" t="s">
        <v>846</v>
      </c>
      <c r="Y58" s="72"/>
      <c r="Z58" s="72"/>
      <c r="AA58" s="78" t="s">
        <v>931</v>
      </c>
      <c r="AB58" s="72"/>
      <c r="AC58" s="72" t="b">
        <v>0</v>
      </c>
      <c r="AD58" s="72">
        <v>0</v>
      </c>
      <c r="AE58" s="78" t="s">
        <v>223</v>
      </c>
      <c r="AF58" s="72" t="b">
        <v>0</v>
      </c>
      <c r="AG58" s="72" t="s">
        <v>306</v>
      </c>
      <c r="AH58" s="72"/>
      <c r="AI58" s="78" t="s">
        <v>223</v>
      </c>
      <c r="AJ58" s="72" t="b">
        <v>0</v>
      </c>
      <c r="AK58" s="72">
        <v>0</v>
      </c>
      <c r="AL58" s="78" t="s">
        <v>223</v>
      </c>
      <c r="AM58" s="72" t="s">
        <v>235</v>
      </c>
      <c r="AN58" s="72" t="b">
        <v>0</v>
      </c>
      <c r="AO58" s="78" t="s">
        <v>931</v>
      </c>
      <c r="AP58" s="72" t="s">
        <v>179</v>
      </c>
      <c r="AQ58" s="72">
        <v>0</v>
      </c>
      <c r="AR58" s="72">
        <v>0</v>
      </c>
      <c r="AS58" s="72"/>
      <c r="AT58" s="72"/>
      <c r="AU58" s="72"/>
      <c r="AV58" s="72"/>
      <c r="AW58" s="72"/>
      <c r="AX58" s="72"/>
      <c r="AY58" s="72"/>
      <c r="AZ58" s="72"/>
      <c r="BA58" s="50">
        <v>0</v>
      </c>
      <c r="BB58" s="51">
        <v>0</v>
      </c>
      <c r="BC58" s="50">
        <v>0</v>
      </c>
      <c r="BD58" s="51">
        <v>0</v>
      </c>
      <c r="BE58" s="50">
        <v>0</v>
      </c>
      <c r="BF58" s="51">
        <v>0</v>
      </c>
      <c r="BG58" s="50">
        <v>13</v>
      </c>
      <c r="BH58" s="51">
        <v>100</v>
      </c>
      <c r="BI58" s="50">
        <v>13</v>
      </c>
    </row>
    <row r="59" spans="1:61" x14ac:dyDescent="0.35">
      <c r="A59" s="70" t="s">
        <v>326</v>
      </c>
      <c r="B59" s="70" t="s">
        <v>326</v>
      </c>
      <c r="C59" s="83"/>
      <c r="D59" s="84"/>
      <c r="E59" s="85"/>
      <c r="F59" s="86"/>
      <c r="G59" s="83"/>
      <c r="H59" s="81"/>
      <c r="I59" s="87"/>
      <c r="J59" s="87"/>
      <c r="K59" s="36"/>
      <c r="L59" s="90">
        <v>59</v>
      </c>
      <c r="M59" s="90"/>
      <c r="N59" s="89"/>
      <c r="O59" s="72" t="s">
        <v>179</v>
      </c>
      <c r="P59" s="74">
        <v>42828.502199074072</v>
      </c>
      <c r="Q59" s="72" t="s">
        <v>606</v>
      </c>
      <c r="R59" s="76" t="s">
        <v>673</v>
      </c>
      <c r="S59" s="72" t="s">
        <v>329</v>
      </c>
      <c r="T59" s="72"/>
      <c r="U59" s="72"/>
      <c r="V59" s="76" t="s">
        <v>335</v>
      </c>
      <c r="W59" s="74">
        <v>42828.502199074072</v>
      </c>
      <c r="X59" s="76" t="s">
        <v>847</v>
      </c>
      <c r="Y59" s="72"/>
      <c r="Z59" s="72"/>
      <c r="AA59" s="78" t="s">
        <v>932</v>
      </c>
      <c r="AB59" s="72"/>
      <c r="AC59" s="72" t="b">
        <v>0</v>
      </c>
      <c r="AD59" s="72">
        <v>0</v>
      </c>
      <c r="AE59" s="78" t="s">
        <v>223</v>
      </c>
      <c r="AF59" s="72" t="b">
        <v>0</v>
      </c>
      <c r="AG59" s="72" t="s">
        <v>306</v>
      </c>
      <c r="AH59" s="72"/>
      <c r="AI59" s="78" t="s">
        <v>223</v>
      </c>
      <c r="AJ59" s="72" t="b">
        <v>0</v>
      </c>
      <c r="AK59" s="72">
        <v>0</v>
      </c>
      <c r="AL59" s="78" t="s">
        <v>223</v>
      </c>
      <c r="AM59" s="72" t="s">
        <v>338</v>
      </c>
      <c r="AN59" s="72" t="b">
        <v>0</v>
      </c>
      <c r="AO59" s="78" t="s">
        <v>932</v>
      </c>
      <c r="AP59" s="72" t="s">
        <v>179</v>
      </c>
      <c r="AQ59" s="72">
        <v>0</v>
      </c>
      <c r="AR59" s="72">
        <v>0</v>
      </c>
      <c r="AS59" s="72"/>
      <c r="AT59" s="72"/>
      <c r="AU59" s="72"/>
      <c r="AV59" s="72"/>
      <c r="AW59" s="72"/>
      <c r="AX59" s="72"/>
      <c r="AY59" s="72"/>
      <c r="AZ59" s="72"/>
      <c r="BA59" s="50">
        <v>0</v>
      </c>
      <c r="BB59" s="51">
        <v>0</v>
      </c>
      <c r="BC59" s="50">
        <v>0</v>
      </c>
      <c r="BD59" s="51">
        <v>0</v>
      </c>
      <c r="BE59" s="50">
        <v>0</v>
      </c>
      <c r="BF59" s="51">
        <v>0</v>
      </c>
      <c r="BG59" s="50">
        <v>6</v>
      </c>
      <c r="BH59" s="51">
        <v>100</v>
      </c>
      <c r="BI59" s="50">
        <v>6</v>
      </c>
    </row>
    <row r="60" spans="1:61" x14ac:dyDescent="0.35">
      <c r="A60" s="70" t="s">
        <v>530</v>
      </c>
      <c r="B60" s="70" t="s">
        <v>530</v>
      </c>
      <c r="C60" s="83"/>
      <c r="D60" s="84"/>
      <c r="E60" s="85"/>
      <c r="F60" s="86"/>
      <c r="G60" s="83"/>
      <c r="H60" s="81"/>
      <c r="I60" s="87"/>
      <c r="J60" s="87"/>
      <c r="K60" s="36"/>
      <c r="L60" s="90">
        <v>60</v>
      </c>
      <c r="M60" s="90"/>
      <c r="N60" s="89"/>
      <c r="O60" s="72" t="s">
        <v>179</v>
      </c>
      <c r="P60" s="74">
        <v>42828.503541666665</v>
      </c>
      <c r="Q60" s="72" t="s">
        <v>607</v>
      </c>
      <c r="R60" s="76" t="s">
        <v>674</v>
      </c>
      <c r="S60" s="72" t="s">
        <v>295</v>
      </c>
      <c r="T60" s="72"/>
      <c r="U60" s="72"/>
      <c r="V60" s="76" t="s">
        <v>774</v>
      </c>
      <c r="W60" s="74">
        <v>42828.503541666665</v>
      </c>
      <c r="X60" s="76" t="s">
        <v>848</v>
      </c>
      <c r="Y60" s="72"/>
      <c r="Z60" s="72"/>
      <c r="AA60" s="78" t="s">
        <v>933</v>
      </c>
      <c r="AB60" s="72"/>
      <c r="AC60" s="72" t="b">
        <v>0</v>
      </c>
      <c r="AD60" s="72">
        <v>0</v>
      </c>
      <c r="AE60" s="78" t="s">
        <v>223</v>
      </c>
      <c r="AF60" s="72" t="b">
        <v>0</v>
      </c>
      <c r="AG60" s="72" t="s">
        <v>306</v>
      </c>
      <c r="AH60" s="72"/>
      <c r="AI60" s="78" t="s">
        <v>223</v>
      </c>
      <c r="AJ60" s="72" t="b">
        <v>0</v>
      </c>
      <c r="AK60" s="72">
        <v>0</v>
      </c>
      <c r="AL60" s="78" t="s">
        <v>223</v>
      </c>
      <c r="AM60" s="72" t="s">
        <v>236</v>
      </c>
      <c r="AN60" s="72" t="b">
        <v>0</v>
      </c>
      <c r="AO60" s="78" t="s">
        <v>933</v>
      </c>
      <c r="AP60" s="72" t="s">
        <v>179</v>
      </c>
      <c r="AQ60" s="72">
        <v>0</v>
      </c>
      <c r="AR60" s="72">
        <v>0</v>
      </c>
      <c r="AS60" s="72"/>
      <c r="AT60" s="72"/>
      <c r="AU60" s="72"/>
      <c r="AV60" s="72"/>
      <c r="AW60" s="72"/>
      <c r="AX60" s="72"/>
      <c r="AY60" s="72"/>
      <c r="AZ60" s="72"/>
      <c r="BA60" s="50">
        <v>0</v>
      </c>
      <c r="BB60" s="51">
        <v>0</v>
      </c>
      <c r="BC60" s="50">
        <v>0</v>
      </c>
      <c r="BD60" s="51">
        <v>0</v>
      </c>
      <c r="BE60" s="50">
        <v>0</v>
      </c>
      <c r="BF60" s="51">
        <v>0</v>
      </c>
      <c r="BG60" s="50">
        <v>19</v>
      </c>
      <c r="BH60" s="51">
        <v>100</v>
      </c>
      <c r="BI60" s="50">
        <v>19</v>
      </c>
    </row>
    <row r="61" spans="1:61" x14ac:dyDescent="0.35">
      <c r="A61" s="70" t="s">
        <v>531</v>
      </c>
      <c r="B61" s="70" t="s">
        <v>531</v>
      </c>
      <c r="C61" s="83"/>
      <c r="D61" s="84"/>
      <c r="E61" s="85"/>
      <c r="F61" s="86"/>
      <c r="G61" s="83"/>
      <c r="H61" s="81"/>
      <c r="I61" s="87"/>
      <c r="J61" s="87"/>
      <c r="K61" s="36"/>
      <c r="L61" s="90">
        <v>61</v>
      </c>
      <c r="M61" s="90"/>
      <c r="N61" s="89"/>
      <c r="O61" s="72" t="s">
        <v>179</v>
      </c>
      <c r="P61" s="74">
        <v>42828.503599537034</v>
      </c>
      <c r="Q61" s="72" t="s">
        <v>608</v>
      </c>
      <c r="R61" s="76" t="s">
        <v>675</v>
      </c>
      <c r="S61" s="72" t="s">
        <v>708</v>
      </c>
      <c r="T61" s="72"/>
      <c r="U61" s="72"/>
      <c r="V61" s="76" t="s">
        <v>775</v>
      </c>
      <c r="W61" s="74">
        <v>42828.503599537034</v>
      </c>
      <c r="X61" s="76" t="s">
        <v>849</v>
      </c>
      <c r="Y61" s="72"/>
      <c r="Z61" s="72"/>
      <c r="AA61" s="78" t="s">
        <v>934</v>
      </c>
      <c r="AB61" s="72"/>
      <c r="AC61" s="72" t="b">
        <v>0</v>
      </c>
      <c r="AD61" s="72">
        <v>0</v>
      </c>
      <c r="AE61" s="78" t="s">
        <v>223</v>
      </c>
      <c r="AF61" s="72" t="b">
        <v>0</v>
      </c>
      <c r="AG61" s="72" t="s">
        <v>226</v>
      </c>
      <c r="AH61" s="72"/>
      <c r="AI61" s="78" t="s">
        <v>223</v>
      </c>
      <c r="AJ61" s="72" t="b">
        <v>0</v>
      </c>
      <c r="AK61" s="72">
        <v>0</v>
      </c>
      <c r="AL61" s="78" t="s">
        <v>223</v>
      </c>
      <c r="AM61" s="72" t="s">
        <v>233</v>
      </c>
      <c r="AN61" s="72" t="b">
        <v>0</v>
      </c>
      <c r="AO61" s="78" t="s">
        <v>934</v>
      </c>
      <c r="AP61" s="72" t="s">
        <v>179</v>
      </c>
      <c r="AQ61" s="72">
        <v>0</v>
      </c>
      <c r="AR61" s="72">
        <v>0</v>
      </c>
      <c r="AS61" s="72"/>
      <c r="AT61" s="72"/>
      <c r="AU61" s="72"/>
      <c r="AV61" s="72"/>
      <c r="AW61" s="72"/>
      <c r="AX61" s="72"/>
      <c r="AY61" s="72"/>
      <c r="AZ61" s="72"/>
      <c r="BA61" s="50">
        <v>0</v>
      </c>
      <c r="BB61" s="51">
        <v>0</v>
      </c>
      <c r="BC61" s="50">
        <v>0</v>
      </c>
      <c r="BD61" s="51">
        <v>0</v>
      </c>
      <c r="BE61" s="50">
        <v>0</v>
      </c>
      <c r="BF61" s="51">
        <v>0</v>
      </c>
      <c r="BG61" s="50">
        <v>18</v>
      </c>
      <c r="BH61" s="51">
        <v>100</v>
      </c>
      <c r="BI61" s="50">
        <v>18</v>
      </c>
    </row>
    <row r="62" spans="1:61" x14ac:dyDescent="0.35">
      <c r="A62" s="70" t="s">
        <v>460</v>
      </c>
      <c r="B62" s="70" t="s">
        <v>460</v>
      </c>
      <c r="C62" s="83"/>
      <c r="D62" s="84"/>
      <c r="E62" s="85"/>
      <c r="F62" s="86"/>
      <c r="G62" s="83"/>
      <c r="H62" s="81"/>
      <c r="I62" s="87"/>
      <c r="J62" s="87"/>
      <c r="K62" s="36"/>
      <c r="L62" s="90">
        <v>62</v>
      </c>
      <c r="M62" s="90"/>
      <c r="N62" s="89"/>
      <c r="O62" s="72" t="s">
        <v>179</v>
      </c>
      <c r="P62" s="74">
        <v>42828.504849537036</v>
      </c>
      <c r="Q62" s="72" t="s">
        <v>609</v>
      </c>
      <c r="R62" s="76" t="s">
        <v>676</v>
      </c>
      <c r="S62" s="72" t="s">
        <v>468</v>
      </c>
      <c r="T62" s="72"/>
      <c r="U62" s="72"/>
      <c r="V62" s="76" t="s">
        <v>473</v>
      </c>
      <c r="W62" s="74">
        <v>42828.504849537036</v>
      </c>
      <c r="X62" s="76" t="s">
        <v>850</v>
      </c>
      <c r="Y62" s="72"/>
      <c r="Z62" s="72"/>
      <c r="AA62" s="78" t="s">
        <v>935</v>
      </c>
      <c r="AB62" s="72"/>
      <c r="AC62" s="72" t="b">
        <v>0</v>
      </c>
      <c r="AD62" s="72">
        <v>0</v>
      </c>
      <c r="AE62" s="78" t="s">
        <v>223</v>
      </c>
      <c r="AF62" s="72" t="b">
        <v>0</v>
      </c>
      <c r="AG62" s="72" t="s">
        <v>229</v>
      </c>
      <c r="AH62" s="72"/>
      <c r="AI62" s="78" t="s">
        <v>223</v>
      </c>
      <c r="AJ62" s="72" t="b">
        <v>0</v>
      </c>
      <c r="AK62" s="72">
        <v>0</v>
      </c>
      <c r="AL62" s="78" t="s">
        <v>223</v>
      </c>
      <c r="AM62" s="72" t="s">
        <v>230</v>
      </c>
      <c r="AN62" s="72" t="b">
        <v>0</v>
      </c>
      <c r="AO62" s="78" t="s">
        <v>935</v>
      </c>
      <c r="AP62" s="72" t="s">
        <v>179</v>
      </c>
      <c r="AQ62" s="72">
        <v>0</v>
      </c>
      <c r="AR62" s="72">
        <v>0</v>
      </c>
      <c r="AS62" s="72"/>
      <c r="AT62" s="72"/>
      <c r="AU62" s="72"/>
      <c r="AV62" s="72"/>
      <c r="AW62" s="72"/>
      <c r="AX62" s="72"/>
      <c r="AY62" s="72"/>
      <c r="AZ62" s="72"/>
      <c r="BA62" s="50">
        <v>0</v>
      </c>
      <c r="BB62" s="51">
        <v>0</v>
      </c>
      <c r="BC62" s="50">
        <v>0</v>
      </c>
      <c r="BD62" s="51">
        <v>0</v>
      </c>
      <c r="BE62" s="50">
        <v>0</v>
      </c>
      <c r="BF62" s="51">
        <v>0</v>
      </c>
      <c r="BG62" s="50">
        <v>23</v>
      </c>
      <c r="BH62" s="51">
        <v>100</v>
      </c>
      <c r="BI62" s="50">
        <v>23</v>
      </c>
    </row>
    <row r="63" spans="1:61" x14ac:dyDescent="0.35">
      <c r="A63" s="70" t="s">
        <v>532</v>
      </c>
      <c r="B63" s="70" t="s">
        <v>532</v>
      </c>
      <c r="C63" s="83"/>
      <c r="D63" s="84"/>
      <c r="E63" s="85"/>
      <c r="F63" s="86"/>
      <c r="G63" s="83"/>
      <c r="H63" s="81"/>
      <c r="I63" s="87"/>
      <c r="J63" s="87"/>
      <c r="K63" s="36"/>
      <c r="L63" s="90">
        <v>63</v>
      </c>
      <c r="M63" s="90"/>
      <c r="N63" s="89"/>
      <c r="O63" s="72" t="s">
        <v>179</v>
      </c>
      <c r="P63" s="74">
        <v>42822.06077546296</v>
      </c>
      <c r="Q63" s="72" t="s">
        <v>610</v>
      </c>
      <c r="R63" s="76" t="s">
        <v>677</v>
      </c>
      <c r="S63" s="72" t="s">
        <v>294</v>
      </c>
      <c r="T63" s="72"/>
      <c r="U63" s="72"/>
      <c r="V63" s="76" t="s">
        <v>776</v>
      </c>
      <c r="W63" s="74">
        <v>42822.06077546296</v>
      </c>
      <c r="X63" s="76" t="s">
        <v>851</v>
      </c>
      <c r="Y63" s="72"/>
      <c r="Z63" s="72"/>
      <c r="AA63" s="78" t="s">
        <v>936</v>
      </c>
      <c r="AB63" s="72"/>
      <c r="AC63" s="72" t="b">
        <v>0</v>
      </c>
      <c r="AD63" s="72">
        <v>1</v>
      </c>
      <c r="AE63" s="78" t="s">
        <v>223</v>
      </c>
      <c r="AF63" s="72" t="b">
        <v>0</v>
      </c>
      <c r="AG63" s="72" t="s">
        <v>306</v>
      </c>
      <c r="AH63" s="72"/>
      <c r="AI63" s="78" t="s">
        <v>223</v>
      </c>
      <c r="AJ63" s="72" t="b">
        <v>0</v>
      </c>
      <c r="AK63" s="72">
        <v>4</v>
      </c>
      <c r="AL63" s="78" t="s">
        <v>223</v>
      </c>
      <c r="AM63" s="72" t="s">
        <v>232</v>
      </c>
      <c r="AN63" s="72" t="b">
        <v>0</v>
      </c>
      <c r="AO63" s="78" t="s">
        <v>936</v>
      </c>
      <c r="AP63" s="72" t="s">
        <v>240</v>
      </c>
      <c r="AQ63" s="72">
        <v>0</v>
      </c>
      <c r="AR63" s="72">
        <v>0</v>
      </c>
      <c r="AS63" s="72"/>
      <c r="AT63" s="72"/>
      <c r="AU63" s="72"/>
      <c r="AV63" s="72"/>
      <c r="AW63" s="72"/>
      <c r="AX63" s="72"/>
      <c r="AY63" s="72"/>
      <c r="AZ63" s="72"/>
      <c r="BA63" s="50">
        <v>0</v>
      </c>
      <c r="BB63" s="51">
        <v>0</v>
      </c>
      <c r="BC63" s="50">
        <v>0</v>
      </c>
      <c r="BD63" s="51">
        <v>0</v>
      </c>
      <c r="BE63" s="50">
        <v>0</v>
      </c>
      <c r="BF63" s="51">
        <v>0</v>
      </c>
      <c r="BG63" s="50">
        <v>4</v>
      </c>
      <c r="BH63" s="51">
        <v>100</v>
      </c>
      <c r="BI63" s="50">
        <v>4</v>
      </c>
    </row>
    <row r="64" spans="1:61" x14ac:dyDescent="0.35">
      <c r="A64" s="70" t="s">
        <v>533</v>
      </c>
      <c r="B64" s="70" t="s">
        <v>532</v>
      </c>
      <c r="C64" s="83"/>
      <c r="D64" s="84"/>
      <c r="E64" s="85"/>
      <c r="F64" s="86"/>
      <c r="G64" s="83"/>
      <c r="H64" s="81"/>
      <c r="I64" s="87"/>
      <c r="J64" s="87"/>
      <c r="K64" s="36"/>
      <c r="L64" s="90">
        <v>64</v>
      </c>
      <c r="M64" s="90"/>
      <c r="N64" s="89"/>
      <c r="O64" s="72" t="s">
        <v>216</v>
      </c>
      <c r="P64" s="74">
        <v>42828.505960648145</v>
      </c>
      <c r="Q64" s="72" t="s">
        <v>611</v>
      </c>
      <c r="R64" s="76" t="s">
        <v>677</v>
      </c>
      <c r="S64" s="72" t="s">
        <v>294</v>
      </c>
      <c r="T64" s="72"/>
      <c r="U64" s="72"/>
      <c r="V64" s="76" t="s">
        <v>777</v>
      </c>
      <c r="W64" s="74">
        <v>42828.505960648145</v>
      </c>
      <c r="X64" s="76" t="s">
        <v>852</v>
      </c>
      <c r="Y64" s="72"/>
      <c r="Z64" s="72"/>
      <c r="AA64" s="78" t="s">
        <v>937</v>
      </c>
      <c r="AB64" s="72"/>
      <c r="AC64" s="72" t="b">
        <v>0</v>
      </c>
      <c r="AD64" s="72">
        <v>0</v>
      </c>
      <c r="AE64" s="78" t="s">
        <v>223</v>
      </c>
      <c r="AF64" s="72" t="b">
        <v>0</v>
      </c>
      <c r="AG64" s="72" t="s">
        <v>306</v>
      </c>
      <c r="AH64" s="72"/>
      <c r="AI64" s="78" t="s">
        <v>223</v>
      </c>
      <c r="AJ64" s="72" t="b">
        <v>0</v>
      </c>
      <c r="AK64" s="72">
        <v>4</v>
      </c>
      <c r="AL64" s="78" t="s">
        <v>936</v>
      </c>
      <c r="AM64" s="72" t="s">
        <v>234</v>
      </c>
      <c r="AN64" s="72" t="b">
        <v>0</v>
      </c>
      <c r="AO64" s="78" t="s">
        <v>936</v>
      </c>
      <c r="AP64" s="72" t="s">
        <v>179</v>
      </c>
      <c r="AQ64" s="72">
        <v>0</v>
      </c>
      <c r="AR64" s="72">
        <v>0</v>
      </c>
      <c r="AS64" s="72"/>
      <c r="AT64" s="72"/>
      <c r="AU64" s="72"/>
      <c r="AV64" s="72"/>
      <c r="AW64" s="72"/>
      <c r="AX64" s="72"/>
      <c r="AY64" s="72"/>
      <c r="AZ64" s="72"/>
      <c r="BA64" s="50">
        <v>0</v>
      </c>
      <c r="BB64" s="51">
        <v>0</v>
      </c>
      <c r="BC64" s="50">
        <v>0</v>
      </c>
      <c r="BD64" s="51">
        <v>0</v>
      </c>
      <c r="BE64" s="50">
        <v>0</v>
      </c>
      <c r="BF64" s="51">
        <v>0</v>
      </c>
      <c r="BG64" s="50">
        <v>6</v>
      </c>
      <c r="BH64" s="51">
        <v>100</v>
      </c>
      <c r="BI64" s="50">
        <v>6</v>
      </c>
    </row>
    <row r="65" spans="1:61" x14ac:dyDescent="0.35">
      <c r="A65" s="70" t="s">
        <v>327</v>
      </c>
      <c r="B65" s="70" t="s">
        <v>327</v>
      </c>
      <c r="C65" s="83"/>
      <c r="D65" s="84"/>
      <c r="E65" s="85"/>
      <c r="F65" s="86"/>
      <c r="G65" s="83"/>
      <c r="H65" s="81"/>
      <c r="I65" s="87"/>
      <c r="J65" s="87"/>
      <c r="K65" s="36"/>
      <c r="L65" s="90">
        <v>65</v>
      </c>
      <c r="M65" s="90"/>
      <c r="N65" s="89"/>
      <c r="O65" s="72" t="s">
        <v>179</v>
      </c>
      <c r="P65" s="74">
        <v>42828.516250000001</v>
      </c>
      <c r="Q65" s="72" t="s">
        <v>612</v>
      </c>
      <c r="R65" s="76" t="s">
        <v>678</v>
      </c>
      <c r="S65" s="72" t="s">
        <v>329</v>
      </c>
      <c r="T65" s="72"/>
      <c r="U65" s="72"/>
      <c r="V65" s="76" t="s">
        <v>336</v>
      </c>
      <c r="W65" s="74">
        <v>42828.516250000001</v>
      </c>
      <c r="X65" s="76" t="s">
        <v>853</v>
      </c>
      <c r="Y65" s="72"/>
      <c r="Z65" s="72"/>
      <c r="AA65" s="78" t="s">
        <v>938</v>
      </c>
      <c r="AB65" s="72"/>
      <c r="AC65" s="72" t="b">
        <v>0</v>
      </c>
      <c r="AD65" s="72">
        <v>0</v>
      </c>
      <c r="AE65" s="78" t="s">
        <v>223</v>
      </c>
      <c r="AF65" s="72" t="b">
        <v>0</v>
      </c>
      <c r="AG65" s="72" t="s">
        <v>306</v>
      </c>
      <c r="AH65" s="72"/>
      <c r="AI65" s="78" t="s">
        <v>223</v>
      </c>
      <c r="AJ65" s="72" t="b">
        <v>0</v>
      </c>
      <c r="AK65" s="72">
        <v>0</v>
      </c>
      <c r="AL65" s="78" t="s">
        <v>223</v>
      </c>
      <c r="AM65" s="72" t="s">
        <v>338</v>
      </c>
      <c r="AN65" s="72" t="b">
        <v>0</v>
      </c>
      <c r="AO65" s="78" t="s">
        <v>938</v>
      </c>
      <c r="AP65" s="72" t="s">
        <v>179</v>
      </c>
      <c r="AQ65" s="72">
        <v>0</v>
      </c>
      <c r="AR65" s="72">
        <v>0</v>
      </c>
      <c r="AS65" s="72"/>
      <c r="AT65" s="72"/>
      <c r="AU65" s="72"/>
      <c r="AV65" s="72"/>
      <c r="AW65" s="72"/>
      <c r="AX65" s="72"/>
      <c r="AY65" s="72"/>
      <c r="AZ65" s="72"/>
      <c r="BA65" s="50">
        <v>0</v>
      </c>
      <c r="BB65" s="51">
        <v>0</v>
      </c>
      <c r="BC65" s="50">
        <v>0</v>
      </c>
      <c r="BD65" s="51">
        <v>0</v>
      </c>
      <c r="BE65" s="50">
        <v>0</v>
      </c>
      <c r="BF65" s="51">
        <v>0</v>
      </c>
      <c r="BG65" s="50">
        <v>8</v>
      </c>
      <c r="BH65" s="51">
        <v>100</v>
      </c>
      <c r="BI65" s="50">
        <v>8</v>
      </c>
    </row>
    <row r="66" spans="1:61" x14ac:dyDescent="0.35">
      <c r="A66" s="70" t="s">
        <v>534</v>
      </c>
      <c r="B66" s="70" t="s">
        <v>534</v>
      </c>
      <c r="C66" s="83"/>
      <c r="D66" s="84"/>
      <c r="E66" s="85"/>
      <c r="F66" s="86"/>
      <c r="G66" s="83"/>
      <c r="H66" s="81"/>
      <c r="I66" s="87"/>
      <c r="J66" s="87"/>
      <c r="K66" s="36"/>
      <c r="L66" s="90">
        <v>66</v>
      </c>
      <c r="M66" s="90"/>
      <c r="N66" s="89"/>
      <c r="O66" s="72" t="s">
        <v>179</v>
      </c>
      <c r="P66" s="74">
        <v>42828.526030092595</v>
      </c>
      <c r="Q66" s="72" t="s">
        <v>613</v>
      </c>
      <c r="R66" s="76" t="s">
        <v>679</v>
      </c>
      <c r="S66" s="72" t="s">
        <v>709</v>
      </c>
      <c r="T66" s="72" t="s">
        <v>729</v>
      </c>
      <c r="U66" s="76" t="s">
        <v>746</v>
      </c>
      <c r="V66" s="76" t="s">
        <v>746</v>
      </c>
      <c r="W66" s="74">
        <v>42828.526030092595</v>
      </c>
      <c r="X66" s="76" t="s">
        <v>854</v>
      </c>
      <c r="Y66" s="72"/>
      <c r="Z66" s="72"/>
      <c r="AA66" s="78" t="s">
        <v>939</v>
      </c>
      <c r="AB66" s="72"/>
      <c r="AC66" s="72" t="b">
        <v>0</v>
      </c>
      <c r="AD66" s="72">
        <v>0</v>
      </c>
      <c r="AE66" s="78" t="s">
        <v>223</v>
      </c>
      <c r="AF66" s="72" t="b">
        <v>0</v>
      </c>
      <c r="AG66" s="72" t="s">
        <v>224</v>
      </c>
      <c r="AH66" s="72"/>
      <c r="AI66" s="78" t="s">
        <v>223</v>
      </c>
      <c r="AJ66" s="72" t="b">
        <v>0</v>
      </c>
      <c r="AK66" s="72">
        <v>1</v>
      </c>
      <c r="AL66" s="78" t="s">
        <v>223</v>
      </c>
      <c r="AM66" s="72" t="s">
        <v>976</v>
      </c>
      <c r="AN66" s="72" t="b">
        <v>0</v>
      </c>
      <c r="AO66" s="78" t="s">
        <v>939</v>
      </c>
      <c r="AP66" s="72" t="s">
        <v>179</v>
      </c>
      <c r="AQ66" s="72">
        <v>0</v>
      </c>
      <c r="AR66" s="72">
        <v>0</v>
      </c>
      <c r="AS66" s="72"/>
      <c r="AT66" s="72"/>
      <c r="AU66" s="72"/>
      <c r="AV66" s="72"/>
      <c r="AW66" s="72"/>
      <c r="AX66" s="72"/>
      <c r="AY66" s="72"/>
      <c r="AZ66" s="72"/>
      <c r="BA66" s="50">
        <v>1</v>
      </c>
      <c r="BB66" s="51">
        <v>10</v>
      </c>
      <c r="BC66" s="50">
        <v>0</v>
      </c>
      <c r="BD66" s="51">
        <v>0</v>
      </c>
      <c r="BE66" s="50">
        <v>0</v>
      </c>
      <c r="BF66" s="51">
        <v>0</v>
      </c>
      <c r="BG66" s="50">
        <v>9</v>
      </c>
      <c r="BH66" s="51">
        <v>90</v>
      </c>
      <c r="BI66" s="50">
        <v>10</v>
      </c>
    </row>
    <row r="67" spans="1:61" x14ac:dyDescent="0.35">
      <c r="A67" s="70" t="s">
        <v>535</v>
      </c>
      <c r="B67" s="70" t="s">
        <v>534</v>
      </c>
      <c r="C67" s="83"/>
      <c r="D67" s="84"/>
      <c r="E67" s="85"/>
      <c r="F67" s="86"/>
      <c r="G67" s="83"/>
      <c r="H67" s="81"/>
      <c r="I67" s="87"/>
      <c r="J67" s="87"/>
      <c r="K67" s="36"/>
      <c r="L67" s="90">
        <v>67</v>
      </c>
      <c r="M67" s="90"/>
      <c r="N67" s="89"/>
      <c r="O67" s="72" t="s">
        <v>216</v>
      </c>
      <c r="P67" s="74">
        <v>42828.52921296296</v>
      </c>
      <c r="Q67" s="72" t="s">
        <v>614</v>
      </c>
      <c r="R67" s="76" t="s">
        <v>679</v>
      </c>
      <c r="S67" s="72" t="s">
        <v>709</v>
      </c>
      <c r="T67" s="72" t="s">
        <v>729</v>
      </c>
      <c r="U67" s="72"/>
      <c r="V67" s="76" t="s">
        <v>778</v>
      </c>
      <c r="W67" s="74">
        <v>42828.52921296296</v>
      </c>
      <c r="X67" s="76" t="s">
        <v>855</v>
      </c>
      <c r="Y67" s="72"/>
      <c r="Z67" s="72"/>
      <c r="AA67" s="78" t="s">
        <v>940</v>
      </c>
      <c r="AB67" s="72"/>
      <c r="AC67" s="72" t="b">
        <v>0</v>
      </c>
      <c r="AD67" s="72">
        <v>0</v>
      </c>
      <c r="AE67" s="78" t="s">
        <v>223</v>
      </c>
      <c r="AF67" s="72" t="b">
        <v>0</v>
      </c>
      <c r="AG67" s="72" t="s">
        <v>224</v>
      </c>
      <c r="AH67" s="72"/>
      <c r="AI67" s="78" t="s">
        <v>223</v>
      </c>
      <c r="AJ67" s="72" t="b">
        <v>0</v>
      </c>
      <c r="AK67" s="72">
        <v>1</v>
      </c>
      <c r="AL67" s="78" t="s">
        <v>939</v>
      </c>
      <c r="AM67" s="72" t="s">
        <v>977</v>
      </c>
      <c r="AN67" s="72" t="b">
        <v>0</v>
      </c>
      <c r="AO67" s="78" t="s">
        <v>939</v>
      </c>
      <c r="AP67" s="72" t="s">
        <v>179</v>
      </c>
      <c r="AQ67" s="72">
        <v>0</v>
      </c>
      <c r="AR67" s="72">
        <v>0</v>
      </c>
      <c r="AS67" s="72"/>
      <c r="AT67" s="72"/>
      <c r="AU67" s="72"/>
      <c r="AV67" s="72"/>
      <c r="AW67" s="72"/>
      <c r="AX67" s="72"/>
      <c r="AY67" s="72"/>
      <c r="AZ67" s="72"/>
      <c r="BA67" s="50">
        <v>1</v>
      </c>
      <c r="BB67" s="51">
        <v>7.6923076923076925</v>
      </c>
      <c r="BC67" s="50">
        <v>0</v>
      </c>
      <c r="BD67" s="51">
        <v>0</v>
      </c>
      <c r="BE67" s="50">
        <v>0</v>
      </c>
      <c r="BF67" s="51">
        <v>0</v>
      </c>
      <c r="BG67" s="50">
        <v>12</v>
      </c>
      <c r="BH67" s="51">
        <v>92.307692307692307</v>
      </c>
      <c r="BI67" s="50">
        <v>13</v>
      </c>
    </row>
    <row r="68" spans="1:61" x14ac:dyDescent="0.35">
      <c r="A68" s="70" t="s">
        <v>536</v>
      </c>
      <c r="B68" s="70" t="s">
        <v>536</v>
      </c>
      <c r="C68" s="83"/>
      <c r="D68" s="84"/>
      <c r="E68" s="85"/>
      <c r="F68" s="86"/>
      <c r="G68" s="83"/>
      <c r="H68" s="81"/>
      <c r="I68" s="87"/>
      <c r="J68" s="87"/>
      <c r="K68" s="36"/>
      <c r="L68" s="90">
        <v>68</v>
      </c>
      <c r="M68" s="90"/>
      <c r="N68" s="89"/>
      <c r="O68" s="72" t="s">
        <v>179</v>
      </c>
      <c r="P68" s="74">
        <v>42828.529305555552</v>
      </c>
      <c r="Q68" s="72" t="s">
        <v>615</v>
      </c>
      <c r="R68" s="72"/>
      <c r="S68" s="72"/>
      <c r="T68" s="72"/>
      <c r="U68" s="76" t="s">
        <v>747</v>
      </c>
      <c r="V68" s="76" t="s">
        <v>747</v>
      </c>
      <c r="W68" s="74">
        <v>42828.529305555552</v>
      </c>
      <c r="X68" s="76" t="s">
        <v>856</v>
      </c>
      <c r="Y68" s="72"/>
      <c r="Z68" s="72"/>
      <c r="AA68" s="78" t="s">
        <v>941</v>
      </c>
      <c r="AB68" s="72"/>
      <c r="AC68" s="72" t="b">
        <v>0</v>
      </c>
      <c r="AD68" s="72">
        <v>2</v>
      </c>
      <c r="AE68" s="78" t="s">
        <v>223</v>
      </c>
      <c r="AF68" s="72" t="b">
        <v>0</v>
      </c>
      <c r="AG68" s="72" t="s">
        <v>308</v>
      </c>
      <c r="AH68" s="72"/>
      <c r="AI68" s="78" t="s">
        <v>223</v>
      </c>
      <c r="AJ68" s="72" t="b">
        <v>0</v>
      </c>
      <c r="AK68" s="72">
        <v>0</v>
      </c>
      <c r="AL68" s="78" t="s">
        <v>223</v>
      </c>
      <c r="AM68" s="72" t="s">
        <v>230</v>
      </c>
      <c r="AN68" s="72" t="b">
        <v>0</v>
      </c>
      <c r="AO68" s="78" t="s">
        <v>941</v>
      </c>
      <c r="AP68" s="72" t="s">
        <v>179</v>
      </c>
      <c r="AQ68" s="72">
        <v>0</v>
      </c>
      <c r="AR68" s="72">
        <v>0</v>
      </c>
      <c r="AS68" s="72"/>
      <c r="AT68" s="72"/>
      <c r="AU68" s="72"/>
      <c r="AV68" s="72"/>
      <c r="AW68" s="72"/>
      <c r="AX68" s="72"/>
      <c r="AY68" s="72"/>
      <c r="AZ68" s="72"/>
      <c r="BA68" s="50">
        <v>0</v>
      </c>
      <c r="BB68" s="51">
        <v>0</v>
      </c>
      <c r="BC68" s="50">
        <v>0</v>
      </c>
      <c r="BD68" s="51">
        <v>0</v>
      </c>
      <c r="BE68" s="50">
        <v>0</v>
      </c>
      <c r="BF68" s="51">
        <v>0</v>
      </c>
      <c r="BG68" s="50">
        <v>17</v>
      </c>
      <c r="BH68" s="51">
        <v>100</v>
      </c>
      <c r="BI68" s="50">
        <v>17</v>
      </c>
    </row>
    <row r="69" spans="1:61" x14ac:dyDescent="0.35">
      <c r="A69" s="70" t="s">
        <v>537</v>
      </c>
      <c r="B69" s="70" t="s">
        <v>537</v>
      </c>
      <c r="C69" s="83"/>
      <c r="D69" s="84"/>
      <c r="E69" s="85"/>
      <c r="F69" s="86"/>
      <c r="G69" s="83"/>
      <c r="H69" s="81"/>
      <c r="I69" s="87"/>
      <c r="J69" s="87"/>
      <c r="K69" s="36"/>
      <c r="L69" s="90">
        <v>69</v>
      </c>
      <c r="M69" s="90"/>
      <c r="N69" s="89"/>
      <c r="O69" s="72" t="s">
        <v>179</v>
      </c>
      <c r="P69" s="74">
        <v>42828.529548611114</v>
      </c>
      <c r="Q69" s="72" t="s">
        <v>616</v>
      </c>
      <c r="R69" s="76" t="s">
        <v>680</v>
      </c>
      <c r="S69" s="72" t="s">
        <v>217</v>
      </c>
      <c r="T69" s="72"/>
      <c r="U69" s="72"/>
      <c r="V69" s="76" t="s">
        <v>779</v>
      </c>
      <c r="W69" s="74">
        <v>42828.529548611114</v>
      </c>
      <c r="X69" s="76" t="s">
        <v>857</v>
      </c>
      <c r="Y69" s="72"/>
      <c r="Z69" s="72"/>
      <c r="AA69" s="78" t="s">
        <v>942</v>
      </c>
      <c r="AB69" s="72"/>
      <c r="AC69" s="72" t="b">
        <v>0</v>
      </c>
      <c r="AD69" s="72">
        <v>0</v>
      </c>
      <c r="AE69" s="78" t="s">
        <v>223</v>
      </c>
      <c r="AF69" s="72" t="b">
        <v>0</v>
      </c>
      <c r="AG69" s="72" t="s">
        <v>226</v>
      </c>
      <c r="AH69" s="72"/>
      <c r="AI69" s="78" t="s">
        <v>223</v>
      </c>
      <c r="AJ69" s="72" t="b">
        <v>0</v>
      </c>
      <c r="AK69" s="72">
        <v>0</v>
      </c>
      <c r="AL69" s="78" t="s">
        <v>223</v>
      </c>
      <c r="AM69" s="72" t="s">
        <v>231</v>
      </c>
      <c r="AN69" s="72" t="b">
        <v>0</v>
      </c>
      <c r="AO69" s="78" t="s">
        <v>942</v>
      </c>
      <c r="AP69" s="72" t="s">
        <v>179</v>
      </c>
      <c r="AQ69" s="72">
        <v>0</v>
      </c>
      <c r="AR69" s="72">
        <v>0</v>
      </c>
      <c r="AS69" s="72"/>
      <c r="AT69" s="72"/>
      <c r="AU69" s="72"/>
      <c r="AV69" s="72"/>
      <c r="AW69" s="72"/>
      <c r="AX69" s="72"/>
      <c r="AY69" s="72"/>
      <c r="AZ69" s="72"/>
      <c r="BA69" s="50">
        <v>0</v>
      </c>
      <c r="BB69" s="51">
        <v>0</v>
      </c>
      <c r="BC69" s="50">
        <v>0</v>
      </c>
      <c r="BD69" s="51">
        <v>0</v>
      </c>
      <c r="BE69" s="50">
        <v>0</v>
      </c>
      <c r="BF69" s="51">
        <v>0</v>
      </c>
      <c r="BG69" s="50">
        <v>12</v>
      </c>
      <c r="BH69" s="51">
        <v>100</v>
      </c>
      <c r="BI69" s="50">
        <v>12</v>
      </c>
    </row>
    <row r="70" spans="1:61" x14ac:dyDescent="0.35">
      <c r="A70" s="70" t="s">
        <v>538</v>
      </c>
      <c r="B70" s="70" t="s">
        <v>538</v>
      </c>
      <c r="C70" s="83"/>
      <c r="D70" s="84"/>
      <c r="E70" s="85"/>
      <c r="F70" s="86"/>
      <c r="G70" s="83"/>
      <c r="H70" s="81"/>
      <c r="I70" s="87"/>
      <c r="J70" s="87"/>
      <c r="K70" s="36"/>
      <c r="L70" s="90">
        <v>70</v>
      </c>
      <c r="M70" s="90"/>
      <c r="N70" s="89"/>
      <c r="O70" s="72" t="s">
        <v>179</v>
      </c>
      <c r="P70" s="74">
        <v>42828.529930555553</v>
      </c>
      <c r="Q70" s="72" t="s">
        <v>617</v>
      </c>
      <c r="R70" s="76" t="s">
        <v>652</v>
      </c>
      <c r="S70" s="72" t="s">
        <v>702</v>
      </c>
      <c r="T70" s="72"/>
      <c r="U70" s="72"/>
      <c r="V70" s="76" t="s">
        <v>780</v>
      </c>
      <c r="W70" s="74">
        <v>42828.529930555553</v>
      </c>
      <c r="X70" s="76" t="s">
        <v>858</v>
      </c>
      <c r="Y70" s="72"/>
      <c r="Z70" s="72"/>
      <c r="AA70" s="78" t="s">
        <v>943</v>
      </c>
      <c r="AB70" s="72"/>
      <c r="AC70" s="72" t="b">
        <v>0</v>
      </c>
      <c r="AD70" s="72">
        <v>0</v>
      </c>
      <c r="AE70" s="78" t="s">
        <v>223</v>
      </c>
      <c r="AF70" s="72" t="b">
        <v>0</v>
      </c>
      <c r="AG70" s="72" t="s">
        <v>226</v>
      </c>
      <c r="AH70" s="72"/>
      <c r="AI70" s="78" t="s">
        <v>223</v>
      </c>
      <c r="AJ70" s="72" t="b">
        <v>0</v>
      </c>
      <c r="AK70" s="72">
        <v>0</v>
      </c>
      <c r="AL70" s="78" t="s">
        <v>223</v>
      </c>
      <c r="AM70" s="72" t="s">
        <v>233</v>
      </c>
      <c r="AN70" s="72" t="b">
        <v>0</v>
      </c>
      <c r="AO70" s="78" t="s">
        <v>943</v>
      </c>
      <c r="AP70" s="72" t="s">
        <v>179</v>
      </c>
      <c r="AQ70" s="72">
        <v>0</v>
      </c>
      <c r="AR70" s="72">
        <v>0</v>
      </c>
      <c r="AS70" s="72"/>
      <c r="AT70" s="72"/>
      <c r="AU70" s="72"/>
      <c r="AV70" s="72"/>
      <c r="AW70" s="72"/>
      <c r="AX70" s="72"/>
      <c r="AY70" s="72"/>
      <c r="AZ70" s="72"/>
      <c r="BA70" s="50">
        <v>0</v>
      </c>
      <c r="BB70" s="51">
        <v>0</v>
      </c>
      <c r="BC70" s="50">
        <v>0</v>
      </c>
      <c r="BD70" s="51">
        <v>0</v>
      </c>
      <c r="BE70" s="50">
        <v>0</v>
      </c>
      <c r="BF70" s="51">
        <v>0</v>
      </c>
      <c r="BG70" s="50">
        <v>14</v>
      </c>
      <c r="BH70" s="51">
        <v>100</v>
      </c>
      <c r="BI70" s="50">
        <v>14</v>
      </c>
    </row>
    <row r="71" spans="1:61" x14ac:dyDescent="0.35">
      <c r="A71" s="70" t="s">
        <v>539</v>
      </c>
      <c r="B71" s="70" t="s">
        <v>539</v>
      </c>
      <c r="C71" s="83"/>
      <c r="D71" s="84"/>
      <c r="E71" s="85"/>
      <c r="F71" s="86"/>
      <c r="G71" s="83"/>
      <c r="H71" s="81"/>
      <c r="I71" s="87"/>
      <c r="J71" s="87"/>
      <c r="K71" s="36"/>
      <c r="L71" s="90">
        <v>71</v>
      </c>
      <c r="M71" s="90"/>
      <c r="N71" s="89"/>
      <c r="O71" s="72" t="s">
        <v>179</v>
      </c>
      <c r="P71" s="74">
        <v>42828.532037037039</v>
      </c>
      <c r="Q71" s="72" t="s">
        <v>618</v>
      </c>
      <c r="R71" s="76" t="s">
        <v>681</v>
      </c>
      <c r="S71" s="72" t="s">
        <v>710</v>
      </c>
      <c r="T71" s="72" t="s">
        <v>730</v>
      </c>
      <c r="U71" s="72"/>
      <c r="V71" s="76" t="s">
        <v>781</v>
      </c>
      <c r="W71" s="74">
        <v>42828.532037037039</v>
      </c>
      <c r="X71" s="76" t="s">
        <v>859</v>
      </c>
      <c r="Y71" s="72"/>
      <c r="Z71" s="72"/>
      <c r="AA71" s="78" t="s">
        <v>944</v>
      </c>
      <c r="AB71" s="72"/>
      <c r="AC71" s="72" t="b">
        <v>0</v>
      </c>
      <c r="AD71" s="72">
        <v>0</v>
      </c>
      <c r="AE71" s="78" t="s">
        <v>223</v>
      </c>
      <c r="AF71" s="72" t="b">
        <v>0</v>
      </c>
      <c r="AG71" s="72" t="s">
        <v>226</v>
      </c>
      <c r="AH71" s="72"/>
      <c r="AI71" s="78" t="s">
        <v>223</v>
      </c>
      <c r="AJ71" s="72" t="b">
        <v>0</v>
      </c>
      <c r="AK71" s="72">
        <v>0</v>
      </c>
      <c r="AL71" s="78" t="s">
        <v>223</v>
      </c>
      <c r="AM71" s="72" t="s">
        <v>230</v>
      </c>
      <c r="AN71" s="72" t="b">
        <v>0</v>
      </c>
      <c r="AO71" s="78" t="s">
        <v>944</v>
      </c>
      <c r="AP71" s="72" t="s">
        <v>179</v>
      </c>
      <c r="AQ71" s="72">
        <v>0</v>
      </c>
      <c r="AR71" s="72">
        <v>0</v>
      </c>
      <c r="AS71" s="72"/>
      <c r="AT71" s="72"/>
      <c r="AU71" s="72"/>
      <c r="AV71" s="72"/>
      <c r="AW71" s="72"/>
      <c r="AX71" s="72"/>
      <c r="AY71" s="72"/>
      <c r="AZ71" s="72"/>
      <c r="BA71" s="50">
        <v>0</v>
      </c>
      <c r="BB71" s="51">
        <v>0</v>
      </c>
      <c r="BC71" s="50">
        <v>0</v>
      </c>
      <c r="BD71" s="51">
        <v>0</v>
      </c>
      <c r="BE71" s="50">
        <v>0</v>
      </c>
      <c r="BF71" s="51">
        <v>0</v>
      </c>
      <c r="BG71" s="50">
        <v>17</v>
      </c>
      <c r="BH71" s="51">
        <v>100</v>
      </c>
      <c r="BI71" s="50">
        <v>17</v>
      </c>
    </row>
    <row r="72" spans="1:61" x14ac:dyDescent="0.35">
      <c r="A72" s="70" t="s">
        <v>540</v>
      </c>
      <c r="B72" s="70" t="s">
        <v>540</v>
      </c>
      <c r="C72" s="83"/>
      <c r="D72" s="84"/>
      <c r="E72" s="85"/>
      <c r="F72" s="86"/>
      <c r="G72" s="83"/>
      <c r="H72" s="81"/>
      <c r="I72" s="87"/>
      <c r="J72" s="87"/>
      <c r="K72" s="36"/>
      <c r="L72" s="90">
        <v>72</v>
      </c>
      <c r="M72" s="90"/>
      <c r="N72" s="89"/>
      <c r="O72" s="72" t="s">
        <v>179</v>
      </c>
      <c r="P72" s="74">
        <v>42828.540069444447</v>
      </c>
      <c r="Q72" s="72" t="s">
        <v>619</v>
      </c>
      <c r="R72" s="72"/>
      <c r="S72" s="72"/>
      <c r="T72" s="72" t="s">
        <v>731</v>
      </c>
      <c r="U72" s="76" t="s">
        <v>748</v>
      </c>
      <c r="V72" s="76" t="s">
        <v>748</v>
      </c>
      <c r="W72" s="74">
        <v>42828.540069444447</v>
      </c>
      <c r="X72" s="76" t="s">
        <v>860</v>
      </c>
      <c r="Y72" s="72"/>
      <c r="Z72" s="72"/>
      <c r="AA72" s="78" t="s">
        <v>945</v>
      </c>
      <c r="AB72" s="72"/>
      <c r="AC72" s="72" t="b">
        <v>0</v>
      </c>
      <c r="AD72" s="72">
        <v>2</v>
      </c>
      <c r="AE72" s="78" t="s">
        <v>223</v>
      </c>
      <c r="AF72" s="72" t="b">
        <v>0</v>
      </c>
      <c r="AG72" s="72" t="s">
        <v>224</v>
      </c>
      <c r="AH72" s="72"/>
      <c r="AI72" s="78" t="s">
        <v>223</v>
      </c>
      <c r="AJ72" s="72" t="b">
        <v>0</v>
      </c>
      <c r="AK72" s="72">
        <v>0</v>
      </c>
      <c r="AL72" s="78" t="s">
        <v>223</v>
      </c>
      <c r="AM72" s="72" t="s">
        <v>234</v>
      </c>
      <c r="AN72" s="72" t="b">
        <v>0</v>
      </c>
      <c r="AO72" s="78" t="s">
        <v>945</v>
      </c>
      <c r="AP72" s="72" t="s">
        <v>179</v>
      </c>
      <c r="AQ72" s="72">
        <v>0</v>
      </c>
      <c r="AR72" s="72">
        <v>0</v>
      </c>
      <c r="AS72" s="72"/>
      <c r="AT72" s="72"/>
      <c r="AU72" s="72"/>
      <c r="AV72" s="72"/>
      <c r="AW72" s="72"/>
      <c r="AX72" s="72"/>
      <c r="AY72" s="72"/>
      <c r="AZ72" s="72"/>
      <c r="BA72" s="50">
        <v>0</v>
      </c>
      <c r="BB72" s="51">
        <v>0</v>
      </c>
      <c r="BC72" s="50">
        <v>0</v>
      </c>
      <c r="BD72" s="51">
        <v>0</v>
      </c>
      <c r="BE72" s="50">
        <v>1</v>
      </c>
      <c r="BF72" s="51">
        <v>8.3333333333333339</v>
      </c>
      <c r="BG72" s="50">
        <v>11</v>
      </c>
      <c r="BH72" s="51">
        <v>91.666666666666671</v>
      </c>
      <c r="BI72" s="50">
        <v>12</v>
      </c>
    </row>
    <row r="73" spans="1:61" x14ac:dyDescent="0.35">
      <c r="A73" s="70" t="s">
        <v>541</v>
      </c>
      <c r="B73" s="70" t="s">
        <v>541</v>
      </c>
      <c r="C73" s="83"/>
      <c r="D73" s="84"/>
      <c r="E73" s="85"/>
      <c r="F73" s="86"/>
      <c r="G73" s="83"/>
      <c r="H73" s="81"/>
      <c r="I73" s="87"/>
      <c r="J73" s="87"/>
      <c r="K73" s="36"/>
      <c r="L73" s="90">
        <v>73</v>
      </c>
      <c r="M73" s="90"/>
      <c r="N73" s="89"/>
      <c r="O73" s="72" t="s">
        <v>179</v>
      </c>
      <c r="P73" s="74">
        <v>42828.541134259256</v>
      </c>
      <c r="Q73" s="72" t="s">
        <v>620</v>
      </c>
      <c r="R73" s="76" t="s">
        <v>682</v>
      </c>
      <c r="S73" s="72" t="s">
        <v>219</v>
      </c>
      <c r="T73" s="72"/>
      <c r="U73" s="72"/>
      <c r="V73" s="76" t="s">
        <v>782</v>
      </c>
      <c r="W73" s="74">
        <v>42828.541134259256</v>
      </c>
      <c r="X73" s="76" t="s">
        <v>861</v>
      </c>
      <c r="Y73" s="72"/>
      <c r="Z73" s="72"/>
      <c r="AA73" s="78" t="s">
        <v>946</v>
      </c>
      <c r="AB73" s="72"/>
      <c r="AC73" s="72" t="b">
        <v>0</v>
      </c>
      <c r="AD73" s="72">
        <v>0</v>
      </c>
      <c r="AE73" s="78" t="s">
        <v>223</v>
      </c>
      <c r="AF73" s="72" t="b">
        <v>0</v>
      </c>
      <c r="AG73" s="72" t="s">
        <v>225</v>
      </c>
      <c r="AH73" s="72"/>
      <c r="AI73" s="78" t="s">
        <v>223</v>
      </c>
      <c r="AJ73" s="72" t="b">
        <v>0</v>
      </c>
      <c r="AK73" s="72">
        <v>0</v>
      </c>
      <c r="AL73" s="78" t="s">
        <v>223</v>
      </c>
      <c r="AM73" s="72" t="s">
        <v>233</v>
      </c>
      <c r="AN73" s="72" t="b">
        <v>1</v>
      </c>
      <c r="AO73" s="78" t="s">
        <v>946</v>
      </c>
      <c r="AP73" s="72" t="s">
        <v>179</v>
      </c>
      <c r="AQ73" s="72">
        <v>0</v>
      </c>
      <c r="AR73" s="72">
        <v>0</v>
      </c>
      <c r="AS73" s="72"/>
      <c r="AT73" s="72"/>
      <c r="AU73" s="72"/>
      <c r="AV73" s="72"/>
      <c r="AW73" s="72"/>
      <c r="AX73" s="72"/>
      <c r="AY73" s="72"/>
      <c r="AZ73" s="72"/>
      <c r="BA73" s="50">
        <v>0</v>
      </c>
      <c r="BB73" s="51">
        <v>0</v>
      </c>
      <c r="BC73" s="50">
        <v>0</v>
      </c>
      <c r="BD73" s="51">
        <v>0</v>
      </c>
      <c r="BE73" s="50">
        <v>0</v>
      </c>
      <c r="BF73" s="51">
        <v>0</v>
      </c>
      <c r="BG73" s="50">
        <v>18</v>
      </c>
      <c r="BH73" s="51">
        <v>100</v>
      </c>
      <c r="BI73" s="50">
        <v>18</v>
      </c>
    </row>
    <row r="74" spans="1:61" x14ac:dyDescent="0.35">
      <c r="A74" s="70" t="s">
        <v>542</v>
      </c>
      <c r="B74" s="70" t="s">
        <v>542</v>
      </c>
      <c r="C74" s="83"/>
      <c r="D74" s="84"/>
      <c r="E74" s="85"/>
      <c r="F74" s="86"/>
      <c r="G74" s="83"/>
      <c r="H74" s="81"/>
      <c r="I74" s="87"/>
      <c r="J74" s="87"/>
      <c r="K74" s="36"/>
      <c r="L74" s="90">
        <v>74</v>
      </c>
      <c r="M74" s="90"/>
      <c r="N74" s="89"/>
      <c r="O74" s="72" t="s">
        <v>179</v>
      </c>
      <c r="P74" s="74">
        <v>42828.541192129633</v>
      </c>
      <c r="Q74" s="72" t="s">
        <v>621</v>
      </c>
      <c r="R74" s="76" t="s">
        <v>683</v>
      </c>
      <c r="S74" s="72" t="s">
        <v>219</v>
      </c>
      <c r="T74" s="72"/>
      <c r="U74" s="72"/>
      <c r="V74" s="76" t="s">
        <v>783</v>
      </c>
      <c r="W74" s="74">
        <v>42828.541192129633</v>
      </c>
      <c r="X74" s="76" t="s">
        <v>862</v>
      </c>
      <c r="Y74" s="72"/>
      <c r="Z74" s="72"/>
      <c r="AA74" s="78" t="s">
        <v>947</v>
      </c>
      <c r="AB74" s="72"/>
      <c r="AC74" s="72" t="b">
        <v>0</v>
      </c>
      <c r="AD74" s="72">
        <v>0</v>
      </c>
      <c r="AE74" s="78" t="s">
        <v>223</v>
      </c>
      <c r="AF74" s="72" t="b">
        <v>0</v>
      </c>
      <c r="AG74" s="72" t="s">
        <v>282</v>
      </c>
      <c r="AH74" s="72"/>
      <c r="AI74" s="78" t="s">
        <v>223</v>
      </c>
      <c r="AJ74" s="72" t="b">
        <v>0</v>
      </c>
      <c r="AK74" s="72">
        <v>0</v>
      </c>
      <c r="AL74" s="78" t="s">
        <v>223</v>
      </c>
      <c r="AM74" s="72" t="s">
        <v>232</v>
      </c>
      <c r="AN74" s="72" t="b">
        <v>1</v>
      </c>
      <c r="AO74" s="78" t="s">
        <v>947</v>
      </c>
      <c r="AP74" s="72" t="s">
        <v>179</v>
      </c>
      <c r="AQ74" s="72">
        <v>0</v>
      </c>
      <c r="AR74" s="72">
        <v>0</v>
      </c>
      <c r="AS74" s="72"/>
      <c r="AT74" s="72"/>
      <c r="AU74" s="72"/>
      <c r="AV74" s="72"/>
      <c r="AW74" s="72"/>
      <c r="AX74" s="72"/>
      <c r="AY74" s="72"/>
      <c r="AZ74" s="72"/>
      <c r="BA74" s="50">
        <v>1</v>
      </c>
      <c r="BB74" s="51">
        <v>4.5454545454545459</v>
      </c>
      <c r="BC74" s="50">
        <v>0</v>
      </c>
      <c r="BD74" s="51">
        <v>0</v>
      </c>
      <c r="BE74" s="50">
        <v>0</v>
      </c>
      <c r="BF74" s="51">
        <v>0</v>
      </c>
      <c r="BG74" s="50">
        <v>21</v>
      </c>
      <c r="BH74" s="51">
        <v>95.454545454545453</v>
      </c>
      <c r="BI74" s="50">
        <v>22</v>
      </c>
    </row>
    <row r="75" spans="1:61" x14ac:dyDescent="0.35">
      <c r="A75" s="70" t="s">
        <v>543</v>
      </c>
      <c r="B75" s="70" t="s">
        <v>543</v>
      </c>
      <c r="C75" s="83"/>
      <c r="D75" s="84"/>
      <c r="E75" s="85"/>
      <c r="F75" s="86"/>
      <c r="G75" s="83"/>
      <c r="H75" s="81"/>
      <c r="I75" s="87"/>
      <c r="J75" s="87"/>
      <c r="K75" s="36"/>
      <c r="L75" s="90">
        <v>75</v>
      </c>
      <c r="M75" s="90"/>
      <c r="N75" s="89"/>
      <c r="O75" s="72" t="s">
        <v>179</v>
      </c>
      <c r="P75" s="74">
        <v>42828.541979166665</v>
      </c>
      <c r="Q75" s="72" t="s">
        <v>622</v>
      </c>
      <c r="R75" s="76" t="s">
        <v>671</v>
      </c>
      <c r="S75" s="72" t="s">
        <v>706</v>
      </c>
      <c r="T75" s="72" t="s">
        <v>732</v>
      </c>
      <c r="U75" s="72"/>
      <c r="V75" s="76" t="s">
        <v>784</v>
      </c>
      <c r="W75" s="74">
        <v>42828.541979166665</v>
      </c>
      <c r="X75" s="76" t="s">
        <v>863</v>
      </c>
      <c r="Y75" s="72"/>
      <c r="Z75" s="72"/>
      <c r="AA75" s="78" t="s">
        <v>948</v>
      </c>
      <c r="AB75" s="72"/>
      <c r="AC75" s="72" t="b">
        <v>0</v>
      </c>
      <c r="AD75" s="72">
        <v>0</v>
      </c>
      <c r="AE75" s="78" t="s">
        <v>223</v>
      </c>
      <c r="AF75" s="72" t="b">
        <v>0</v>
      </c>
      <c r="AG75" s="72" t="s">
        <v>226</v>
      </c>
      <c r="AH75" s="72"/>
      <c r="AI75" s="78" t="s">
        <v>223</v>
      </c>
      <c r="AJ75" s="72" t="b">
        <v>0</v>
      </c>
      <c r="AK75" s="72">
        <v>0</v>
      </c>
      <c r="AL75" s="78" t="s">
        <v>223</v>
      </c>
      <c r="AM75" s="72" t="s">
        <v>975</v>
      </c>
      <c r="AN75" s="72" t="b">
        <v>0</v>
      </c>
      <c r="AO75" s="78" t="s">
        <v>948</v>
      </c>
      <c r="AP75" s="72" t="s">
        <v>179</v>
      </c>
      <c r="AQ75" s="72">
        <v>0</v>
      </c>
      <c r="AR75" s="72">
        <v>0</v>
      </c>
      <c r="AS75" s="72"/>
      <c r="AT75" s="72"/>
      <c r="AU75" s="72"/>
      <c r="AV75" s="72"/>
      <c r="AW75" s="72"/>
      <c r="AX75" s="72"/>
      <c r="AY75" s="72"/>
      <c r="AZ75" s="72"/>
      <c r="BA75" s="50">
        <v>0</v>
      </c>
      <c r="BB75" s="51">
        <v>0</v>
      </c>
      <c r="BC75" s="50">
        <v>0</v>
      </c>
      <c r="BD75" s="51">
        <v>0</v>
      </c>
      <c r="BE75" s="50">
        <v>0</v>
      </c>
      <c r="BF75" s="51">
        <v>0</v>
      </c>
      <c r="BG75" s="50">
        <v>12</v>
      </c>
      <c r="BH75" s="51">
        <v>100</v>
      </c>
      <c r="BI75" s="50">
        <v>12</v>
      </c>
    </row>
    <row r="76" spans="1:61" x14ac:dyDescent="0.35">
      <c r="A76" s="70" t="s">
        <v>544</v>
      </c>
      <c r="B76" s="70" t="s">
        <v>544</v>
      </c>
      <c r="C76" s="83"/>
      <c r="D76" s="84"/>
      <c r="E76" s="85"/>
      <c r="F76" s="86"/>
      <c r="G76" s="83"/>
      <c r="H76" s="81"/>
      <c r="I76" s="87"/>
      <c r="J76" s="87"/>
      <c r="K76" s="36"/>
      <c r="L76" s="90">
        <v>76</v>
      </c>
      <c r="M76" s="90"/>
      <c r="N76" s="89"/>
      <c r="O76" s="72" t="s">
        <v>179</v>
      </c>
      <c r="P76" s="74">
        <v>42828.309606481482</v>
      </c>
      <c r="Q76" s="72" t="s">
        <v>623</v>
      </c>
      <c r="R76" s="76" t="s">
        <v>639</v>
      </c>
      <c r="S76" s="72" t="s">
        <v>697</v>
      </c>
      <c r="T76" s="72" t="s">
        <v>717</v>
      </c>
      <c r="U76" s="76" t="s">
        <v>749</v>
      </c>
      <c r="V76" s="76" t="s">
        <v>749</v>
      </c>
      <c r="W76" s="74">
        <v>42828.309606481482</v>
      </c>
      <c r="X76" s="76" t="s">
        <v>864</v>
      </c>
      <c r="Y76" s="72"/>
      <c r="Z76" s="72"/>
      <c r="AA76" s="78" t="s">
        <v>949</v>
      </c>
      <c r="AB76" s="72"/>
      <c r="AC76" s="72" t="b">
        <v>0</v>
      </c>
      <c r="AD76" s="72">
        <v>1</v>
      </c>
      <c r="AE76" s="78" t="s">
        <v>223</v>
      </c>
      <c r="AF76" s="72" t="b">
        <v>0</v>
      </c>
      <c r="AG76" s="72" t="s">
        <v>965</v>
      </c>
      <c r="AH76" s="72"/>
      <c r="AI76" s="78" t="s">
        <v>223</v>
      </c>
      <c r="AJ76" s="72" t="b">
        <v>0</v>
      </c>
      <c r="AK76" s="72">
        <v>4</v>
      </c>
      <c r="AL76" s="78" t="s">
        <v>223</v>
      </c>
      <c r="AM76" s="72" t="s">
        <v>544</v>
      </c>
      <c r="AN76" s="72" t="b">
        <v>0</v>
      </c>
      <c r="AO76" s="78" t="s">
        <v>949</v>
      </c>
      <c r="AP76" s="72" t="s">
        <v>240</v>
      </c>
      <c r="AQ76" s="72">
        <v>0</v>
      </c>
      <c r="AR76" s="72">
        <v>0</v>
      </c>
      <c r="AS76" s="72"/>
      <c r="AT76" s="72"/>
      <c r="AU76" s="72"/>
      <c r="AV76" s="72"/>
      <c r="AW76" s="72"/>
      <c r="AX76" s="72"/>
      <c r="AY76" s="72"/>
      <c r="AZ76" s="72"/>
      <c r="BA76" s="50">
        <v>0</v>
      </c>
      <c r="BB76" s="51">
        <v>0</v>
      </c>
      <c r="BC76" s="50">
        <v>0</v>
      </c>
      <c r="BD76" s="51">
        <v>0</v>
      </c>
      <c r="BE76" s="50">
        <v>0</v>
      </c>
      <c r="BF76" s="51">
        <v>0</v>
      </c>
      <c r="BG76" s="50">
        <v>16</v>
      </c>
      <c r="BH76" s="51">
        <v>100</v>
      </c>
      <c r="BI76" s="50">
        <v>16</v>
      </c>
    </row>
    <row r="77" spans="1:61" x14ac:dyDescent="0.35">
      <c r="A77" s="70" t="s">
        <v>545</v>
      </c>
      <c r="B77" s="70" t="s">
        <v>544</v>
      </c>
      <c r="C77" s="83"/>
      <c r="D77" s="84"/>
      <c r="E77" s="85"/>
      <c r="F77" s="86"/>
      <c r="G77" s="83"/>
      <c r="H77" s="81"/>
      <c r="I77" s="87"/>
      <c r="J77" s="87"/>
      <c r="K77" s="36"/>
      <c r="L77" s="90">
        <v>77</v>
      </c>
      <c r="M77" s="90"/>
      <c r="N77" s="89"/>
      <c r="O77" s="72" t="s">
        <v>216</v>
      </c>
      <c r="P77" s="74">
        <v>42828.542974537035</v>
      </c>
      <c r="Q77" s="72" t="s">
        <v>558</v>
      </c>
      <c r="R77" s="76" t="s">
        <v>639</v>
      </c>
      <c r="S77" s="72" t="s">
        <v>697</v>
      </c>
      <c r="T77" s="72" t="s">
        <v>717</v>
      </c>
      <c r="U77" s="72"/>
      <c r="V77" s="76" t="s">
        <v>785</v>
      </c>
      <c r="W77" s="74">
        <v>42828.542974537035</v>
      </c>
      <c r="X77" s="76" t="s">
        <v>865</v>
      </c>
      <c r="Y77" s="72"/>
      <c r="Z77" s="72"/>
      <c r="AA77" s="78" t="s">
        <v>950</v>
      </c>
      <c r="AB77" s="72"/>
      <c r="AC77" s="72" t="b">
        <v>0</v>
      </c>
      <c r="AD77" s="72">
        <v>0</v>
      </c>
      <c r="AE77" s="78" t="s">
        <v>223</v>
      </c>
      <c r="AF77" s="72" t="b">
        <v>0</v>
      </c>
      <c r="AG77" s="72" t="s">
        <v>965</v>
      </c>
      <c r="AH77" s="72"/>
      <c r="AI77" s="78" t="s">
        <v>223</v>
      </c>
      <c r="AJ77" s="72" t="b">
        <v>0</v>
      </c>
      <c r="AK77" s="72">
        <v>4</v>
      </c>
      <c r="AL77" s="78" t="s">
        <v>949</v>
      </c>
      <c r="AM77" s="72" t="s">
        <v>232</v>
      </c>
      <c r="AN77" s="72" t="b">
        <v>0</v>
      </c>
      <c r="AO77" s="78" t="s">
        <v>949</v>
      </c>
      <c r="AP77" s="72" t="s">
        <v>179</v>
      </c>
      <c r="AQ77" s="72">
        <v>0</v>
      </c>
      <c r="AR77" s="72">
        <v>0</v>
      </c>
      <c r="AS77" s="72"/>
      <c r="AT77" s="72"/>
      <c r="AU77" s="72"/>
      <c r="AV77" s="72"/>
      <c r="AW77" s="72"/>
      <c r="AX77" s="72"/>
      <c r="AY77" s="72"/>
      <c r="AZ77" s="72"/>
      <c r="BA77" s="50">
        <v>0</v>
      </c>
      <c r="BB77" s="51">
        <v>0</v>
      </c>
      <c r="BC77" s="50">
        <v>0</v>
      </c>
      <c r="BD77" s="51">
        <v>0</v>
      </c>
      <c r="BE77" s="50">
        <v>0</v>
      </c>
      <c r="BF77" s="51">
        <v>0</v>
      </c>
      <c r="BG77" s="50">
        <v>19</v>
      </c>
      <c r="BH77" s="51">
        <v>100</v>
      </c>
      <c r="BI77" s="50">
        <v>19</v>
      </c>
    </row>
    <row r="78" spans="1:61" x14ac:dyDescent="0.35">
      <c r="A78" s="70" t="s">
        <v>546</v>
      </c>
      <c r="B78" s="70" t="s">
        <v>546</v>
      </c>
      <c r="C78" s="83"/>
      <c r="D78" s="84"/>
      <c r="E78" s="85"/>
      <c r="F78" s="86"/>
      <c r="G78" s="83"/>
      <c r="H78" s="81"/>
      <c r="I78" s="87"/>
      <c r="J78" s="87"/>
      <c r="K78" s="36"/>
      <c r="L78" s="90">
        <v>78</v>
      </c>
      <c r="M78" s="90"/>
      <c r="N78" s="89"/>
      <c r="O78" s="72" t="s">
        <v>179</v>
      </c>
      <c r="P78" s="74">
        <v>42828.335787037038</v>
      </c>
      <c r="Q78" s="72" t="s">
        <v>624</v>
      </c>
      <c r="R78" s="76" t="s">
        <v>684</v>
      </c>
      <c r="S78" s="72" t="s">
        <v>711</v>
      </c>
      <c r="T78" s="72"/>
      <c r="U78" s="72"/>
      <c r="V78" s="76" t="s">
        <v>786</v>
      </c>
      <c r="W78" s="74">
        <v>42828.335787037038</v>
      </c>
      <c r="X78" s="76" t="s">
        <v>866</v>
      </c>
      <c r="Y78" s="72"/>
      <c r="Z78" s="72"/>
      <c r="AA78" s="78" t="s">
        <v>951</v>
      </c>
      <c r="AB78" s="72"/>
      <c r="AC78" s="72" t="b">
        <v>0</v>
      </c>
      <c r="AD78" s="72">
        <v>0</v>
      </c>
      <c r="AE78" s="78" t="s">
        <v>223</v>
      </c>
      <c r="AF78" s="72" t="b">
        <v>0</v>
      </c>
      <c r="AG78" s="72" t="s">
        <v>306</v>
      </c>
      <c r="AH78" s="72"/>
      <c r="AI78" s="78" t="s">
        <v>223</v>
      </c>
      <c r="AJ78" s="72" t="b">
        <v>0</v>
      </c>
      <c r="AK78" s="72">
        <v>0</v>
      </c>
      <c r="AL78" s="78" t="s">
        <v>223</v>
      </c>
      <c r="AM78" s="72" t="s">
        <v>340</v>
      </c>
      <c r="AN78" s="72" t="b">
        <v>0</v>
      </c>
      <c r="AO78" s="78" t="s">
        <v>951</v>
      </c>
      <c r="AP78" s="72" t="s">
        <v>179</v>
      </c>
      <c r="AQ78" s="72">
        <v>0</v>
      </c>
      <c r="AR78" s="72">
        <v>0</v>
      </c>
      <c r="AS78" s="72"/>
      <c r="AT78" s="72"/>
      <c r="AU78" s="72"/>
      <c r="AV78" s="72"/>
      <c r="AW78" s="72"/>
      <c r="AX78" s="72"/>
      <c r="AY78" s="72"/>
      <c r="AZ78" s="72"/>
      <c r="BA78" s="50">
        <v>0</v>
      </c>
      <c r="BB78" s="51">
        <v>0</v>
      </c>
      <c r="BC78" s="50">
        <v>0</v>
      </c>
      <c r="BD78" s="51">
        <v>0</v>
      </c>
      <c r="BE78" s="50">
        <v>0</v>
      </c>
      <c r="BF78" s="51">
        <v>0</v>
      </c>
      <c r="BG78" s="50">
        <v>5</v>
      </c>
      <c r="BH78" s="51">
        <v>100</v>
      </c>
      <c r="BI78" s="50">
        <v>5</v>
      </c>
    </row>
    <row r="79" spans="1:61" x14ac:dyDescent="0.35">
      <c r="A79" s="70" t="s">
        <v>546</v>
      </c>
      <c r="B79" s="70" t="s">
        <v>546</v>
      </c>
      <c r="C79" s="83"/>
      <c r="D79" s="84"/>
      <c r="E79" s="85"/>
      <c r="F79" s="86"/>
      <c r="G79" s="83"/>
      <c r="H79" s="81"/>
      <c r="I79" s="87"/>
      <c r="J79" s="87"/>
      <c r="K79" s="36"/>
      <c r="L79" s="90">
        <v>79</v>
      </c>
      <c r="M79" s="90"/>
      <c r="N79" s="89"/>
      <c r="O79" s="72" t="s">
        <v>179</v>
      </c>
      <c r="P79" s="74">
        <v>42828.544386574074</v>
      </c>
      <c r="Q79" s="72" t="s">
        <v>625</v>
      </c>
      <c r="R79" s="76" t="s">
        <v>685</v>
      </c>
      <c r="S79" s="72" t="s">
        <v>711</v>
      </c>
      <c r="T79" s="72"/>
      <c r="U79" s="72"/>
      <c r="V79" s="76" t="s">
        <v>786</v>
      </c>
      <c r="W79" s="74">
        <v>42828.544386574074</v>
      </c>
      <c r="X79" s="76" t="s">
        <v>867</v>
      </c>
      <c r="Y79" s="72"/>
      <c r="Z79" s="72"/>
      <c r="AA79" s="78" t="s">
        <v>952</v>
      </c>
      <c r="AB79" s="72"/>
      <c r="AC79" s="72" t="b">
        <v>0</v>
      </c>
      <c r="AD79" s="72">
        <v>0</v>
      </c>
      <c r="AE79" s="78" t="s">
        <v>223</v>
      </c>
      <c r="AF79" s="72" t="b">
        <v>0</v>
      </c>
      <c r="AG79" s="72" t="s">
        <v>226</v>
      </c>
      <c r="AH79" s="72"/>
      <c r="AI79" s="78" t="s">
        <v>223</v>
      </c>
      <c r="AJ79" s="72" t="b">
        <v>0</v>
      </c>
      <c r="AK79" s="72">
        <v>0</v>
      </c>
      <c r="AL79" s="78" t="s">
        <v>223</v>
      </c>
      <c r="AM79" s="72" t="s">
        <v>340</v>
      </c>
      <c r="AN79" s="72" t="b">
        <v>0</v>
      </c>
      <c r="AO79" s="78" t="s">
        <v>952</v>
      </c>
      <c r="AP79" s="72" t="s">
        <v>179</v>
      </c>
      <c r="AQ79" s="72">
        <v>0</v>
      </c>
      <c r="AR79" s="72">
        <v>0</v>
      </c>
      <c r="AS79" s="72"/>
      <c r="AT79" s="72"/>
      <c r="AU79" s="72"/>
      <c r="AV79" s="72"/>
      <c r="AW79" s="72"/>
      <c r="AX79" s="72"/>
      <c r="AY79" s="72"/>
      <c r="AZ79" s="72"/>
      <c r="BA79" s="50">
        <v>0</v>
      </c>
      <c r="BB79" s="51">
        <v>0</v>
      </c>
      <c r="BC79" s="50">
        <v>0</v>
      </c>
      <c r="BD79" s="51">
        <v>0</v>
      </c>
      <c r="BE79" s="50">
        <v>0</v>
      </c>
      <c r="BF79" s="51">
        <v>0</v>
      </c>
      <c r="BG79" s="50">
        <v>6</v>
      </c>
      <c r="BH79" s="51">
        <v>100</v>
      </c>
      <c r="BI79" s="50">
        <v>6</v>
      </c>
    </row>
    <row r="80" spans="1:61" x14ac:dyDescent="0.35">
      <c r="A80" s="70" t="s">
        <v>547</v>
      </c>
      <c r="B80" s="70" t="s">
        <v>547</v>
      </c>
      <c r="C80" s="83"/>
      <c r="D80" s="84"/>
      <c r="E80" s="85"/>
      <c r="F80" s="86"/>
      <c r="G80" s="83"/>
      <c r="H80" s="81"/>
      <c r="I80" s="87"/>
      <c r="J80" s="87"/>
      <c r="K80" s="36"/>
      <c r="L80" s="90">
        <v>80</v>
      </c>
      <c r="M80" s="90"/>
      <c r="N80" s="89"/>
      <c r="O80" s="72" t="s">
        <v>179</v>
      </c>
      <c r="P80" s="74">
        <v>42828.546701388892</v>
      </c>
      <c r="Q80" s="72" t="s">
        <v>626</v>
      </c>
      <c r="R80" s="76" t="s">
        <v>686</v>
      </c>
      <c r="S80" s="72" t="s">
        <v>219</v>
      </c>
      <c r="T80" s="72"/>
      <c r="U80" s="72"/>
      <c r="V80" s="76" t="s">
        <v>787</v>
      </c>
      <c r="W80" s="74">
        <v>42828.546701388892</v>
      </c>
      <c r="X80" s="76" t="s">
        <v>868</v>
      </c>
      <c r="Y80" s="72"/>
      <c r="Z80" s="72"/>
      <c r="AA80" s="78" t="s">
        <v>953</v>
      </c>
      <c r="AB80" s="72"/>
      <c r="AC80" s="72" t="b">
        <v>0</v>
      </c>
      <c r="AD80" s="72">
        <v>0</v>
      </c>
      <c r="AE80" s="78" t="s">
        <v>223</v>
      </c>
      <c r="AF80" s="72" t="b">
        <v>0</v>
      </c>
      <c r="AG80" s="72" t="s">
        <v>227</v>
      </c>
      <c r="AH80" s="72"/>
      <c r="AI80" s="78" t="s">
        <v>223</v>
      </c>
      <c r="AJ80" s="72" t="b">
        <v>0</v>
      </c>
      <c r="AK80" s="72">
        <v>0</v>
      </c>
      <c r="AL80" s="78" t="s">
        <v>223</v>
      </c>
      <c r="AM80" s="72" t="s">
        <v>233</v>
      </c>
      <c r="AN80" s="72" t="b">
        <v>1</v>
      </c>
      <c r="AO80" s="78" t="s">
        <v>953</v>
      </c>
      <c r="AP80" s="72" t="s">
        <v>179</v>
      </c>
      <c r="AQ80" s="72">
        <v>0</v>
      </c>
      <c r="AR80" s="72">
        <v>0</v>
      </c>
      <c r="AS80" s="72"/>
      <c r="AT80" s="72"/>
      <c r="AU80" s="72"/>
      <c r="AV80" s="72"/>
      <c r="AW80" s="72"/>
      <c r="AX80" s="72"/>
      <c r="AY80" s="72"/>
      <c r="AZ80" s="72"/>
      <c r="BA80" s="50">
        <v>0</v>
      </c>
      <c r="BB80" s="51">
        <v>0</v>
      </c>
      <c r="BC80" s="50">
        <v>0</v>
      </c>
      <c r="BD80" s="51">
        <v>0</v>
      </c>
      <c r="BE80" s="50">
        <v>0</v>
      </c>
      <c r="BF80" s="51">
        <v>0</v>
      </c>
      <c r="BG80" s="50">
        <v>18</v>
      </c>
      <c r="BH80" s="51">
        <v>100</v>
      </c>
      <c r="BI80" s="50">
        <v>18</v>
      </c>
    </row>
    <row r="81" spans="1:61" x14ac:dyDescent="0.35">
      <c r="A81" s="70" t="s">
        <v>401</v>
      </c>
      <c r="B81" s="70" t="s">
        <v>401</v>
      </c>
      <c r="C81" s="83"/>
      <c r="D81" s="84"/>
      <c r="E81" s="85"/>
      <c r="F81" s="86"/>
      <c r="G81" s="83"/>
      <c r="H81" s="81"/>
      <c r="I81" s="87"/>
      <c r="J81" s="87"/>
      <c r="K81" s="36"/>
      <c r="L81" s="90">
        <v>81</v>
      </c>
      <c r="M81" s="90"/>
      <c r="N81" s="89"/>
      <c r="O81" s="72" t="s">
        <v>179</v>
      </c>
      <c r="P81" s="74">
        <v>42828.556030092594</v>
      </c>
      <c r="Q81" s="72" t="s">
        <v>627</v>
      </c>
      <c r="R81" s="76" t="s">
        <v>407</v>
      </c>
      <c r="S81" s="72" t="s">
        <v>410</v>
      </c>
      <c r="T81" s="72" t="s">
        <v>412</v>
      </c>
      <c r="U81" s="72"/>
      <c r="V81" s="76" t="s">
        <v>417</v>
      </c>
      <c r="W81" s="74">
        <v>42828.556030092594</v>
      </c>
      <c r="X81" s="76" t="s">
        <v>869</v>
      </c>
      <c r="Y81" s="72"/>
      <c r="Z81" s="72"/>
      <c r="AA81" s="78" t="s">
        <v>954</v>
      </c>
      <c r="AB81" s="72"/>
      <c r="AC81" s="72" t="b">
        <v>0</v>
      </c>
      <c r="AD81" s="72">
        <v>0</v>
      </c>
      <c r="AE81" s="78" t="s">
        <v>223</v>
      </c>
      <c r="AF81" s="72" t="b">
        <v>0</v>
      </c>
      <c r="AG81" s="72" t="s">
        <v>228</v>
      </c>
      <c r="AH81" s="72"/>
      <c r="AI81" s="78" t="s">
        <v>223</v>
      </c>
      <c r="AJ81" s="72" t="b">
        <v>0</v>
      </c>
      <c r="AK81" s="72">
        <v>0</v>
      </c>
      <c r="AL81" s="78" t="s">
        <v>223</v>
      </c>
      <c r="AM81" s="72" t="s">
        <v>230</v>
      </c>
      <c r="AN81" s="72" t="b">
        <v>0</v>
      </c>
      <c r="AO81" s="78" t="s">
        <v>954</v>
      </c>
      <c r="AP81" s="72" t="s">
        <v>179</v>
      </c>
      <c r="AQ81" s="72">
        <v>0</v>
      </c>
      <c r="AR81" s="72">
        <v>0</v>
      </c>
      <c r="AS81" s="72"/>
      <c r="AT81" s="72"/>
      <c r="AU81" s="72"/>
      <c r="AV81" s="72"/>
      <c r="AW81" s="72"/>
      <c r="AX81" s="72"/>
      <c r="AY81" s="72"/>
      <c r="AZ81" s="72"/>
      <c r="BA81" s="50">
        <v>0</v>
      </c>
      <c r="BB81" s="51">
        <v>0</v>
      </c>
      <c r="BC81" s="50">
        <v>0</v>
      </c>
      <c r="BD81" s="51">
        <v>0</v>
      </c>
      <c r="BE81" s="50">
        <v>0</v>
      </c>
      <c r="BF81" s="51">
        <v>0</v>
      </c>
      <c r="BG81" s="50">
        <v>18</v>
      </c>
      <c r="BH81" s="51">
        <v>100</v>
      </c>
      <c r="BI81" s="50">
        <v>18</v>
      </c>
    </row>
    <row r="82" spans="1:61" x14ac:dyDescent="0.35">
      <c r="A82" s="70" t="s">
        <v>389</v>
      </c>
      <c r="B82" s="70" t="s">
        <v>389</v>
      </c>
      <c r="C82" s="83"/>
      <c r="D82" s="84"/>
      <c r="E82" s="85"/>
      <c r="F82" s="86"/>
      <c r="G82" s="83"/>
      <c r="H82" s="81"/>
      <c r="I82" s="87"/>
      <c r="J82" s="87"/>
      <c r="K82" s="36"/>
      <c r="L82" s="90">
        <v>82</v>
      </c>
      <c r="M82" s="90"/>
      <c r="N82" s="89"/>
      <c r="O82" s="72" t="s">
        <v>179</v>
      </c>
      <c r="P82" s="74">
        <v>42828.564652777779</v>
      </c>
      <c r="Q82" s="72" t="s">
        <v>628</v>
      </c>
      <c r="R82" s="72" t="s">
        <v>687</v>
      </c>
      <c r="S82" s="72" t="s">
        <v>390</v>
      </c>
      <c r="T82" s="72"/>
      <c r="U82" s="72"/>
      <c r="V82" s="76" t="s">
        <v>391</v>
      </c>
      <c r="W82" s="74">
        <v>42828.564652777779</v>
      </c>
      <c r="X82" s="76" t="s">
        <v>870</v>
      </c>
      <c r="Y82" s="72"/>
      <c r="Z82" s="72"/>
      <c r="AA82" s="78" t="s">
        <v>955</v>
      </c>
      <c r="AB82" s="72"/>
      <c r="AC82" s="72" t="b">
        <v>0</v>
      </c>
      <c r="AD82" s="72">
        <v>0</v>
      </c>
      <c r="AE82" s="78" t="s">
        <v>223</v>
      </c>
      <c r="AF82" s="72" t="b">
        <v>0</v>
      </c>
      <c r="AG82" s="72" t="s">
        <v>306</v>
      </c>
      <c r="AH82" s="72"/>
      <c r="AI82" s="78" t="s">
        <v>223</v>
      </c>
      <c r="AJ82" s="72" t="b">
        <v>0</v>
      </c>
      <c r="AK82" s="72">
        <v>0</v>
      </c>
      <c r="AL82" s="78" t="s">
        <v>223</v>
      </c>
      <c r="AM82" s="72" t="s">
        <v>392</v>
      </c>
      <c r="AN82" s="72" t="b">
        <v>1</v>
      </c>
      <c r="AO82" s="78" t="s">
        <v>955</v>
      </c>
      <c r="AP82" s="72" t="s">
        <v>179</v>
      </c>
      <c r="AQ82" s="72">
        <v>0</v>
      </c>
      <c r="AR82" s="72">
        <v>0</v>
      </c>
      <c r="AS82" s="72"/>
      <c r="AT82" s="72"/>
      <c r="AU82" s="72"/>
      <c r="AV82" s="72"/>
      <c r="AW82" s="72"/>
      <c r="AX82" s="72"/>
      <c r="AY82" s="72"/>
      <c r="AZ82" s="72"/>
      <c r="BA82" s="50">
        <v>0</v>
      </c>
      <c r="BB82" s="51">
        <v>0</v>
      </c>
      <c r="BC82" s="50">
        <v>0</v>
      </c>
      <c r="BD82" s="51">
        <v>0</v>
      </c>
      <c r="BE82" s="50">
        <v>0</v>
      </c>
      <c r="BF82" s="51">
        <v>0</v>
      </c>
      <c r="BG82" s="50">
        <v>17</v>
      </c>
      <c r="BH82" s="51">
        <v>100</v>
      </c>
      <c r="BI82" s="50">
        <v>17</v>
      </c>
    </row>
    <row r="83" spans="1:61" x14ac:dyDescent="0.35">
      <c r="A83" s="70" t="s">
        <v>402</v>
      </c>
      <c r="B83" s="70" t="s">
        <v>402</v>
      </c>
      <c r="C83" s="83"/>
      <c r="D83" s="84"/>
      <c r="E83" s="85"/>
      <c r="F83" s="86"/>
      <c r="G83" s="83"/>
      <c r="H83" s="81"/>
      <c r="I83" s="87"/>
      <c r="J83" s="87"/>
      <c r="K83" s="36"/>
      <c r="L83" s="90">
        <v>83</v>
      </c>
      <c r="M83" s="90"/>
      <c r="N83" s="89"/>
      <c r="O83" s="72" t="s">
        <v>179</v>
      </c>
      <c r="P83" s="74">
        <v>42828.569814814815</v>
      </c>
      <c r="Q83" s="72" t="s">
        <v>629</v>
      </c>
      <c r="R83" s="76" t="s">
        <v>688</v>
      </c>
      <c r="S83" s="72" t="s">
        <v>330</v>
      </c>
      <c r="T83" s="72"/>
      <c r="U83" s="72"/>
      <c r="V83" s="76" t="s">
        <v>289</v>
      </c>
      <c r="W83" s="74">
        <v>42828.569814814815</v>
      </c>
      <c r="X83" s="76" t="s">
        <v>871</v>
      </c>
      <c r="Y83" s="72"/>
      <c r="Z83" s="72"/>
      <c r="AA83" s="78" t="s">
        <v>956</v>
      </c>
      <c r="AB83" s="72"/>
      <c r="AC83" s="72" t="b">
        <v>0</v>
      </c>
      <c r="AD83" s="72">
        <v>0</v>
      </c>
      <c r="AE83" s="78" t="s">
        <v>223</v>
      </c>
      <c r="AF83" s="72" t="b">
        <v>0</v>
      </c>
      <c r="AG83" s="72" t="s">
        <v>228</v>
      </c>
      <c r="AH83" s="72"/>
      <c r="AI83" s="78" t="s">
        <v>223</v>
      </c>
      <c r="AJ83" s="72" t="b">
        <v>0</v>
      </c>
      <c r="AK83" s="72">
        <v>0</v>
      </c>
      <c r="AL83" s="78" t="s">
        <v>223</v>
      </c>
      <c r="AM83" s="72" t="s">
        <v>237</v>
      </c>
      <c r="AN83" s="72" t="b">
        <v>0</v>
      </c>
      <c r="AO83" s="78" t="s">
        <v>956</v>
      </c>
      <c r="AP83" s="72" t="s">
        <v>179</v>
      </c>
      <c r="AQ83" s="72">
        <v>0</v>
      </c>
      <c r="AR83" s="72">
        <v>0</v>
      </c>
      <c r="AS83" s="72"/>
      <c r="AT83" s="72"/>
      <c r="AU83" s="72"/>
      <c r="AV83" s="72"/>
      <c r="AW83" s="72"/>
      <c r="AX83" s="72"/>
      <c r="AY83" s="72"/>
      <c r="AZ83" s="72"/>
      <c r="BA83" s="50">
        <v>0</v>
      </c>
      <c r="BB83" s="51">
        <v>0</v>
      </c>
      <c r="BC83" s="50">
        <v>0</v>
      </c>
      <c r="BD83" s="51">
        <v>0</v>
      </c>
      <c r="BE83" s="50">
        <v>0</v>
      </c>
      <c r="BF83" s="51">
        <v>0</v>
      </c>
      <c r="BG83" s="50">
        <v>11</v>
      </c>
      <c r="BH83" s="51">
        <v>100</v>
      </c>
      <c r="BI83" s="50">
        <v>11</v>
      </c>
    </row>
    <row r="84" spans="1:61" x14ac:dyDescent="0.35">
      <c r="A84" s="70" t="s">
        <v>548</v>
      </c>
      <c r="B84" s="70" t="s">
        <v>548</v>
      </c>
      <c r="C84" s="83"/>
      <c r="D84" s="84"/>
      <c r="E84" s="85"/>
      <c r="F84" s="86"/>
      <c r="G84" s="83"/>
      <c r="H84" s="81"/>
      <c r="I84" s="87"/>
      <c r="J84" s="87"/>
      <c r="K84" s="36"/>
      <c r="L84" s="90">
        <v>84</v>
      </c>
      <c r="M84" s="90"/>
      <c r="N84" s="89"/>
      <c r="O84" s="72" t="s">
        <v>179</v>
      </c>
      <c r="P84" s="74">
        <v>42828.575868055559</v>
      </c>
      <c r="Q84" s="72" t="s">
        <v>630</v>
      </c>
      <c r="R84" s="76" t="s">
        <v>689</v>
      </c>
      <c r="S84" s="72" t="s">
        <v>385</v>
      </c>
      <c r="T84" s="72"/>
      <c r="U84" s="72"/>
      <c r="V84" s="76" t="s">
        <v>788</v>
      </c>
      <c r="W84" s="74">
        <v>42828.575868055559</v>
      </c>
      <c r="X84" s="76" t="s">
        <v>872</v>
      </c>
      <c r="Y84" s="72"/>
      <c r="Z84" s="72"/>
      <c r="AA84" s="78" t="s">
        <v>957</v>
      </c>
      <c r="AB84" s="72"/>
      <c r="AC84" s="72" t="b">
        <v>0</v>
      </c>
      <c r="AD84" s="72">
        <v>0</v>
      </c>
      <c r="AE84" s="78" t="s">
        <v>223</v>
      </c>
      <c r="AF84" s="72" t="b">
        <v>0</v>
      </c>
      <c r="AG84" s="72" t="s">
        <v>282</v>
      </c>
      <c r="AH84" s="72"/>
      <c r="AI84" s="78" t="s">
        <v>223</v>
      </c>
      <c r="AJ84" s="72" t="b">
        <v>0</v>
      </c>
      <c r="AK84" s="72">
        <v>0</v>
      </c>
      <c r="AL84" s="78" t="s">
        <v>223</v>
      </c>
      <c r="AM84" s="72" t="s">
        <v>236</v>
      </c>
      <c r="AN84" s="72" t="b">
        <v>0</v>
      </c>
      <c r="AO84" s="78" t="s">
        <v>957</v>
      </c>
      <c r="AP84" s="72" t="s">
        <v>179</v>
      </c>
      <c r="AQ84" s="72">
        <v>0</v>
      </c>
      <c r="AR84" s="72">
        <v>0</v>
      </c>
      <c r="AS84" s="72"/>
      <c r="AT84" s="72"/>
      <c r="AU84" s="72"/>
      <c r="AV84" s="72"/>
      <c r="AW84" s="72"/>
      <c r="AX84" s="72"/>
      <c r="AY84" s="72"/>
      <c r="AZ84" s="72"/>
      <c r="BA84" s="50">
        <v>0</v>
      </c>
      <c r="BB84" s="51">
        <v>0</v>
      </c>
      <c r="BC84" s="50">
        <v>0</v>
      </c>
      <c r="BD84" s="51">
        <v>0</v>
      </c>
      <c r="BE84" s="50">
        <v>0</v>
      </c>
      <c r="BF84" s="51">
        <v>0</v>
      </c>
      <c r="BG84" s="50">
        <v>17</v>
      </c>
      <c r="BH84" s="51">
        <v>100</v>
      </c>
      <c r="BI84" s="50">
        <v>17</v>
      </c>
    </row>
    <row r="85" spans="1:61" x14ac:dyDescent="0.35">
      <c r="A85" s="70" t="s">
        <v>549</v>
      </c>
      <c r="B85" s="70" t="s">
        <v>549</v>
      </c>
      <c r="C85" s="83"/>
      <c r="D85" s="84"/>
      <c r="E85" s="85"/>
      <c r="F85" s="86"/>
      <c r="G85" s="83"/>
      <c r="H85" s="81"/>
      <c r="I85" s="87"/>
      <c r="J85" s="87"/>
      <c r="K85" s="36"/>
      <c r="L85" s="90">
        <v>85</v>
      </c>
      <c r="M85" s="90"/>
      <c r="N85" s="89"/>
      <c r="O85" s="72" t="s">
        <v>179</v>
      </c>
      <c r="P85" s="74">
        <v>42828.57640046296</v>
      </c>
      <c r="Q85" s="72" t="s">
        <v>631</v>
      </c>
      <c r="R85" s="72" t="s">
        <v>690</v>
      </c>
      <c r="S85" s="72" t="s">
        <v>712</v>
      </c>
      <c r="T85" s="72" t="s">
        <v>733</v>
      </c>
      <c r="U85" s="72"/>
      <c r="V85" s="76" t="s">
        <v>789</v>
      </c>
      <c r="W85" s="74">
        <v>42828.57640046296</v>
      </c>
      <c r="X85" s="76" t="s">
        <v>873</v>
      </c>
      <c r="Y85" s="72"/>
      <c r="Z85" s="72"/>
      <c r="AA85" s="78" t="s">
        <v>958</v>
      </c>
      <c r="AB85" s="72"/>
      <c r="AC85" s="72" t="b">
        <v>0</v>
      </c>
      <c r="AD85" s="72">
        <v>0</v>
      </c>
      <c r="AE85" s="78" t="s">
        <v>223</v>
      </c>
      <c r="AF85" s="72" t="b">
        <v>0</v>
      </c>
      <c r="AG85" s="72" t="s">
        <v>229</v>
      </c>
      <c r="AH85" s="72"/>
      <c r="AI85" s="78" t="s">
        <v>223</v>
      </c>
      <c r="AJ85" s="72" t="b">
        <v>0</v>
      </c>
      <c r="AK85" s="72">
        <v>0</v>
      </c>
      <c r="AL85" s="78" t="s">
        <v>223</v>
      </c>
      <c r="AM85" s="72" t="s">
        <v>978</v>
      </c>
      <c r="AN85" s="72" t="b">
        <v>1</v>
      </c>
      <c r="AO85" s="78" t="s">
        <v>958</v>
      </c>
      <c r="AP85" s="72" t="s">
        <v>179</v>
      </c>
      <c r="AQ85" s="72">
        <v>0</v>
      </c>
      <c r="AR85" s="72">
        <v>0</v>
      </c>
      <c r="AS85" s="72"/>
      <c r="AT85" s="72"/>
      <c r="AU85" s="72"/>
      <c r="AV85" s="72"/>
      <c r="AW85" s="72"/>
      <c r="AX85" s="72"/>
      <c r="AY85" s="72"/>
      <c r="AZ85" s="72"/>
      <c r="BA85" s="50">
        <v>0</v>
      </c>
      <c r="BB85" s="51">
        <v>0</v>
      </c>
      <c r="BC85" s="50">
        <v>0</v>
      </c>
      <c r="BD85" s="51">
        <v>0</v>
      </c>
      <c r="BE85" s="50">
        <v>0</v>
      </c>
      <c r="BF85" s="51">
        <v>0</v>
      </c>
      <c r="BG85" s="50">
        <v>22</v>
      </c>
      <c r="BH85" s="51">
        <v>100</v>
      </c>
      <c r="BI85" s="50">
        <v>22</v>
      </c>
    </row>
    <row r="86" spans="1:61" x14ac:dyDescent="0.35">
      <c r="A86" s="70" t="s">
        <v>550</v>
      </c>
      <c r="B86" s="70" t="s">
        <v>550</v>
      </c>
      <c r="C86" s="83"/>
      <c r="D86" s="84"/>
      <c r="E86" s="85"/>
      <c r="F86" s="86"/>
      <c r="G86" s="83"/>
      <c r="H86" s="81"/>
      <c r="I86" s="87"/>
      <c r="J86" s="87"/>
      <c r="K86" s="36"/>
      <c r="L86" s="90">
        <v>86</v>
      </c>
      <c r="M86" s="90"/>
      <c r="N86" s="89"/>
      <c r="O86" s="72" t="s">
        <v>179</v>
      </c>
      <c r="P86" s="74">
        <v>42828.578726851854</v>
      </c>
      <c r="Q86" s="72" t="s">
        <v>632</v>
      </c>
      <c r="R86" s="76" t="s">
        <v>691</v>
      </c>
      <c r="S86" s="72" t="s">
        <v>713</v>
      </c>
      <c r="T86" s="72"/>
      <c r="U86" s="72"/>
      <c r="V86" s="76" t="s">
        <v>790</v>
      </c>
      <c r="W86" s="74">
        <v>42828.578726851854</v>
      </c>
      <c r="X86" s="76" t="s">
        <v>874</v>
      </c>
      <c r="Y86" s="72"/>
      <c r="Z86" s="72"/>
      <c r="AA86" s="78" t="s">
        <v>959</v>
      </c>
      <c r="AB86" s="72"/>
      <c r="AC86" s="72" t="b">
        <v>0</v>
      </c>
      <c r="AD86" s="72">
        <v>0</v>
      </c>
      <c r="AE86" s="78" t="s">
        <v>223</v>
      </c>
      <c r="AF86" s="72" t="b">
        <v>0</v>
      </c>
      <c r="AG86" s="72" t="s">
        <v>226</v>
      </c>
      <c r="AH86" s="72"/>
      <c r="AI86" s="78" t="s">
        <v>223</v>
      </c>
      <c r="AJ86" s="72" t="b">
        <v>0</v>
      </c>
      <c r="AK86" s="72">
        <v>0</v>
      </c>
      <c r="AL86" s="78" t="s">
        <v>223</v>
      </c>
      <c r="AM86" s="72" t="s">
        <v>979</v>
      </c>
      <c r="AN86" s="72" t="b">
        <v>0</v>
      </c>
      <c r="AO86" s="78" t="s">
        <v>959</v>
      </c>
      <c r="AP86" s="72" t="s">
        <v>179</v>
      </c>
      <c r="AQ86" s="72">
        <v>0</v>
      </c>
      <c r="AR86" s="72">
        <v>0</v>
      </c>
      <c r="AS86" s="72"/>
      <c r="AT86" s="72"/>
      <c r="AU86" s="72"/>
      <c r="AV86" s="72"/>
      <c r="AW86" s="72"/>
      <c r="AX86" s="72"/>
      <c r="AY86" s="72"/>
      <c r="AZ86" s="72"/>
      <c r="BA86" s="50">
        <v>0</v>
      </c>
      <c r="BB86" s="51">
        <v>0</v>
      </c>
      <c r="BC86" s="50">
        <v>0</v>
      </c>
      <c r="BD86" s="51">
        <v>0</v>
      </c>
      <c r="BE86" s="50">
        <v>0</v>
      </c>
      <c r="BF86" s="51">
        <v>0</v>
      </c>
      <c r="BG86" s="50">
        <v>13</v>
      </c>
      <c r="BH86" s="51">
        <v>100</v>
      </c>
      <c r="BI86" s="50">
        <v>13</v>
      </c>
    </row>
    <row r="87" spans="1:61" x14ac:dyDescent="0.35">
      <c r="A87" s="70" t="s">
        <v>551</v>
      </c>
      <c r="B87" s="70" t="s">
        <v>551</v>
      </c>
      <c r="C87" s="83"/>
      <c r="D87" s="84"/>
      <c r="E87" s="85"/>
      <c r="F87" s="86"/>
      <c r="G87" s="83"/>
      <c r="H87" s="81"/>
      <c r="I87" s="87"/>
      <c r="J87" s="87"/>
      <c r="K87" s="36"/>
      <c r="L87" s="90">
        <v>87</v>
      </c>
      <c r="M87" s="90"/>
      <c r="N87" s="89"/>
      <c r="O87" s="72" t="s">
        <v>179</v>
      </c>
      <c r="P87" s="74">
        <v>42828.583622685182</v>
      </c>
      <c r="Q87" s="72" t="s">
        <v>633</v>
      </c>
      <c r="R87" s="72" t="s">
        <v>692</v>
      </c>
      <c r="S87" s="72" t="s">
        <v>714</v>
      </c>
      <c r="T87" s="72"/>
      <c r="U87" s="72"/>
      <c r="V87" s="76" t="s">
        <v>791</v>
      </c>
      <c r="W87" s="74">
        <v>42828.583622685182</v>
      </c>
      <c r="X87" s="76" t="s">
        <v>875</v>
      </c>
      <c r="Y87" s="72"/>
      <c r="Z87" s="72"/>
      <c r="AA87" s="78" t="s">
        <v>960</v>
      </c>
      <c r="AB87" s="72"/>
      <c r="AC87" s="72" t="b">
        <v>0</v>
      </c>
      <c r="AD87" s="72">
        <v>0</v>
      </c>
      <c r="AE87" s="78" t="s">
        <v>223</v>
      </c>
      <c r="AF87" s="72" t="b">
        <v>0</v>
      </c>
      <c r="AG87" s="72" t="s">
        <v>224</v>
      </c>
      <c r="AH87" s="72"/>
      <c r="AI87" s="78" t="s">
        <v>223</v>
      </c>
      <c r="AJ87" s="72" t="b">
        <v>0</v>
      </c>
      <c r="AK87" s="72">
        <v>0</v>
      </c>
      <c r="AL87" s="78" t="s">
        <v>223</v>
      </c>
      <c r="AM87" s="72" t="s">
        <v>236</v>
      </c>
      <c r="AN87" s="72" t="b">
        <v>0</v>
      </c>
      <c r="AO87" s="78" t="s">
        <v>960</v>
      </c>
      <c r="AP87" s="72" t="s">
        <v>179</v>
      </c>
      <c r="AQ87" s="72">
        <v>0</v>
      </c>
      <c r="AR87" s="72">
        <v>0</v>
      </c>
      <c r="AS87" s="72"/>
      <c r="AT87" s="72"/>
      <c r="AU87" s="72"/>
      <c r="AV87" s="72"/>
      <c r="AW87" s="72"/>
      <c r="AX87" s="72"/>
      <c r="AY87" s="72"/>
      <c r="AZ87" s="72"/>
      <c r="BA87" s="50">
        <v>0</v>
      </c>
      <c r="BB87" s="51">
        <v>0</v>
      </c>
      <c r="BC87" s="50">
        <v>0</v>
      </c>
      <c r="BD87" s="51">
        <v>0</v>
      </c>
      <c r="BE87" s="50">
        <v>0</v>
      </c>
      <c r="BF87" s="51">
        <v>0</v>
      </c>
      <c r="BG87" s="50">
        <v>3</v>
      </c>
      <c r="BH87" s="51">
        <v>100</v>
      </c>
      <c r="BI87" s="50">
        <v>3</v>
      </c>
    </row>
    <row r="88" spans="1:61" x14ac:dyDescent="0.35">
      <c r="A88" s="70" t="s">
        <v>552</v>
      </c>
      <c r="B88" s="70" t="s">
        <v>552</v>
      </c>
      <c r="C88" s="83"/>
      <c r="D88" s="84"/>
      <c r="E88" s="85"/>
      <c r="F88" s="86"/>
      <c r="G88" s="83"/>
      <c r="H88" s="81"/>
      <c r="I88" s="87"/>
      <c r="J88" s="87"/>
      <c r="K88" s="36"/>
      <c r="L88" s="90">
        <v>88</v>
      </c>
      <c r="M88" s="90"/>
      <c r="N88" s="89"/>
      <c r="O88" s="72" t="s">
        <v>179</v>
      </c>
      <c r="P88" s="74">
        <v>42828.584849537037</v>
      </c>
      <c r="Q88" s="72" t="s">
        <v>634</v>
      </c>
      <c r="R88" s="72"/>
      <c r="S88" s="72"/>
      <c r="T88" s="72"/>
      <c r="U88" s="72"/>
      <c r="V88" s="76" t="s">
        <v>792</v>
      </c>
      <c r="W88" s="74">
        <v>42828.584849537037</v>
      </c>
      <c r="X88" s="76" t="s">
        <v>876</v>
      </c>
      <c r="Y88" s="72"/>
      <c r="Z88" s="72"/>
      <c r="AA88" s="78" t="s">
        <v>961</v>
      </c>
      <c r="AB88" s="72"/>
      <c r="AC88" s="72" t="b">
        <v>0</v>
      </c>
      <c r="AD88" s="72">
        <v>1</v>
      </c>
      <c r="AE88" s="78" t="s">
        <v>223</v>
      </c>
      <c r="AF88" s="72" t="b">
        <v>0</v>
      </c>
      <c r="AG88" s="72" t="s">
        <v>282</v>
      </c>
      <c r="AH88" s="72"/>
      <c r="AI88" s="78" t="s">
        <v>223</v>
      </c>
      <c r="AJ88" s="72" t="b">
        <v>0</v>
      </c>
      <c r="AK88" s="72">
        <v>0</v>
      </c>
      <c r="AL88" s="78" t="s">
        <v>223</v>
      </c>
      <c r="AM88" s="72" t="s">
        <v>232</v>
      </c>
      <c r="AN88" s="72" t="b">
        <v>0</v>
      </c>
      <c r="AO88" s="78" t="s">
        <v>961</v>
      </c>
      <c r="AP88" s="72" t="s">
        <v>179</v>
      </c>
      <c r="AQ88" s="72">
        <v>0</v>
      </c>
      <c r="AR88" s="72">
        <v>0</v>
      </c>
      <c r="AS88" s="72"/>
      <c r="AT88" s="72"/>
      <c r="AU88" s="72"/>
      <c r="AV88" s="72"/>
      <c r="AW88" s="72"/>
      <c r="AX88" s="72"/>
      <c r="AY88" s="72"/>
      <c r="AZ88" s="72"/>
      <c r="BA88" s="50">
        <v>0</v>
      </c>
      <c r="BB88" s="51">
        <v>0</v>
      </c>
      <c r="BC88" s="50">
        <v>0</v>
      </c>
      <c r="BD88" s="51">
        <v>0</v>
      </c>
      <c r="BE88" s="50">
        <v>0</v>
      </c>
      <c r="BF88" s="51">
        <v>0</v>
      </c>
      <c r="BG88" s="50">
        <v>12</v>
      </c>
      <c r="BH88" s="51">
        <v>100</v>
      </c>
      <c r="BI88" s="50">
        <v>12</v>
      </c>
    </row>
    <row r="89" spans="1:61" x14ac:dyDescent="0.35">
      <c r="A89" s="70" t="s">
        <v>553</v>
      </c>
      <c r="B89" s="70" t="s">
        <v>553</v>
      </c>
      <c r="C89" s="83"/>
      <c r="D89" s="84"/>
      <c r="E89" s="85"/>
      <c r="F89" s="86"/>
      <c r="G89" s="83"/>
      <c r="H89" s="81"/>
      <c r="I89" s="87"/>
      <c r="J89" s="87"/>
      <c r="K89" s="36"/>
      <c r="L89" s="90">
        <v>89</v>
      </c>
      <c r="M89" s="90"/>
      <c r="N89" s="89"/>
      <c r="O89" s="72" t="s">
        <v>179</v>
      </c>
      <c r="P89" s="74">
        <v>42828.594525462962</v>
      </c>
      <c r="Q89" s="72" t="s">
        <v>635</v>
      </c>
      <c r="R89" s="72" t="s">
        <v>693</v>
      </c>
      <c r="S89" s="72" t="s">
        <v>715</v>
      </c>
      <c r="T89" s="72"/>
      <c r="U89" s="72"/>
      <c r="V89" s="76" t="s">
        <v>793</v>
      </c>
      <c r="W89" s="74">
        <v>42828.594525462962</v>
      </c>
      <c r="X89" s="76" t="s">
        <v>877</v>
      </c>
      <c r="Y89" s="72"/>
      <c r="Z89" s="72"/>
      <c r="AA89" s="78" t="s">
        <v>962</v>
      </c>
      <c r="AB89" s="72"/>
      <c r="AC89" s="72" t="b">
        <v>0</v>
      </c>
      <c r="AD89" s="72">
        <v>0</v>
      </c>
      <c r="AE89" s="78" t="s">
        <v>223</v>
      </c>
      <c r="AF89" s="72" t="b">
        <v>0</v>
      </c>
      <c r="AG89" s="72" t="s">
        <v>282</v>
      </c>
      <c r="AH89" s="72"/>
      <c r="AI89" s="78" t="s">
        <v>223</v>
      </c>
      <c r="AJ89" s="72" t="b">
        <v>0</v>
      </c>
      <c r="AK89" s="72">
        <v>0</v>
      </c>
      <c r="AL89" s="78" t="s">
        <v>223</v>
      </c>
      <c r="AM89" s="72" t="s">
        <v>236</v>
      </c>
      <c r="AN89" s="72" t="b">
        <v>0</v>
      </c>
      <c r="AO89" s="78" t="s">
        <v>962</v>
      </c>
      <c r="AP89" s="72" t="s">
        <v>179</v>
      </c>
      <c r="AQ89" s="72">
        <v>0</v>
      </c>
      <c r="AR89" s="72">
        <v>0</v>
      </c>
      <c r="AS89" s="72"/>
      <c r="AT89" s="72"/>
      <c r="AU89" s="72"/>
      <c r="AV89" s="72"/>
      <c r="AW89" s="72"/>
      <c r="AX89" s="72"/>
      <c r="AY89" s="72"/>
      <c r="AZ89" s="72"/>
      <c r="BA89" s="50">
        <v>0</v>
      </c>
      <c r="BB89" s="51">
        <v>0</v>
      </c>
      <c r="BC89" s="50">
        <v>0</v>
      </c>
      <c r="BD89" s="51">
        <v>0</v>
      </c>
      <c r="BE89" s="50">
        <v>0</v>
      </c>
      <c r="BF89" s="51">
        <v>0</v>
      </c>
      <c r="BG89" s="50">
        <v>9</v>
      </c>
      <c r="BH89" s="51">
        <v>100</v>
      </c>
      <c r="BI89" s="50">
        <v>9</v>
      </c>
    </row>
    <row r="90" spans="1:61" x14ac:dyDescent="0.35">
      <c r="A90" s="70" t="s">
        <v>554</v>
      </c>
      <c r="B90" s="70" t="s">
        <v>554</v>
      </c>
      <c r="C90" s="83"/>
      <c r="D90" s="84"/>
      <c r="E90" s="85"/>
      <c r="F90" s="86"/>
      <c r="G90" s="83"/>
      <c r="H90" s="81"/>
      <c r="I90" s="87"/>
      <c r="J90" s="87"/>
      <c r="K90" s="36"/>
      <c r="L90" s="90">
        <v>90</v>
      </c>
      <c r="M90" s="90"/>
      <c r="N90" s="89"/>
      <c r="O90" s="72" t="s">
        <v>179</v>
      </c>
      <c r="P90" s="74">
        <v>42828.594571759262</v>
      </c>
      <c r="Q90" s="72" t="s">
        <v>636</v>
      </c>
      <c r="R90" s="76" t="s">
        <v>694</v>
      </c>
      <c r="S90" s="72" t="s">
        <v>716</v>
      </c>
      <c r="T90" s="72" t="s">
        <v>734</v>
      </c>
      <c r="U90" s="76" t="s">
        <v>750</v>
      </c>
      <c r="V90" s="76" t="s">
        <v>750</v>
      </c>
      <c r="W90" s="74">
        <v>42828.594571759262</v>
      </c>
      <c r="X90" s="76" t="s">
        <v>878</v>
      </c>
      <c r="Y90" s="72"/>
      <c r="Z90" s="72"/>
      <c r="AA90" s="78" t="s">
        <v>963</v>
      </c>
      <c r="AB90" s="72"/>
      <c r="AC90" s="72" t="b">
        <v>0</v>
      </c>
      <c r="AD90" s="72">
        <v>0</v>
      </c>
      <c r="AE90" s="78" t="s">
        <v>223</v>
      </c>
      <c r="AF90" s="72" t="b">
        <v>0</v>
      </c>
      <c r="AG90" s="72" t="s">
        <v>229</v>
      </c>
      <c r="AH90" s="72"/>
      <c r="AI90" s="78" t="s">
        <v>223</v>
      </c>
      <c r="AJ90" s="72" t="b">
        <v>0</v>
      </c>
      <c r="AK90" s="72">
        <v>0</v>
      </c>
      <c r="AL90" s="78" t="s">
        <v>223</v>
      </c>
      <c r="AM90" s="72" t="s">
        <v>980</v>
      </c>
      <c r="AN90" s="72" t="b">
        <v>0</v>
      </c>
      <c r="AO90" s="78" t="s">
        <v>963</v>
      </c>
      <c r="AP90" s="72" t="s">
        <v>179</v>
      </c>
      <c r="AQ90" s="72">
        <v>0</v>
      </c>
      <c r="AR90" s="72">
        <v>0</v>
      </c>
      <c r="AS90" s="72"/>
      <c r="AT90" s="72"/>
      <c r="AU90" s="72"/>
      <c r="AV90" s="72"/>
      <c r="AW90" s="72"/>
      <c r="AX90" s="72"/>
      <c r="AY90" s="72"/>
      <c r="AZ90" s="72"/>
      <c r="BA90" s="50">
        <v>0</v>
      </c>
      <c r="BB90" s="51">
        <v>0</v>
      </c>
      <c r="BC90" s="50">
        <v>0</v>
      </c>
      <c r="BD90" s="51">
        <v>0</v>
      </c>
      <c r="BE90" s="50">
        <v>0</v>
      </c>
      <c r="BF90" s="51">
        <v>0</v>
      </c>
      <c r="BG90" s="50">
        <v>10</v>
      </c>
      <c r="BH90" s="51">
        <v>100</v>
      </c>
      <c r="BI90" s="50">
        <v>10</v>
      </c>
    </row>
    <row r="91" spans="1:61" x14ac:dyDescent="0.35">
      <c r="A91" s="95" t="s">
        <v>555</v>
      </c>
      <c r="B91" s="95" t="s">
        <v>215</v>
      </c>
      <c r="C91" s="96"/>
      <c r="D91" s="97"/>
      <c r="E91" s="101"/>
      <c r="F91" s="98"/>
      <c r="G91" s="96"/>
      <c r="H91" s="82"/>
      <c r="I91" s="99"/>
      <c r="J91" s="99"/>
      <c r="K91" s="69"/>
      <c r="L91" s="102">
        <v>91</v>
      </c>
      <c r="M91" s="102"/>
      <c r="N91" s="100"/>
      <c r="O91" s="103" t="s">
        <v>216</v>
      </c>
      <c r="P91" s="104">
        <v>42828.595625000002</v>
      </c>
      <c r="Q91" s="103" t="s">
        <v>637</v>
      </c>
      <c r="R91" s="105" t="s">
        <v>695</v>
      </c>
      <c r="S91" s="103" t="s">
        <v>221</v>
      </c>
      <c r="T91" s="103"/>
      <c r="U91" s="103"/>
      <c r="V91" s="105" t="s">
        <v>794</v>
      </c>
      <c r="W91" s="104">
        <v>42828.595625000002</v>
      </c>
      <c r="X91" s="105" t="s">
        <v>879</v>
      </c>
      <c r="Y91" s="103"/>
      <c r="Z91" s="103"/>
      <c r="AA91" s="106" t="s">
        <v>964</v>
      </c>
      <c r="AB91" s="103"/>
      <c r="AC91" s="103" t="b">
        <v>0</v>
      </c>
      <c r="AD91" s="103">
        <v>0</v>
      </c>
      <c r="AE91" s="106" t="s">
        <v>223</v>
      </c>
      <c r="AF91" s="103" t="b">
        <v>0</v>
      </c>
      <c r="AG91" s="103" t="s">
        <v>224</v>
      </c>
      <c r="AH91" s="103"/>
      <c r="AI91" s="106" t="s">
        <v>223</v>
      </c>
      <c r="AJ91" s="103" t="b">
        <v>0</v>
      </c>
      <c r="AK91" s="103">
        <v>0</v>
      </c>
      <c r="AL91" s="106" t="s">
        <v>223</v>
      </c>
      <c r="AM91" s="103" t="s">
        <v>231</v>
      </c>
      <c r="AN91" s="103" t="b">
        <v>0</v>
      </c>
      <c r="AO91" s="106" t="s">
        <v>964</v>
      </c>
      <c r="AP91" s="103" t="s">
        <v>179</v>
      </c>
      <c r="AQ91" s="103">
        <v>0</v>
      </c>
      <c r="AR91" s="103">
        <v>0</v>
      </c>
      <c r="AS91" s="103"/>
      <c r="AT91" s="103"/>
      <c r="AU91" s="103"/>
      <c r="AV91" s="103"/>
      <c r="AW91" s="103"/>
      <c r="AX91" s="103"/>
      <c r="AY91" s="103"/>
      <c r="AZ91" s="103"/>
      <c r="BA91" s="50">
        <v>0</v>
      </c>
      <c r="BB91" s="51">
        <v>0</v>
      </c>
      <c r="BC91" s="50">
        <v>0</v>
      </c>
      <c r="BD91" s="51">
        <v>0</v>
      </c>
      <c r="BE91" s="50">
        <v>0</v>
      </c>
      <c r="BF91" s="51">
        <v>0</v>
      </c>
      <c r="BG91" s="50">
        <v>21</v>
      </c>
      <c r="BH91" s="51">
        <v>100</v>
      </c>
      <c r="BI91" s="50">
        <v>21</v>
      </c>
    </row>
    <row r="92" spans="1:61" x14ac:dyDescent="0.35">
      <c r="A92"/>
      <c r="B92"/>
      <c r="C92"/>
      <c r="D92"/>
      <c r="E92"/>
      <c r="F92"/>
      <c r="G92"/>
      <c r="H92"/>
      <c r="I92"/>
      <c r="J92"/>
      <c r="K92"/>
    </row>
    <row r="93" spans="1:61" x14ac:dyDescent="0.35">
      <c r="A93"/>
      <c r="B93"/>
      <c r="C93"/>
      <c r="D93"/>
      <c r="E93"/>
      <c r="F93"/>
      <c r="G93"/>
      <c r="H93"/>
      <c r="I93"/>
      <c r="J93"/>
      <c r="K93"/>
    </row>
    <row r="94" spans="1:61" x14ac:dyDescent="0.35">
      <c r="A94"/>
      <c r="B94"/>
      <c r="C94"/>
      <c r="D94"/>
      <c r="E94"/>
      <c r="F94"/>
      <c r="G94"/>
      <c r="H94"/>
      <c r="I94"/>
      <c r="J94"/>
      <c r="K94"/>
    </row>
    <row r="95" spans="1:61" x14ac:dyDescent="0.35">
      <c r="A95"/>
      <c r="B95"/>
      <c r="C95"/>
      <c r="D95"/>
      <c r="E95"/>
      <c r="F95"/>
      <c r="G95"/>
      <c r="H95"/>
      <c r="I95"/>
      <c r="J95"/>
      <c r="K95"/>
    </row>
    <row r="96" spans="1:61" x14ac:dyDescent="0.35">
      <c r="A96"/>
      <c r="B96"/>
      <c r="C96"/>
      <c r="D96"/>
      <c r="E96"/>
      <c r="F96"/>
      <c r="G96"/>
      <c r="H96"/>
      <c r="I96"/>
      <c r="J96"/>
      <c r="K96"/>
    </row>
    <row r="97" spans="1:11" x14ac:dyDescent="0.35">
      <c r="A97"/>
      <c r="B97"/>
      <c r="C97"/>
      <c r="D97"/>
      <c r="E97"/>
      <c r="F97"/>
      <c r="G97"/>
      <c r="H97"/>
      <c r="I97"/>
      <c r="J97"/>
      <c r="K97"/>
    </row>
    <row r="98" spans="1:11" x14ac:dyDescent="0.35">
      <c r="A98"/>
      <c r="B98"/>
      <c r="C98"/>
      <c r="D98"/>
      <c r="E98"/>
      <c r="F98"/>
      <c r="G98"/>
      <c r="H98"/>
      <c r="I98"/>
      <c r="J98"/>
      <c r="K98"/>
    </row>
    <row r="99" spans="1:11" x14ac:dyDescent="0.35">
      <c r="A99"/>
      <c r="B99"/>
      <c r="C99"/>
      <c r="D99"/>
      <c r="E99"/>
      <c r="F99"/>
      <c r="G99"/>
      <c r="H99"/>
      <c r="I99"/>
      <c r="J99"/>
      <c r="K99"/>
    </row>
    <row r="100" spans="1:11" x14ac:dyDescent="0.35">
      <c r="A100"/>
      <c r="B100"/>
      <c r="C100"/>
      <c r="D100"/>
      <c r="E100"/>
      <c r="F100"/>
      <c r="G100"/>
      <c r="H100"/>
      <c r="I100"/>
      <c r="J100"/>
      <c r="K100"/>
    </row>
    <row r="101" spans="1:11" x14ac:dyDescent="0.35">
      <c r="A101"/>
      <c r="B101"/>
      <c r="C101"/>
      <c r="D101"/>
      <c r="E101"/>
      <c r="F101"/>
      <c r="G101"/>
      <c r="H101"/>
      <c r="I101"/>
      <c r="J101"/>
      <c r="K101"/>
    </row>
    <row r="102" spans="1:11" x14ac:dyDescent="0.35">
      <c r="A102"/>
      <c r="B102"/>
      <c r="C102"/>
      <c r="D102"/>
      <c r="E102"/>
      <c r="F102"/>
      <c r="G102"/>
      <c r="H102"/>
      <c r="I102"/>
      <c r="J102"/>
      <c r="K102"/>
    </row>
    <row r="103" spans="1:11" x14ac:dyDescent="0.35">
      <c r="A103"/>
      <c r="B103"/>
      <c r="C103"/>
      <c r="D103"/>
      <c r="E103"/>
      <c r="F103"/>
      <c r="G103"/>
      <c r="H103"/>
      <c r="I103"/>
      <c r="J103"/>
      <c r="K103"/>
    </row>
    <row r="104" spans="1:11" x14ac:dyDescent="0.35">
      <c r="A104"/>
      <c r="B104"/>
      <c r="C104"/>
      <c r="D104"/>
      <c r="E104"/>
      <c r="F104"/>
      <c r="G104"/>
      <c r="H104"/>
      <c r="I104"/>
      <c r="J104"/>
      <c r="K104"/>
    </row>
    <row r="105" spans="1:11" x14ac:dyDescent="0.35">
      <c r="A105"/>
      <c r="B105"/>
      <c r="C105"/>
      <c r="D105"/>
      <c r="E105"/>
      <c r="F105"/>
      <c r="G105"/>
      <c r="H105"/>
      <c r="I105"/>
      <c r="J105"/>
      <c r="K105"/>
    </row>
    <row r="106" spans="1:11" x14ac:dyDescent="0.35">
      <c r="A106"/>
      <c r="B106"/>
      <c r="C106"/>
      <c r="D106"/>
      <c r="E106"/>
      <c r="F106"/>
      <c r="G106"/>
      <c r="H106"/>
      <c r="I106"/>
      <c r="J106"/>
      <c r="K106"/>
    </row>
    <row r="107" spans="1:11" x14ac:dyDescent="0.35">
      <c r="A107"/>
      <c r="B107"/>
      <c r="C107"/>
      <c r="D107"/>
      <c r="E107"/>
      <c r="F107"/>
      <c r="G107"/>
      <c r="H107"/>
      <c r="I107"/>
      <c r="J107"/>
      <c r="K107"/>
    </row>
    <row r="108" spans="1:11" x14ac:dyDescent="0.35">
      <c r="A108"/>
      <c r="B108"/>
      <c r="C108"/>
      <c r="D108"/>
      <c r="E108"/>
      <c r="F108"/>
      <c r="G108"/>
      <c r="H108"/>
      <c r="I108"/>
      <c r="J108"/>
      <c r="K108"/>
    </row>
    <row r="109" spans="1:11" x14ac:dyDescent="0.35">
      <c r="A109"/>
      <c r="B109"/>
      <c r="C109"/>
      <c r="D109"/>
      <c r="E109"/>
      <c r="F109"/>
      <c r="G109"/>
      <c r="H109"/>
      <c r="I109"/>
      <c r="J109"/>
      <c r="K109"/>
    </row>
    <row r="110" spans="1:11" x14ac:dyDescent="0.35">
      <c r="A110"/>
      <c r="B110"/>
      <c r="C110"/>
      <c r="D110"/>
      <c r="E110"/>
      <c r="F110"/>
      <c r="G110"/>
      <c r="H110"/>
      <c r="I110"/>
      <c r="J110"/>
      <c r="K110"/>
    </row>
    <row r="111" spans="1:11" x14ac:dyDescent="0.35">
      <c r="A111"/>
      <c r="B111"/>
      <c r="C111"/>
      <c r="D111"/>
      <c r="E111"/>
      <c r="F111"/>
      <c r="G111"/>
      <c r="H111"/>
      <c r="I111"/>
      <c r="J111"/>
      <c r="K111"/>
    </row>
    <row r="112" spans="1:11" x14ac:dyDescent="0.35">
      <c r="A112"/>
      <c r="B112"/>
      <c r="C112"/>
      <c r="D112"/>
      <c r="E112"/>
      <c r="F112"/>
      <c r="G112"/>
      <c r="H112"/>
      <c r="I112"/>
      <c r="J112"/>
      <c r="K112"/>
    </row>
    <row r="113" spans="1:11" x14ac:dyDescent="0.35">
      <c r="A113"/>
      <c r="B113"/>
      <c r="C113"/>
      <c r="D113"/>
      <c r="E113"/>
      <c r="F113"/>
      <c r="G113"/>
      <c r="H113"/>
      <c r="I113"/>
      <c r="J113"/>
      <c r="K113"/>
    </row>
    <row r="114" spans="1:11" x14ac:dyDescent="0.35">
      <c r="A114"/>
      <c r="B114"/>
      <c r="C114"/>
      <c r="D114"/>
      <c r="E114"/>
      <c r="F114"/>
      <c r="G114"/>
      <c r="H114"/>
      <c r="I114"/>
      <c r="J114"/>
      <c r="K114"/>
    </row>
    <row r="115" spans="1:11" x14ac:dyDescent="0.35">
      <c r="A115"/>
      <c r="B115"/>
      <c r="C115"/>
      <c r="D115"/>
      <c r="E115"/>
      <c r="F115"/>
      <c r="G115"/>
      <c r="H115"/>
      <c r="I115"/>
      <c r="J115"/>
      <c r="K115"/>
    </row>
    <row r="116" spans="1:11" x14ac:dyDescent="0.35">
      <c r="A116"/>
      <c r="B116"/>
      <c r="C116"/>
      <c r="D116"/>
      <c r="E116"/>
      <c r="F116"/>
      <c r="G116"/>
      <c r="H116"/>
      <c r="I116"/>
      <c r="J116"/>
      <c r="K116"/>
    </row>
    <row r="117" spans="1:11" x14ac:dyDescent="0.35">
      <c r="A117"/>
      <c r="B117"/>
      <c r="C117"/>
      <c r="D117"/>
      <c r="E117"/>
      <c r="F117"/>
      <c r="G117"/>
      <c r="H117"/>
      <c r="I117"/>
      <c r="J117"/>
      <c r="K117"/>
    </row>
    <row r="118" spans="1:11" x14ac:dyDescent="0.35">
      <c r="A118"/>
      <c r="B118"/>
      <c r="C118"/>
      <c r="D118"/>
      <c r="E118"/>
      <c r="F118"/>
      <c r="G118"/>
      <c r="H118"/>
      <c r="I118"/>
      <c r="J118"/>
      <c r="K118"/>
    </row>
    <row r="119" spans="1:11" x14ac:dyDescent="0.35">
      <c r="A119"/>
      <c r="B119"/>
      <c r="C119"/>
      <c r="D119"/>
      <c r="E119"/>
      <c r="F119"/>
      <c r="G119"/>
      <c r="H119"/>
      <c r="I119"/>
      <c r="J119"/>
      <c r="K119"/>
    </row>
    <row r="120" spans="1:11" x14ac:dyDescent="0.35">
      <c r="A120"/>
      <c r="B120"/>
      <c r="C120"/>
      <c r="D120"/>
      <c r="E120"/>
      <c r="F120"/>
      <c r="G120"/>
      <c r="H120"/>
      <c r="I120"/>
      <c r="J120"/>
      <c r="K120"/>
    </row>
    <row r="121" spans="1:11" x14ac:dyDescent="0.35">
      <c r="A121"/>
      <c r="B121"/>
      <c r="C121"/>
      <c r="D121"/>
      <c r="E121"/>
      <c r="F121"/>
      <c r="G121"/>
      <c r="H121"/>
      <c r="I121"/>
      <c r="J121"/>
      <c r="K121"/>
    </row>
    <row r="122" spans="1:11" x14ac:dyDescent="0.35">
      <c r="A122"/>
      <c r="B122"/>
      <c r="C122"/>
      <c r="D122"/>
      <c r="E122"/>
      <c r="F122"/>
      <c r="G122"/>
      <c r="H122"/>
      <c r="I122"/>
      <c r="J122"/>
      <c r="K122"/>
    </row>
    <row r="123" spans="1:11" x14ac:dyDescent="0.35">
      <c r="A123"/>
      <c r="B123"/>
      <c r="C123"/>
      <c r="D123"/>
      <c r="E123"/>
      <c r="F123"/>
      <c r="G123"/>
      <c r="H123"/>
      <c r="I123"/>
      <c r="J123"/>
      <c r="K123"/>
    </row>
    <row r="124" spans="1:11" x14ac:dyDescent="0.35">
      <c r="A124"/>
      <c r="B124"/>
      <c r="C124"/>
      <c r="D124"/>
      <c r="E124"/>
      <c r="F124"/>
      <c r="G124"/>
      <c r="H124"/>
      <c r="I124"/>
      <c r="J124"/>
      <c r="K124"/>
    </row>
    <row r="125" spans="1:11" x14ac:dyDescent="0.35">
      <c r="A125"/>
      <c r="B125"/>
      <c r="C125"/>
      <c r="D125"/>
      <c r="E125"/>
      <c r="F125"/>
      <c r="G125"/>
      <c r="H125"/>
      <c r="I125"/>
      <c r="J125"/>
      <c r="K125"/>
    </row>
    <row r="126" spans="1:11" x14ac:dyDescent="0.35">
      <c r="A126"/>
      <c r="B126"/>
      <c r="C126"/>
      <c r="D126"/>
      <c r="E126"/>
      <c r="F126"/>
      <c r="G126"/>
      <c r="H126"/>
      <c r="I126"/>
      <c r="J126"/>
      <c r="K126"/>
    </row>
    <row r="127" spans="1:11" x14ac:dyDescent="0.35">
      <c r="A127"/>
      <c r="B127"/>
      <c r="C127"/>
      <c r="D127"/>
      <c r="E127"/>
      <c r="F127"/>
      <c r="G127"/>
      <c r="H127"/>
      <c r="I127"/>
      <c r="J127"/>
      <c r="K127"/>
    </row>
    <row r="128" spans="1:11" x14ac:dyDescent="0.35">
      <c r="A128"/>
      <c r="B128"/>
      <c r="C128"/>
      <c r="D128"/>
      <c r="E128"/>
      <c r="F128"/>
      <c r="G128"/>
      <c r="H128"/>
      <c r="I128"/>
      <c r="J128"/>
      <c r="K128"/>
    </row>
    <row r="129" spans="1:11" x14ac:dyDescent="0.35">
      <c r="A129"/>
      <c r="B129"/>
      <c r="C129"/>
      <c r="D129"/>
      <c r="E129"/>
      <c r="F129"/>
      <c r="G129"/>
      <c r="H129"/>
      <c r="I129"/>
      <c r="J129"/>
      <c r="K129"/>
    </row>
    <row r="130" spans="1:11" x14ac:dyDescent="0.35">
      <c r="A130"/>
      <c r="B130"/>
      <c r="C130"/>
      <c r="D130"/>
      <c r="E130"/>
      <c r="F130"/>
      <c r="G130"/>
      <c r="H130"/>
      <c r="I130"/>
      <c r="J130"/>
      <c r="K130"/>
    </row>
    <row r="131" spans="1:11" x14ac:dyDescent="0.35">
      <c r="A131"/>
      <c r="B131"/>
      <c r="C131"/>
      <c r="D131"/>
      <c r="E131"/>
      <c r="F131"/>
      <c r="G131"/>
      <c r="H131"/>
      <c r="I131"/>
      <c r="J131"/>
      <c r="K131"/>
    </row>
    <row r="132" spans="1:11" x14ac:dyDescent="0.35">
      <c r="A132"/>
      <c r="B132"/>
      <c r="C132"/>
      <c r="D132"/>
      <c r="E132"/>
      <c r="F132"/>
      <c r="G132"/>
      <c r="H132"/>
      <c r="I132"/>
      <c r="J132"/>
      <c r="K132"/>
    </row>
    <row r="133" spans="1:11" x14ac:dyDescent="0.35">
      <c r="A133"/>
      <c r="B133"/>
      <c r="C133"/>
      <c r="D133"/>
      <c r="E133"/>
      <c r="F133"/>
      <c r="G133"/>
      <c r="H133"/>
      <c r="I133"/>
      <c r="J133"/>
      <c r="K133"/>
    </row>
    <row r="134" spans="1:11" x14ac:dyDescent="0.35">
      <c r="A134"/>
      <c r="B134"/>
      <c r="C134"/>
      <c r="D134"/>
      <c r="E134"/>
      <c r="F134"/>
      <c r="G134"/>
      <c r="H134"/>
      <c r="I134"/>
      <c r="J134"/>
      <c r="K134"/>
    </row>
    <row r="135" spans="1:11" x14ac:dyDescent="0.35">
      <c r="A135"/>
      <c r="B135"/>
      <c r="C135"/>
      <c r="D135"/>
      <c r="E135"/>
      <c r="F135"/>
      <c r="G135"/>
      <c r="H135"/>
      <c r="I135"/>
      <c r="J135"/>
      <c r="K135"/>
    </row>
    <row r="136" spans="1:11" x14ac:dyDescent="0.35">
      <c r="A136"/>
      <c r="B136"/>
      <c r="C136"/>
      <c r="D136"/>
      <c r="E136"/>
      <c r="F136"/>
      <c r="G136"/>
      <c r="H136"/>
      <c r="I136"/>
      <c r="J136"/>
      <c r="K136"/>
    </row>
    <row r="137" spans="1:11" x14ac:dyDescent="0.35">
      <c r="A137"/>
      <c r="B137"/>
      <c r="C137"/>
      <c r="D137"/>
      <c r="E137"/>
      <c r="F137"/>
      <c r="G137"/>
      <c r="H137"/>
      <c r="I137"/>
      <c r="J137"/>
      <c r="K137"/>
    </row>
    <row r="138" spans="1:11" x14ac:dyDescent="0.35">
      <c r="A138"/>
      <c r="B138"/>
      <c r="C138"/>
      <c r="D138"/>
      <c r="E138"/>
      <c r="F138"/>
      <c r="G138"/>
      <c r="H138"/>
      <c r="I138"/>
      <c r="J138"/>
      <c r="K138"/>
    </row>
    <row r="139" spans="1:11" x14ac:dyDescent="0.35">
      <c r="A139"/>
      <c r="B139"/>
      <c r="C139"/>
      <c r="D139"/>
      <c r="E139"/>
      <c r="F139"/>
      <c r="G139"/>
      <c r="H139"/>
      <c r="I139"/>
      <c r="J139"/>
      <c r="K139"/>
    </row>
    <row r="140" spans="1:11" x14ac:dyDescent="0.35">
      <c r="A140"/>
      <c r="B140"/>
      <c r="C140"/>
      <c r="D140"/>
      <c r="E140"/>
      <c r="F140"/>
      <c r="G140"/>
      <c r="H140"/>
      <c r="I140"/>
      <c r="J140"/>
      <c r="K140"/>
    </row>
    <row r="141" spans="1:11" x14ac:dyDescent="0.35">
      <c r="A141"/>
      <c r="B141"/>
      <c r="C141"/>
      <c r="D141"/>
      <c r="E141"/>
      <c r="F141"/>
      <c r="G141"/>
      <c r="H141"/>
      <c r="I141"/>
      <c r="J141"/>
      <c r="K141"/>
    </row>
    <row r="142" spans="1:11" x14ac:dyDescent="0.35">
      <c r="A142"/>
      <c r="B142"/>
      <c r="C142"/>
      <c r="D142"/>
      <c r="E142"/>
      <c r="F142"/>
      <c r="G142"/>
      <c r="H142"/>
      <c r="I142"/>
      <c r="J142"/>
      <c r="K142"/>
    </row>
    <row r="143" spans="1:11" x14ac:dyDescent="0.35">
      <c r="A143"/>
      <c r="B143"/>
      <c r="C143"/>
      <c r="D143"/>
      <c r="E143"/>
      <c r="F143"/>
      <c r="G143"/>
      <c r="H143"/>
      <c r="I143"/>
      <c r="J143"/>
      <c r="K143"/>
    </row>
    <row r="144" spans="1:11" x14ac:dyDescent="0.35">
      <c r="A144"/>
      <c r="B144"/>
      <c r="C144"/>
      <c r="D144"/>
      <c r="E144"/>
      <c r="F144"/>
      <c r="G144"/>
      <c r="H144"/>
      <c r="I144"/>
      <c r="J144"/>
      <c r="K144"/>
    </row>
    <row r="145" spans="1:11" x14ac:dyDescent="0.35">
      <c r="A145"/>
      <c r="B145"/>
      <c r="C145"/>
      <c r="D145"/>
      <c r="E145"/>
      <c r="F145"/>
      <c r="G145"/>
      <c r="H145"/>
      <c r="I145"/>
      <c r="J145"/>
      <c r="K145"/>
    </row>
    <row r="146" spans="1:11" x14ac:dyDescent="0.35">
      <c r="A146"/>
      <c r="B146"/>
      <c r="C146"/>
      <c r="D146"/>
      <c r="E146"/>
      <c r="F146"/>
      <c r="G146"/>
      <c r="H146"/>
      <c r="I146"/>
      <c r="J146"/>
      <c r="K146"/>
    </row>
    <row r="147" spans="1:11" x14ac:dyDescent="0.35">
      <c r="A147"/>
      <c r="B147"/>
      <c r="C147"/>
      <c r="D147"/>
      <c r="E147"/>
      <c r="F147"/>
      <c r="G147"/>
      <c r="H147"/>
      <c r="I147"/>
      <c r="J147"/>
      <c r="K147"/>
    </row>
    <row r="148" spans="1:11" x14ac:dyDescent="0.35">
      <c r="A148"/>
      <c r="B148"/>
      <c r="C148"/>
      <c r="D148"/>
      <c r="E148"/>
      <c r="F148"/>
      <c r="G148"/>
      <c r="H148"/>
      <c r="I148"/>
      <c r="J148"/>
      <c r="K148"/>
    </row>
    <row r="149" spans="1:11" x14ac:dyDescent="0.35">
      <c r="A149"/>
      <c r="B149"/>
      <c r="C149"/>
      <c r="D149"/>
      <c r="E149"/>
      <c r="F149"/>
      <c r="G149"/>
      <c r="H149"/>
      <c r="I149"/>
      <c r="J149"/>
      <c r="K149"/>
    </row>
    <row r="150" spans="1:11" x14ac:dyDescent="0.35">
      <c r="A150"/>
      <c r="B150"/>
      <c r="C150"/>
      <c r="D150"/>
      <c r="E150"/>
      <c r="F150"/>
      <c r="G150"/>
      <c r="H150"/>
      <c r="I150"/>
      <c r="J150"/>
      <c r="K150"/>
    </row>
    <row r="151" spans="1:11" x14ac:dyDescent="0.35">
      <c r="A151"/>
      <c r="B151"/>
      <c r="C151"/>
      <c r="D151"/>
      <c r="E151"/>
      <c r="F151"/>
      <c r="G151"/>
      <c r="H151"/>
      <c r="I151"/>
      <c r="J151"/>
      <c r="K151"/>
    </row>
    <row r="152" spans="1:11" x14ac:dyDescent="0.35">
      <c r="A152"/>
      <c r="B152"/>
      <c r="C152"/>
      <c r="D152"/>
      <c r="E152"/>
      <c r="F152"/>
      <c r="G152"/>
      <c r="H152"/>
      <c r="I152"/>
      <c r="J152"/>
      <c r="K152"/>
    </row>
    <row r="153" spans="1:11" x14ac:dyDescent="0.35">
      <c r="A153"/>
      <c r="B153"/>
      <c r="C153"/>
      <c r="D153"/>
      <c r="E153"/>
      <c r="F153"/>
      <c r="G153"/>
      <c r="H153"/>
      <c r="I153"/>
      <c r="J153"/>
      <c r="K153"/>
    </row>
    <row r="154" spans="1:11" x14ac:dyDescent="0.35">
      <c r="A154"/>
      <c r="B154"/>
      <c r="C154"/>
      <c r="D154"/>
      <c r="E154"/>
      <c r="F154"/>
      <c r="G154"/>
      <c r="H154"/>
      <c r="I154"/>
      <c r="J154"/>
      <c r="K154"/>
    </row>
    <row r="155" spans="1:11" x14ac:dyDescent="0.35">
      <c r="A155"/>
      <c r="B155"/>
      <c r="C155"/>
      <c r="D155"/>
      <c r="E155"/>
      <c r="F155"/>
      <c r="G155"/>
      <c r="H155"/>
      <c r="I155"/>
      <c r="J155"/>
      <c r="K155"/>
    </row>
    <row r="156" spans="1:11" x14ac:dyDescent="0.35">
      <c r="A156"/>
      <c r="B156"/>
      <c r="C156"/>
      <c r="D156"/>
      <c r="E156"/>
      <c r="F156"/>
      <c r="G156"/>
      <c r="H156"/>
      <c r="I156"/>
      <c r="J156"/>
      <c r="K156"/>
    </row>
    <row r="157" spans="1:11" x14ac:dyDescent="0.35">
      <c r="A157"/>
      <c r="B157"/>
      <c r="C157"/>
      <c r="D157"/>
      <c r="E157"/>
      <c r="F157"/>
      <c r="G157"/>
      <c r="H157"/>
      <c r="I157"/>
      <c r="J157"/>
      <c r="K157"/>
    </row>
    <row r="158" spans="1:11" x14ac:dyDescent="0.35">
      <c r="A158"/>
      <c r="B158"/>
      <c r="C158"/>
      <c r="D158"/>
      <c r="E158"/>
      <c r="F158"/>
      <c r="G158"/>
      <c r="H158"/>
      <c r="I158"/>
      <c r="J158"/>
      <c r="K158"/>
    </row>
    <row r="159" spans="1:11" x14ac:dyDescent="0.35">
      <c r="A159"/>
      <c r="B159"/>
      <c r="C159"/>
      <c r="D159"/>
      <c r="E159"/>
      <c r="F159"/>
      <c r="G159"/>
      <c r="H159"/>
      <c r="I159"/>
      <c r="J159"/>
      <c r="K159"/>
    </row>
    <row r="160" spans="1:11" x14ac:dyDescent="0.35">
      <c r="A160"/>
      <c r="B160"/>
      <c r="C160"/>
      <c r="D160"/>
      <c r="E160"/>
      <c r="F160"/>
      <c r="G160"/>
      <c r="H160"/>
      <c r="I160"/>
      <c r="J160"/>
      <c r="K160"/>
    </row>
    <row r="161" spans="1:11" x14ac:dyDescent="0.35">
      <c r="A161"/>
      <c r="B161"/>
      <c r="C161"/>
      <c r="D161"/>
      <c r="E161"/>
      <c r="F161"/>
      <c r="G161"/>
      <c r="H161"/>
      <c r="I161"/>
      <c r="J161"/>
      <c r="K161"/>
    </row>
    <row r="162" spans="1:11" x14ac:dyDescent="0.35">
      <c r="A162"/>
      <c r="B162"/>
      <c r="C162"/>
      <c r="D162"/>
      <c r="E162"/>
      <c r="F162"/>
      <c r="G162"/>
      <c r="H162"/>
      <c r="I162"/>
      <c r="J162"/>
      <c r="K162"/>
    </row>
    <row r="163" spans="1:11" x14ac:dyDescent="0.35">
      <c r="A163"/>
      <c r="B163"/>
      <c r="C163"/>
      <c r="D163"/>
      <c r="E163"/>
      <c r="F163"/>
      <c r="G163"/>
      <c r="H163"/>
      <c r="I163"/>
      <c r="J163"/>
      <c r="K163"/>
    </row>
    <row r="164" spans="1:11" x14ac:dyDescent="0.35">
      <c r="A164"/>
      <c r="B164"/>
      <c r="C164"/>
      <c r="D164"/>
      <c r="E164"/>
      <c r="F164"/>
      <c r="G164"/>
      <c r="H164"/>
      <c r="I164"/>
      <c r="J164"/>
      <c r="K164"/>
    </row>
    <row r="165" spans="1:11" x14ac:dyDescent="0.35">
      <c r="A165"/>
      <c r="B165"/>
      <c r="C165"/>
      <c r="D165"/>
      <c r="E165"/>
      <c r="F165"/>
      <c r="G165"/>
      <c r="H165"/>
      <c r="I165"/>
      <c r="J165"/>
      <c r="K165"/>
    </row>
    <row r="166" spans="1:11" x14ac:dyDescent="0.35">
      <c r="A166"/>
      <c r="B166"/>
      <c r="C166"/>
      <c r="D166"/>
      <c r="E166"/>
      <c r="F166"/>
      <c r="G166"/>
      <c r="H166"/>
      <c r="I166"/>
      <c r="J166"/>
      <c r="K166"/>
    </row>
    <row r="167" spans="1:11" x14ac:dyDescent="0.35">
      <c r="A167"/>
      <c r="B167"/>
      <c r="C167"/>
      <c r="D167"/>
      <c r="E167"/>
      <c r="F167"/>
      <c r="G167"/>
      <c r="H167"/>
      <c r="I167"/>
      <c r="J167"/>
      <c r="K167"/>
    </row>
    <row r="168" spans="1:11" x14ac:dyDescent="0.35">
      <c r="A168"/>
      <c r="B168"/>
      <c r="C168"/>
      <c r="D168"/>
      <c r="E168"/>
      <c r="F168"/>
      <c r="G168"/>
      <c r="H168"/>
      <c r="I168"/>
      <c r="J168"/>
      <c r="K168"/>
    </row>
    <row r="169" spans="1:11" x14ac:dyDescent="0.35">
      <c r="A169"/>
      <c r="B169"/>
      <c r="C169"/>
      <c r="D169"/>
      <c r="E169"/>
      <c r="F169"/>
      <c r="G169"/>
      <c r="H169"/>
      <c r="I169"/>
      <c r="J169"/>
      <c r="K169"/>
    </row>
    <row r="170" spans="1:11" x14ac:dyDescent="0.35">
      <c r="A170"/>
      <c r="B170"/>
      <c r="C170"/>
      <c r="D170"/>
      <c r="E170"/>
      <c r="F170"/>
      <c r="G170"/>
      <c r="H170"/>
      <c r="I170"/>
      <c r="J170"/>
      <c r="K170"/>
    </row>
    <row r="171" spans="1:11" x14ac:dyDescent="0.35">
      <c r="A171"/>
      <c r="B171"/>
      <c r="C171"/>
      <c r="D171"/>
      <c r="E171"/>
      <c r="F171"/>
      <c r="G171"/>
      <c r="H171"/>
      <c r="I171"/>
      <c r="J171"/>
      <c r="K171"/>
    </row>
    <row r="172" spans="1:11" x14ac:dyDescent="0.35">
      <c r="A172"/>
      <c r="B172"/>
      <c r="C172"/>
      <c r="D172"/>
      <c r="E172"/>
      <c r="F172"/>
      <c r="G172"/>
      <c r="H172"/>
      <c r="I172"/>
      <c r="J172"/>
      <c r="K172"/>
    </row>
    <row r="173" spans="1:11" x14ac:dyDescent="0.35">
      <c r="A173"/>
      <c r="B173"/>
      <c r="C173"/>
      <c r="D173"/>
      <c r="E173"/>
      <c r="F173"/>
      <c r="G173"/>
      <c r="H173"/>
      <c r="I173"/>
      <c r="J173"/>
      <c r="K173"/>
    </row>
    <row r="174" spans="1:11" x14ac:dyDescent="0.35">
      <c r="A174"/>
      <c r="B174"/>
      <c r="C174"/>
      <c r="D174"/>
      <c r="E174"/>
      <c r="F174"/>
      <c r="G174"/>
      <c r="H174"/>
      <c r="I174"/>
      <c r="J174"/>
      <c r="K174"/>
    </row>
    <row r="175" spans="1:11" x14ac:dyDescent="0.35">
      <c r="A175"/>
      <c r="B175"/>
      <c r="C175"/>
      <c r="D175"/>
      <c r="E175"/>
      <c r="F175"/>
      <c r="G175"/>
      <c r="H175"/>
      <c r="I175"/>
      <c r="J175"/>
      <c r="K175"/>
    </row>
    <row r="176" spans="1:11" x14ac:dyDescent="0.35">
      <c r="A176"/>
      <c r="B176"/>
      <c r="C176"/>
      <c r="D176"/>
      <c r="E176"/>
      <c r="F176"/>
      <c r="G176"/>
      <c r="H176"/>
      <c r="I176"/>
      <c r="J176"/>
      <c r="K176"/>
    </row>
    <row r="177" spans="1:11" x14ac:dyDescent="0.35">
      <c r="A177"/>
      <c r="B177"/>
      <c r="C177"/>
      <c r="D177"/>
      <c r="E177"/>
      <c r="F177"/>
      <c r="G177"/>
      <c r="H177"/>
      <c r="I177"/>
      <c r="J177"/>
      <c r="K177"/>
    </row>
    <row r="178" spans="1:11" x14ac:dyDescent="0.35">
      <c r="A178"/>
      <c r="B178"/>
      <c r="C178"/>
      <c r="D178"/>
      <c r="E178"/>
      <c r="F178"/>
      <c r="G178"/>
      <c r="H178"/>
      <c r="I178"/>
      <c r="J178"/>
      <c r="K178"/>
    </row>
    <row r="179" spans="1:11" x14ac:dyDescent="0.35">
      <c r="A179"/>
      <c r="B179"/>
      <c r="C179"/>
      <c r="D179"/>
      <c r="E179"/>
      <c r="F179"/>
      <c r="G179"/>
      <c r="H179"/>
      <c r="I179"/>
      <c r="J179"/>
      <c r="K179"/>
    </row>
    <row r="180" spans="1:11" x14ac:dyDescent="0.35">
      <c r="A180"/>
      <c r="B180"/>
      <c r="C180"/>
      <c r="D180"/>
      <c r="E180"/>
      <c r="F180"/>
      <c r="G180"/>
      <c r="H180"/>
      <c r="I180"/>
      <c r="J180"/>
      <c r="K180"/>
    </row>
    <row r="181" spans="1:11" x14ac:dyDescent="0.35">
      <c r="A181"/>
      <c r="B181"/>
      <c r="C181"/>
      <c r="D181"/>
      <c r="E181"/>
      <c r="F181"/>
      <c r="G181"/>
      <c r="H181"/>
      <c r="I181"/>
      <c r="J181"/>
      <c r="K181"/>
    </row>
    <row r="182" spans="1:11" x14ac:dyDescent="0.35">
      <c r="A182"/>
      <c r="B182"/>
      <c r="C182"/>
      <c r="D182"/>
      <c r="E182"/>
      <c r="F182"/>
      <c r="G182"/>
      <c r="H182"/>
      <c r="I182"/>
      <c r="J182"/>
      <c r="K182"/>
    </row>
    <row r="183" spans="1:11" x14ac:dyDescent="0.35">
      <c r="A183"/>
      <c r="B183"/>
      <c r="C183"/>
      <c r="D183"/>
      <c r="E183"/>
      <c r="F183"/>
      <c r="G183"/>
      <c r="H183"/>
      <c r="I183"/>
      <c r="J183"/>
      <c r="K183"/>
    </row>
    <row r="184" spans="1:11" x14ac:dyDescent="0.35">
      <c r="A184"/>
      <c r="B184"/>
      <c r="C184"/>
      <c r="D184"/>
      <c r="E184"/>
      <c r="F184"/>
      <c r="G184"/>
      <c r="H184"/>
      <c r="I184"/>
      <c r="J184"/>
      <c r="K184"/>
    </row>
    <row r="185" spans="1:11" x14ac:dyDescent="0.35">
      <c r="A185"/>
      <c r="B185"/>
      <c r="C185"/>
      <c r="D185"/>
      <c r="E185"/>
      <c r="F185"/>
      <c r="G185"/>
      <c r="H185"/>
      <c r="I185"/>
      <c r="J185"/>
      <c r="K185"/>
    </row>
    <row r="186" spans="1:11" x14ac:dyDescent="0.35">
      <c r="A186"/>
      <c r="B186"/>
      <c r="C186"/>
      <c r="D186"/>
      <c r="E186"/>
      <c r="F186"/>
      <c r="G186"/>
      <c r="H186"/>
      <c r="I186"/>
      <c r="J186"/>
      <c r="K186"/>
    </row>
    <row r="187" spans="1:11" x14ac:dyDescent="0.35">
      <c r="A187"/>
      <c r="B187"/>
      <c r="C187"/>
      <c r="D187"/>
      <c r="E187"/>
      <c r="F187"/>
      <c r="G187"/>
      <c r="H187"/>
      <c r="I187"/>
      <c r="J187"/>
      <c r="K187"/>
    </row>
    <row r="188" spans="1:11" x14ac:dyDescent="0.35">
      <c r="A188"/>
      <c r="B188"/>
      <c r="C188"/>
      <c r="D188"/>
      <c r="E188"/>
      <c r="F188"/>
      <c r="G188"/>
      <c r="H188"/>
      <c r="I188"/>
      <c r="J188"/>
      <c r="K188"/>
    </row>
    <row r="189" spans="1:11" x14ac:dyDescent="0.35">
      <c r="A189"/>
      <c r="B189"/>
      <c r="C189"/>
      <c r="D189"/>
      <c r="E189"/>
      <c r="F189"/>
      <c r="G189"/>
      <c r="H189"/>
      <c r="I189"/>
      <c r="J189"/>
      <c r="K189"/>
    </row>
    <row r="190" spans="1:11" x14ac:dyDescent="0.35">
      <c r="A190"/>
      <c r="B190"/>
      <c r="C190"/>
      <c r="D190"/>
      <c r="E190"/>
      <c r="F190"/>
      <c r="G190"/>
      <c r="H190"/>
      <c r="I190"/>
      <c r="J190"/>
      <c r="K190"/>
    </row>
    <row r="191" spans="1:11" x14ac:dyDescent="0.35">
      <c r="A191"/>
      <c r="B191"/>
      <c r="C191"/>
      <c r="D191"/>
      <c r="E191"/>
      <c r="F191"/>
      <c r="G191"/>
      <c r="H191"/>
      <c r="I191"/>
      <c r="J191"/>
      <c r="K191"/>
    </row>
    <row r="192" spans="1:11" x14ac:dyDescent="0.35">
      <c r="A192"/>
      <c r="B192"/>
      <c r="C192"/>
      <c r="D192"/>
      <c r="E192"/>
      <c r="F192"/>
      <c r="G192"/>
      <c r="H192"/>
      <c r="I192"/>
      <c r="J192"/>
      <c r="K192"/>
    </row>
    <row r="193" spans="1:11" x14ac:dyDescent="0.35">
      <c r="A193"/>
      <c r="B193"/>
      <c r="C193"/>
      <c r="D193"/>
      <c r="E193"/>
      <c r="F193"/>
      <c r="G193"/>
      <c r="H193"/>
      <c r="I193"/>
      <c r="J193"/>
      <c r="K193"/>
    </row>
    <row r="194" spans="1:11" x14ac:dyDescent="0.35">
      <c r="A194"/>
      <c r="B194"/>
      <c r="C194"/>
      <c r="D194"/>
      <c r="E194"/>
      <c r="F194"/>
      <c r="G194"/>
      <c r="H194"/>
      <c r="I194"/>
      <c r="J194"/>
      <c r="K194"/>
    </row>
    <row r="195" spans="1:11" x14ac:dyDescent="0.35">
      <c r="A195"/>
      <c r="B195"/>
      <c r="C195"/>
      <c r="D195"/>
      <c r="E195"/>
      <c r="F195"/>
      <c r="G195"/>
      <c r="H195"/>
      <c r="I195"/>
      <c r="J195"/>
      <c r="K195"/>
    </row>
    <row r="196" spans="1:11" x14ac:dyDescent="0.35">
      <c r="A196"/>
      <c r="B196"/>
      <c r="C196"/>
      <c r="D196"/>
      <c r="E196"/>
      <c r="F196"/>
      <c r="G196"/>
      <c r="H196"/>
      <c r="I196"/>
      <c r="J196"/>
      <c r="K196"/>
    </row>
    <row r="197" spans="1:11" x14ac:dyDescent="0.35">
      <c r="A197"/>
      <c r="B197"/>
      <c r="C197"/>
      <c r="D197"/>
      <c r="E197"/>
      <c r="F197"/>
      <c r="G197"/>
      <c r="H197"/>
      <c r="I197"/>
      <c r="J197"/>
      <c r="K197"/>
    </row>
    <row r="198" spans="1:11" x14ac:dyDescent="0.35">
      <c r="A198"/>
      <c r="B198"/>
      <c r="C198"/>
      <c r="D198"/>
      <c r="E198"/>
      <c r="F198"/>
      <c r="G198"/>
      <c r="H198"/>
      <c r="I198"/>
      <c r="J198"/>
      <c r="K198"/>
    </row>
    <row r="199" spans="1:11" x14ac:dyDescent="0.35">
      <c r="A199"/>
      <c r="B199"/>
      <c r="C199"/>
      <c r="D199"/>
      <c r="E199"/>
      <c r="F199"/>
      <c r="G199"/>
      <c r="H199"/>
      <c r="I199"/>
      <c r="J199"/>
      <c r="K199"/>
    </row>
    <row r="200" spans="1:11" x14ac:dyDescent="0.35">
      <c r="A200"/>
      <c r="B200"/>
      <c r="C200"/>
      <c r="D200"/>
      <c r="E200"/>
      <c r="F200"/>
      <c r="G200"/>
      <c r="H200"/>
      <c r="I200"/>
      <c r="J200"/>
      <c r="K200"/>
    </row>
    <row r="201" spans="1:11" x14ac:dyDescent="0.35">
      <c r="A201"/>
      <c r="B201"/>
      <c r="C201"/>
      <c r="D201"/>
      <c r="E201"/>
      <c r="F201"/>
      <c r="G201"/>
      <c r="H201"/>
      <c r="I201"/>
      <c r="J201"/>
      <c r="K201"/>
    </row>
    <row r="202" spans="1:11" x14ac:dyDescent="0.35">
      <c r="A202"/>
      <c r="B202"/>
      <c r="C202"/>
      <c r="D202"/>
      <c r="E202"/>
      <c r="F202"/>
      <c r="G202"/>
      <c r="H202"/>
      <c r="I202"/>
      <c r="J202"/>
      <c r="K202"/>
    </row>
    <row r="203" spans="1:11" x14ac:dyDescent="0.35">
      <c r="A203"/>
      <c r="B203"/>
      <c r="C203"/>
      <c r="D203"/>
      <c r="E203"/>
      <c r="F203"/>
      <c r="G203"/>
      <c r="H203"/>
      <c r="I203"/>
      <c r="J203"/>
      <c r="K203"/>
    </row>
    <row r="204" spans="1:11" x14ac:dyDescent="0.35">
      <c r="A204"/>
      <c r="B204"/>
      <c r="C204"/>
      <c r="D204"/>
      <c r="E204"/>
      <c r="F204"/>
      <c r="G204"/>
      <c r="H204"/>
      <c r="I204"/>
      <c r="J204"/>
      <c r="K204"/>
    </row>
    <row r="205" spans="1:11" x14ac:dyDescent="0.35">
      <c r="A205"/>
      <c r="B205"/>
      <c r="C205"/>
      <c r="D205"/>
      <c r="E205"/>
      <c r="F205"/>
      <c r="G205"/>
      <c r="H205"/>
      <c r="I205"/>
      <c r="J205"/>
      <c r="K205"/>
    </row>
    <row r="206" spans="1:11" x14ac:dyDescent="0.35">
      <c r="A206"/>
      <c r="B206"/>
      <c r="C206"/>
      <c r="D206"/>
      <c r="E206"/>
      <c r="F206"/>
      <c r="G206"/>
      <c r="H206"/>
      <c r="I206"/>
      <c r="J206"/>
      <c r="K206"/>
    </row>
    <row r="207" spans="1:11" x14ac:dyDescent="0.35">
      <c r="A207"/>
      <c r="B207"/>
      <c r="C207"/>
      <c r="D207"/>
      <c r="E207"/>
      <c r="F207"/>
      <c r="G207"/>
      <c r="H207"/>
      <c r="I207"/>
      <c r="J207"/>
      <c r="K207"/>
    </row>
    <row r="208" spans="1:11" x14ac:dyDescent="0.35">
      <c r="A208"/>
      <c r="B208"/>
      <c r="C208"/>
      <c r="D208"/>
      <c r="E208"/>
      <c r="F208"/>
      <c r="G208"/>
      <c r="H208"/>
      <c r="I208"/>
      <c r="J208"/>
      <c r="K208"/>
    </row>
    <row r="209" spans="1:11" x14ac:dyDescent="0.35">
      <c r="A209"/>
      <c r="B209"/>
      <c r="C209"/>
      <c r="D209"/>
      <c r="E209"/>
      <c r="F209"/>
      <c r="G209"/>
      <c r="H209"/>
      <c r="I209"/>
      <c r="J209"/>
      <c r="K209"/>
    </row>
    <row r="210" spans="1:11" x14ac:dyDescent="0.35">
      <c r="A210"/>
      <c r="B210"/>
      <c r="C210"/>
      <c r="D210"/>
      <c r="E210"/>
      <c r="F210"/>
      <c r="G210"/>
      <c r="H210"/>
      <c r="I210"/>
      <c r="J210"/>
      <c r="K210"/>
    </row>
    <row r="211" spans="1:11" x14ac:dyDescent="0.35">
      <c r="A211"/>
      <c r="B211"/>
      <c r="C211"/>
      <c r="D211"/>
      <c r="E211"/>
      <c r="F211"/>
      <c r="G211"/>
      <c r="H211"/>
      <c r="I211"/>
      <c r="J211"/>
      <c r="K211"/>
    </row>
    <row r="212" spans="1:11" x14ac:dyDescent="0.35">
      <c r="A212"/>
      <c r="B212"/>
      <c r="C212"/>
      <c r="D212"/>
      <c r="E212"/>
      <c r="F212"/>
      <c r="G212"/>
      <c r="H212"/>
      <c r="I212"/>
      <c r="J212"/>
      <c r="K212"/>
    </row>
    <row r="213" spans="1:11" x14ac:dyDescent="0.35">
      <c r="A213"/>
      <c r="B213"/>
      <c r="C213"/>
      <c r="D213"/>
      <c r="E213"/>
      <c r="F213"/>
      <c r="G213"/>
      <c r="H213"/>
      <c r="I213"/>
      <c r="J213"/>
      <c r="K213"/>
    </row>
    <row r="214" spans="1:11" x14ac:dyDescent="0.35">
      <c r="A214"/>
      <c r="B214"/>
      <c r="C214"/>
      <c r="D214"/>
      <c r="E214"/>
      <c r="F214"/>
      <c r="G214"/>
      <c r="H214"/>
      <c r="I214"/>
      <c r="J214"/>
      <c r="K214"/>
    </row>
    <row r="215" spans="1:11" x14ac:dyDescent="0.35">
      <c r="A215"/>
      <c r="B215"/>
      <c r="C215"/>
      <c r="D215"/>
      <c r="E215"/>
      <c r="F215"/>
      <c r="G215"/>
      <c r="H215"/>
      <c r="I215"/>
      <c r="J215"/>
      <c r="K215"/>
    </row>
    <row r="216" spans="1:11" x14ac:dyDescent="0.35">
      <c r="A216"/>
      <c r="B216"/>
      <c r="C216"/>
      <c r="D216"/>
      <c r="E216"/>
      <c r="F216"/>
      <c r="G216"/>
      <c r="H216"/>
      <c r="I216"/>
      <c r="J216"/>
      <c r="K216"/>
    </row>
    <row r="217" spans="1:11" x14ac:dyDescent="0.35">
      <c r="A217"/>
      <c r="B217"/>
      <c r="C217"/>
      <c r="D217"/>
      <c r="E217"/>
      <c r="F217"/>
      <c r="G217"/>
      <c r="H217"/>
      <c r="I217"/>
      <c r="J217"/>
      <c r="K217"/>
    </row>
    <row r="218" spans="1:11" x14ac:dyDescent="0.35">
      <c r="A218"/>
      <c r="B218"/>
      <c r="C218"/>
      <c r="D218"/>
      <c r="E218"/>
      <c r="F218"/>
      <c r="G218"/>
      <c r="H218"/>
      <c r="I218"/>
      <c r="J218"/>
      <c r="K218"/>
    </row>
    <row r="219" spans="1:11" x14ac:dyDescent="0.35">
      <c r="A219"/>
      <c r="B219"/>
      <c r="C219"/>
      <c r="D219"/>
      <c r="E219"/>
      <c r="F219"/>
      <c r="G219"/>
      <c r="H219"/>
      <c r="I219"/>
      <c r="J219"/>
      <c r="K219"/>
    </row>
    <row r="220" spans="1:11" x14ac:dyDescent="0.35">
      <c r="A220"/>
      <c r="B220"/>
      <c r="C220"/>
      <c r="D220"/>
      <c r="E220"/>
      <c r="F220"/>
      <c r="G220"/>
      <c r="H220"/>
      <c r="I220"/>
      <c r="J220"/>
      <c r="K220"/>
    </row>
    <row r="221" spans="1:11" x14ac:dyDescent="0.35">
      <c r="A221"/>
      <c r="B221"/>
      <c r="C221"/>
      <c r="D221"/>
      <c r="E221"/>
      <c r="F221"/>
      <c r="G221"/>
      <c r="H221"/>
      <c r="I221"/>
      <c r="J221"/>
      <c r="K221"/>
    </row>
    <row r="222" spans="1:11" x14ac:dyDescent="0.35">
      <c r="A222"/>
      <c r="B222"/>
      <c r="C222"/>
      <c r="D222"/>
      <c r="E222"/>
      <c r="F222"/>
      <c r="G222"/>
      <c r="H222"/>
      <c r="I222"/>
      <c r="J222"/>
      <c r="K222"/>
    </row>
    <row r="223" spans="1:11" x14ac:dyDescent="0.35">
      <c r="A223"/>
      <c r="B223"/>
      <c r="C223"/>
      <c r="D223"/>
      <c r="E223"/>
      <c r="F223"/>
      <c r="G223"/>
      <c r="H223"/>
      <c r="I223"/>
      <c r="J223"/>
      <c r="K223"/>
    </row>
    <row r="224" spans="1:11" x14ac:dyDescent="0.35">
      <c r="A224"/>
      <c r="B224"/>
      <c r="C224"/>
      <c r="D224"/>
      <c r="E224"/>
      <c r="F224"/>
      <c r="G224"/>
      <c r="H224"/>
      <c r="I224"/>
      <c r="J224"/>
      <c r="K224"/>
    </row>
    <row r="225" spans="1:11" x14ac:dyDescent="0.35">
      <c r="A225"/>
      <c r="B225"/>
      <c r="C225"/>
      <c r="D225"/>
      <c r="E225"/>
      <c r="F225"/>
      <c r="G225"/>
      <c r="H225"/>
      <c r="I225"/>
      <c r="J225"/>
      <c r="K225"/>
    </row>
    <row r="226" spans="1:11" x14ac:dyDescent="0.35">
      <c r="A226"/>
      <c r="B226"/>
      <c r="C226"/>
      <c r="D226"/>
      <c r="E226"/>
      <c r="F226"/>
      <c r="G226"/>
      <c r="H226"/>
      <c r="I226"/>
      <c r="J226"/>
      <c r="K226"/>
    </row>
    <row r="227" spans="1:11" x14ac:dyDescent="0.35">
      <c r="A227"/>
      <c r="B227"/>
      <c r="C227"/>
      <c r="D227"/>
      <c r="E227"/>
      <c r="F227"/>
      <c r="G227"/>
      <c r="H227"/>
      <c r="I227"/>
      <c r="J227"/>
      <c r="K227"/>
    </row>
    <row r="228" spans="1:11" x14ac:dyDescent="0.35">
      <c r="A228"/>
      <c r="B228"/>
      <c r="C228"/>
      <c r="D228"/>
      <c r="E228"/>
      <c r="F228"/>
      <c r="G228"/>
      <c r="H228"/>
      <c r="I228"/>
      <c r="J228"/>
      <c r="K228"/>
    </row>
    <row r="229" spans="1:11" x14ac:dyDescent="0.35">
      <c r="A229"/>
      <c r="B229"/>
      <c r="C229"/>
      <c r="D229"/>
      <c r="E229"/>
      <c r="F229"/>
      <c r="G229"/>
      <c r="H229"/>
      <c r="I229"/>
      <c r="J229"/>
      <c r="K229"/>
    </row>
    <row r="230" spans="1:11" x14ac:dyDescent="0.35">
      <c r="A230"/>
      <c r="B230"/>
      <c r="C230"/>
      <c r="D230"/>
      <c r="E230"/>
      <c r="F230"/>
      <c r="G230"/>
      <c r="H230"/>
      <c r="I230"/>
      <c r="J230"/>
      <c r="K230"/>
    </row>
    <row r="231" spans="1:11" x14ac:dyDescent="0.35">
      <c r="A231"/>
      <c r="B231"/>
      <c r="C231"/>
      <c r="D231"/>
      <c r="E231"/>
      <c r="F231"/>
      <c r="G231"/>
      <c r="H231"/>
      <c r="I231"/>
      <c r="J231"/>
      <c r="K231"/>
    </row>
    <row r="232" spans="1:11" x14ac:dyDescent="0.35">
      <c r="A232"/>
      <c r="B232"/>
      <c r="C232"/>
      <c r="D232"/>
      <c r="E232"/>
      <c r="F232"/>
      <c r="G232"/>
      <c r="H232"/>
      <c r="I232"/>
      <c r="J232"/>
      <c r="K232"/>
    </row>
    <row r="233" spans="1:11" x14ac:dyDescent="0.35">
      <c r="A233"/>
      <c r="B233"/>
      <c r="C233"/>
      <c r="D233"/>
      <c r="E233"/>
      <c r="F233"/>
      <c r="G233"/>
      <c r="H233"/>
      <c r="I233"/>
      <c r="J233"/>
      <c r="K233"/>
    </row>
    <row r="234" spans="1:11" x14ac:dyDescent="0.35">
      <c r="A234"/>
      <c r="B234"/>
      <c r="C234"/>
      <c r="D234"/>
      <c r="E234"/>
      <c r="F234"/>
      <c r="G234"/>
      <c r="H234"/>
      <c r="I234"/>
      <c r="J234"/>
      <c r="K234"/>
    </row>
    <row r="235" spans="1:11" x14ac:dyDescent="0.35">
      <c r="A235"/>
      <c r="B235"/>
      <c r="C235"/>
      <c r="D235"/>
      <c r="E235"/>
      <c r="F235"/>
      <c r="G235"/>
      <c r="H235"/>
      <c r="I235"/>
      <c r="J235"/>
      <c r="K235"/>
    </row>
    <row r="236" spans="1:11" x14ac:dyDescent="0.35">
      <c r="A236"/>
      <c r="B236"/>
      <c r="C236"/>
      <c r="D236"/>
      <c r="E236"/>
      <c r="F236"/>
      <c r="G236"/>
      <c r="H236"/>
      <c r="I236"/>
      <c r="J236"/>
      <c r="K236"/>
    </row>
    <row r="237" spans="1:11" x14ac:dyDescent="0.35">
      <c r="A237"/>
      <c r="B237"/>
      <c r="C237"/>
      <c r="D237"/>
      <c r="E237"/>
      <c r="F237"/>
      <c r="G237"/>
      <c r="H237"/>
      <c r="I237"/>
      <c r="J237"/>
      <c r="K237"/>
    </row>
    <row r="238" spans="1:11" x14ac:dyDescent="0.35">
      <c r="A238"/>
      <c r="B238"/>
      <c r="C238"/>
      <c r="D238"/>
      <c r="E238"/>
      <c r="F238"/>
      <c r="G238"/>
      <c r="H238"/>
      <c r="I238"/>
      <c r="J238"/>
      <c r="K238"/>
    </row>
    <row r="239" spans="1:11" x14ac:dyDescent="0.35">
      <c r="A239"/>
      <c r="B239"/>
      <c r="C239"/>
      <c r="D239"/>
      <c r="E239"/>
      <c r="F239"/>
      <c r="G239"/>
      <c r="H239"/>
      <c r="I239"/>
      <c r="J239"/>
      <c r="K239"/>
    </row>
    <row r="240" spans="1:11" x14ac:dyDescent="0.35">
      <c r="A240"/>
      <c r="B240"/>
      <c r="C240"/>
      <c r="D240"/>
      <c r="E240"/>
      <c r="F240"/>
      <c r="G240"/>
      <c r="H240"/>
      <c r="I240"/>
      <c r="J240"/>
      <c r="K240"/>
    </row>
    <row r="241" spans="1:11" x14ac:dyDescent="0.35">
      <c r="A241"/>
      <c r="B241"/>
      <c r="C241"/>
      <c r="D241"/>
      <c r="E241"/>
      <c r="F241"/>
      <c r="G241"/>
      <c r="H241"/>
      <c r="I241"/>
      <c r="J241"/>
      <c r="K241"/>
    </row>
    <row r="242" spans="1:11" x14ac:dyDescent="0.35">
      <c r="A242"/>
      <c r="B242"/>
      <c r="C242"/>
      <c r="D242"/>
      <c r="E242"/>
      <c r="F242"/>
      <c r="G242"/>
      <c r="H242"/>
      <c r="I242"/>
      <c r="J242"/>
      <c r="K242"/>
    </row>
    <row r="243" spans="1:11" x14ac:dyDescent="0.35">
      <c r="A243"/>
      <c r="B243"/>
      <c r="C243"/>
      <c r="D243"/>
      <c r="E243"/>
      <c r="F243"/>
      <c r="G243"/>
      <c r="H243"/>
      <c r="I243"/>
      <c r="J243"/>
      <c r="K243"/>
    </row>
    <row r="244" spans="1:11" x14ac:dyDescent="0.35">
      <c r="A244"/>
      <c r="B244"/>
      <c r="C244"/>
      <c r="D244"/>
      <c r="E244"/>
      <c r="F244"/>
      <c r="G244"/>
      <c r="H244"/>
      <c r="I244"/>
      <c r="J244"/>
      <c r="K244"/>
    </row>
    <row r="245" spans="1:11" x14ac:dyDescent="0.35">
      <c r="A245"/>
      <c r="B245"/>
      <c r="C245"/>
      <c r="D245"/>
      <c r="E245"/>
      <c r="F245"/>
      <c r="G245"/>
      <c r="H245"/>
      <c r="I245"/>
      <c r="J245"/>
      <c r="K245"/>
    </row>
    <row r="246" spans="1:11" x14ac:dyDescent="0.35">
      <c r="A246"/>
      <c r="B246"/>
      <c r="C246"/>
      <c r="D246"/>
      <c r="E246"/>
      <c r="F246"/>
      <c r="G246"/>
      <c r="H246"/>
      <c r="I246"/>
      <c r="J246"/>
      <c r="K246"/>
    </row>
    <row r="247" spans="1:11" x14ac:dyDescent="0.35">
      <c r="A247"/>
      <c r="B247"/>
      <c r="C247"/>
      <c r="D247"/>
      <c r="E247"/>
      <c r="F247"/>
      <c r="G247"/>
      <c r="H247"/>
      <c r="I247"/>
      <c r="J247"/>
      <c r="K247"/>
    </row>
    <row r="248" spans="1:11" x14ac:dyDescent="0.35">
      <c r="A248"/>
      <c r="B248"/>
      <c r="C248"/>
      <c r="D248"/>
      <c r="E248"/>
      <c r="F248"/>
      <c r="G248"/>
      <c r="H248"/>
      <c r="I248"/>
      <c r="J248"/>
      <c r="K248"/>
    </row>
    <row r="249" spans="1:11" x14ac:dyDescent="0.35">
      <c r="A249"/>
      <c r="B249"/>
      <c r="C249"/>
      <c r="D249"/>
      <c r="E249"/>
      <c r="F249"/>
      <c r="G249"/>
      <c r="H249"/>
      <c r="I249"/>
      <c r="J249"/>
      <c r="K249"/>
    </row>
    <row r="250" spans="1:11" x14ac:dyDescent="0.35">
      <c r="A250"/>
      <c r="B250"/>
      <c r="C250"/>
      <c r="D250"/>
      <c r="E250"/>
      <c r="F250"/>
      <c r="G250"/>
      <c r="H250"/>
      <c r="I250"/>
      <c r="J250"/>
      <c r="K250"/>
    </row>
    <row r="251" spans="1:11" x14ac:dyDescent="0.35">
      <c r="A251"/>
      <c r="B251"/>
      <c r="C251"/>
      <c r="D251"/>
      <c r="E251"/>
      <c r="F251"/>
      <c r="G251"/>
      <c r="H251"/>
      <c r="I251"/>
      <c r="J251"/>
      <c r="K251"/>
    </row>
    <row r="252" spans="1:11" x14ac:dyDescent="0.35">
      <c r="A252"/>
      <c r="B252"/>
      <c r="C252"/>
      <c r="D252"/>
      <c r="E252"/>
      <c r="F252"/>
      <c r="G252"/>
      <c r="H252"/>
      <c r="I252"/>
      <c r="J252"/>
      <c r="K252"/>
    </row>
    <row r="253" spans="1:11" x14ac:dyDescent="0.35">
      <c r="A253"/>
      <c r="B253"/>
      <c r="C253"/>
      <c r="D253"/>
      <c r="E253"/>
      <c r="F253"/>
      <c r="G253"/>
      <c r="H253"/>
      <c r="I253"/>
      <c r="J253"/>
      <c r="K253"/>
    </row>
    <row r="254" spans="1:11" x14ac:dyDescent="0.35">
      <c r="A254"/>
      <c r="B254"/>
      <c r="C254"/>
      <c r="D254"/>
      <c r="E254"/>
      <c r="F254"/>
      <c r="G254"/>
      <c r="H254"/>
      <c r="I254"/>
      <c r="J254"/>
      <c r="K254"/>
    </row>
    <row r="255" spans="1:11" x14ac:dyDescent="0.35">
      <c r="A255"/>
      <c r="B255"/>
      <c r="C255"/>
      <c r="D255"/>
      <c r="E255"/>
      <c r="F255"/>
      <c r="G255"/>
      <c r="H255"/>
      <c r="I255"/>
      <c r="J255"/>
      <c r="K255"/>
    </row>
    <row r="256" spans="1:11" x14ac:dyDescent="0.35">
      <c r="A256"/>
      <c r="B256"/>
      <c r="C256"/>
      <c r="D256"/>
      <c r="E256"/>
      <c r="F256"/>
      <c r="G256"/>
      <c r="H256"/>
      <c r="I256"/>
      <c r="J256"/>
      <c r="K256"/>
    </row>
    <row r="257" spans="1:11" x14ac:dyDescent="0.35">
      <c r="A257"/>
      <c r="B257"/>
      <c r="C257"/>
      <c r="D257"/>
      <c r="E257"/>
      <c r="F257"/>
      <c r="G257"/>
      <c r="H257"/>
      <c r="I257"/>
      <c r="J257"/>
      <c r="K257"/>
    </row>
    <row r="258" spans="1:11" x14ac:dyDescent="0.35">
      <c r="A258"/>
      <c r="B258"/>
      <c r="C258"/>
      <c r="D258"/>
      <c r="E258"/>
      <c r="F258"/>
      <c r="G258"/>
      <c r="H258"/>
      <c r="I258"/>
      <c r="J258"/>
      <c r="K258"/>
    </row>
    <row r="259" spans="1:11" x14ac:dyDescent="0.35">
      <c r="A259"/>
      <c r="B259"/>
      <c r="C259"/>
      <c r="D259"/>
      <c r="E259"/>
      <c r="F259"/>
      <c r="G259"/>
      <c r="H259"/>
      <c r="I259"/>
      <c r="J259"/>
      <c r="K259"/>
    </row>
    <row r="260" spans="1:11" x14ac:dyDescent="0.35">
      <c r="A260"/>
      <c r="B260"/>
      <c r="C260"/>
      <c r="D260"/>
      <c r="E260"/>
      <c r="F260"/>
      <c r="G260"/>
      <c r="H260"/>
      <c r="I260"/>
      <c r="J260"/>
      <c r="K260"/>
    </row>
    <row r="261" spans="1:11" x14ac:dyDescent="0.35">
      <c r="A261"/>
      <c r="B261"/>
      <c r="C261"/>
      <c r="D261"/>
      <c r="E261"/>
      <c r="F261"/>
      <c r="G261"/>
      <c r="H261"/>
      <c r="I261"/>
      <c r="J261"/>
      <c r="K261"/>
    </row>
    <row r="262" spans="1:11" x14ac:dyDescent="0.35">
      <c r="A262"/>
      <c r="B262"/>
      <c r="C262"/>
      <c r="D262"/>
      <c r="E262"/>
      <c r="F262"/>
      <c r="G262"/>
      <c r="H262"/>
      <c r="I262"/>
      <c r="J262"/>
      <c r="K262"/>
    </row>
    <row r="263" spans="1:11" x14ac:dyDescent="0.35">
      <c r="A263"/>
      <c r="B263"/>
      <c r="C263"/>
      <c r="D263"/>
      <c r="E263"/>
      <c r="F263"/>
      <c r="G263"/>
      <c r="H263"/>
      <c r="I263"/>
      <c r="J263"/>
      <c r="K263"/>
    </row>
    <row r="264" spans="1:11" x14ac:dyDescent="0.35">
      <c r="A264"/>
      <c r="B264"/>
      <c r="C264"/>
      <c r="D264"/>
      <c r="E264"/>
      <c r="F264"/>
      <c r="G264"/>
      <c r="H264"/>
      <c r="I264"/>
      <c r="J264"/>
      <c r="K264"/>
    </row>
    <row r="265" spans="1:11" x14ac:dyDescent="0.35">
      <c r="A265"/>
      <c r="B265"/>
      <c r="C265"/>
      <c r="D265"/>
      <c r="E265"/>
      <c r="F265"/>
      <c r="G265"/>
      <c r="H265"/>
      <c r="I265"/>
      <c r="J265"/>
      <c r="K265"/>
    </row>
    <row r="266" spans="1:11" x14ac:dyDescent="0.35">
      <c r="A266"/>
      <c r="B266"/>
      <c r="C266"/>
      <c r="D266"/>
      <c r="E266"/>
      <c r="F266"/>
      <c r="G266"/>
      <c r="H266"/>
      <c r="I266"/>
      <c r="J266"/>
      <c r="K266"/>
    </row>
    <row r="267" spans="1:11" x14ac:dyDescent="0.35">
      <c r="A267"/>
      <c r="B267"/>
      <c r="C267"/>
      <c r="D267"/>
      <c r="E267"/>
      <c r="F267"/>
      <c r="G267"/>
      <c r="H267"/>
      <c r="I267"/>
      <c r="J267"/>
      <c r="K267"/>
    </row>
    <row r="268" spans="1:11" x14ac:dyDescent="0.35">
      <c r="A268"/>
      <c r="B268"/>
      <c r="C268"/>
      <c r="D268"/>
      <c r="E268"/>
      <c r="F268"/>
      <c r="G268"/>
      <c r="H268"/>
      <c r="I268"/>
      <c r="J268"/>
      <c r="K268"/>
    </row>
    <row r="269" spans="1:11" x14ac:dyDescent="0.35">
      <c r="A269"/>
      <c r="B269"/>
      <c r="C269"/>
      <c r="D269"/>
      <c r="E269"/>
      <c r="F269"/>
      <c r="G269"/>
      <c r="H269"/>
      <c r="I269"/>
      <c r="J269"/>
      <c r="K269"/>
    </row>
    <row r="270" spans="1:11" x14ac:dyDescent="0.35">
      <c r="A270"/>
      <c r="B270"/>
      <c r="C270"/>
      <c r="D270"/>
      <c r="E270"/>
      <c r="F270"/>
      <c r="G270"/>
      <c r="H270"/>
      <c r="I270"/>
      <c r="J270"/>
      <c r="K270"/>
    </row>
    <row r="271" spans="1:11" x14ac:dyDescent="0.35">
      <c r="A271"/>
      <c r="B271"/>
      <c r="C271"/>
      <c r="D271"/>
      <c r="E271"/>
      <c r="F271"/>
      <c r="G271"/>
      <c r="H271"/>
      <c r="I271"/>
      <c r="J271"/>
      <c r="K271"/>
    </row>
    <row r="272" spans="1:11" x14ac:dyDescent="0.35">
      <c r="A272"/>
      <c r="B272"/>
      <c r="C272"/>
      <c r="D272"/>
      <c r="E272"/>
      <c r="F272"/>
      <c r="G272"/>
      <c r="H272"/>
      <c r="I272"/>
      <c r="J272"/>
      <c r="K272"/>
    </row>
    <row r="273" spans="1:11" x14ac:dyDescent="0.35">
      <c r="A273"/>
      <c r="B273"/>
      <c r="C273"/>
      <c r="D273"/>
      <c r="E273"/>
      <c r="F273"/>
      <c r="G273"/>
      <c r="H273"/>
      <c r="I273"/>
      <c r="J273"/>
      <c r="K273"/>
    </row>
    <row r="274" spans="1:11" x14ac:dyDescent="0.35">
      <c r="A274"/>
      <c r="B274"/>
      <c r="C274"/>
      <c r="D274"/>
      <c r="E274"/>
      <c r="F274"/>
      <c r="G274"/>
      <c r="H274"/>
      <c r="I274"/>
      <c r="J274"/>
      <c r="K274"/>
    </row>
    <row r="275" spans="1:11" x14ac:dyDescent="0.35">
      <c r="A275"/>
      <c r="B275"/>
      <c r="C275"/>
      <c r="D275"/>
      <c r="E275"/>
      <c r="F275"/>
      <c r="G275"/>
      <c r="H275"/>
      <c r="I275"/>
      <c r="J275"/>
      <c r="K275"/>
    </row>
    <row r="276" spans="1:11" x14ac:dyDescent="0.35">
      <c r="A276"/>
      <c r="B276"/>
      <c r="C276"/>
      <c r="D276"/>
      <c r="E276"/>
      <c r="F276"/>
      <c r="G276"/>
      <c r="H276"/>
      <c r="I276"/>
      <c r="J276"/>
      <c r="K276"/>
    </row>
    <row r="277" spans="1:11" x14ac:dyDescent="0.35">
      <c r="A277"/>
      <c r="B277"/>
      <c r="C277"/>
      <c r="D277"/>
      <c r="E277"/>
      <c r="F277"/>
      <c r="G277"/>
      <c r="H277"/>
      <c r="I277"/>
      <c r="J277"/>
      <c r="K277"/>
    </row>
    <row r="278" spans="1:11" x14ac:dyDescent="0.35">
      <c r="A278"/>
      <c r="B278"/>
      <c r="C278"/>
      <c r="D278"/>
      <c r="E278"/>
      <c r="F278"/>
      <c r="G278"/>
      <c r="H278"/>
      <c r="I278"/>
      <c r="J278"/>
      <c r="K278"/>
    </row>
    <row r="279" spans="1:11" x14ac:dyDescent="0.35">
      <c r="A279"/>
      <c r="B279"/>
      <c r="C279"/>
      <c r="D279"/>
      <c r="E279"/>
      <c r="F279"/>
      <c r="G279"/>
      <c r="H279"/>
      <c r="I279"/>
      <c r="J279"/>
      <c r="K279"/>
    </row>
    <row r="280" spans="1:11" x14ac:dyDescent="0.35">
      <c r="A280"/>
      <c r="B280"/>
      <c r="C280"/>
      <c r="D280"/>
      <c r="E280"/>
      <c r="F280"/>
      <c r="G280"/>
      <c r="H280"/>
      <c r="I280"/>
      <c r="J280"/>
      <c r="K280"/>
    </row>
    <row r="281" spans="1:11" x14ac:dyDescent="0.35">
      <c r="A281"/>
      <c r="B281"/>
      <c r="C281"/>
      <c r="D281"/>
      <c r="E281"/>
      <c r="F281"/>
      <c r="G281"/>
      <c r="H281"/>
      <c r="I281"/>
      <c r="J281"/>
      <c r="K281"/>
    </row>
    <row r="282" spans="1:11" x14ac:dyDescent="0.35">
      <c r="A282"/>
      <c r="B282"/>
      <c r="C282"/>
      <c r="D282"/>
      <c r="E282"/>
      <c r="F282"/>
      <c r="G282"/>
      <c r="H282"/>
      <c r="I282"/>
      <c r="J282"/>
      <c r="K282"/>
    </row>
    <row r="283" spans="1:11" x14ac:dyDescent="0.35">
      <c r="A283"/>
      <c r="B283"/>
      <c r="C283"/>
      <c r="D283"/>
      <c r="E283"/>
      <c r="F283"/>
      <c r="G283"/>
      <c r="H283"/>
      <c r="I283"/>
      <c r="J283"/>
      <c r="K283"/>
    </row>
    <row r="284" spans="1:11" x14ac:dyDescent="0.35">
      <c r="A284"/>
      <c r="B284"/>
      <c r="C284"/>
      <c r="D284"/>
      <c r="E284"/>
      <c r="F284"/>
      <c r="G284"/>
      <c r="H284"/>
      <c r="I284"/>
      <c r="J284"/>
      <c r="K284"/>
    </row>
    <row r="285" spans="1:11" x14ac:dyDescent="0.35">
      <c r="A285"/>
      <c r="B285"/>
      <c r="C285"/>
      <c r="D285"/>
      <c r="E285"/>
      <c r="F285"/>
      <c r="G285"/>
      <c r="H285"/>
      <c r="I285"/>
      <c r="J285"/>
      <c r="K285"/>
    </row>
    <row r="286" spans="1:11" x14ac:dyDescent="0.35">
      <c r="A286"/>
      <c r="B286"/>
      <c r="C286"/>
      <c r="D286"/>
      <c r="E286"/>
      <c r="F286"/>
      <c r="G286"/>
      <c r="H286"/>
      <c r="I286"/>
      <c r="J286"/>
      <c r="K286"/>
    </row>
    <row r="287" spans="1:11" x14ac:dyDescent="0.35">
      <c r="A287"/>
      <c r="B287"/>
      <c r="C287"/>
      <c r="D287"/>
      <c r="E287"/>
      <c r="F287"/>
      <c r="G287"/>
      <c r="H287"/>
      <c r="I287"/>
      <c r="J287"/>
      <c r="K287"/>
    </row>
    <row r="288" spans="1:11" x14ac:dyDescent="0.35">
      <c r="A288"/>
      <c r="B288"/>
      <c r="C288"/>
      <c r="D288"/>
      <c r="E288"/>
      <c r="F288"/>
      <c r="G288"/>
      <c r="H288"/>
      <c r="I288"/>
      <c r="J288"/>
      <c r="K288"/>
    </row>
    <row r="289" spans="1:11" x14ac:dyDescent="0.35">
      <c r="A289"/>
      <c r="B289"/>
      <c r="C289"/>
      <c r="D289"/>
      <c r="E289"/>
      <c r="F289"/>
      <c r="G289"/>
      <c r="H289"/>
      <c r="I289"/>
      <c r="J289"/>
      <c r="K289"/>
    </row>
    <row r="290" spans="1:11" x14ac:dyDescent="0.35">
      <c r="A290"/>
      <c r="B290"/>
      <c r="C290"/>
      <c r="D290"/>
      <c r="E290"/>
      <c r="F290"/>
      <c r="G290"/>
      <c r="H290"/>
      <c r="I290"/>
      <c r="J290"/>
      <c r="K290"/>
    </row>
    <row r="291" spans="1:11" x14ac:dyDescent="0.35">
      <c r="A291"/>
      <c r="B291"/>
      <c r="C291"/>
      <c r="D291"/>
      <c r="E291"/>
      <c r="F291"/>
      <c r="G291"/>
      <c r="H291"/>
      <c r="I291"/>
      <c r="J291"/>
      <c r="K291"/>
    </row>
    <row r="292" spans="1:11" x14ac:dyDescent="0.35">
      <c r="A292"/>
      <c r="B292"/>
      <c r="C292"/>
      <c r="D292"/>
      <c r="E292"/>
      <c r="F292"/>
      <c r="G292"/>
      <c r="H292"/>
      <c r="I292"/>
      <c r="J292"/>
      <c r="K292"/>
    </row>
    <row r="293" spans="1:11" x14ac:dyDescent="0.35">
      <c r="A293"/>
      <c r="B293"/>
      <c r="C293"/>
      <c r="D293"/>
      <c r="E293"/>
      <c r="F293"/>
      <c r="G293"/>
      <c r="H293"/>
      <c r="I293"/>
      <c r="J293"/>
      <c r="K293"/>
    </row>
    <row r="294" spans="1:11" x14ac:dyDescent="0.35">
      <c r="A294"/>
      <c r="B294"/>
      <c r="C294"/>
      <c r="D294"/>
      <c r="E294"/>
      <c r="F294"/>
      <c r="G294"/>
      <c r="H294"/>
      <c r="I294"/>
      <c r="J294"/>
      <c r="K294"/>
    </row>
    <row r="295" spans="1:11" x14ac:dyDescent="0.35">
      <c r="A295"/>
      <c r="B295"/>
      <c r="C295"/>
      <c r="D295"/>
      <c r="E295"/>
      <c r="F295"/>
      <c r="G295"/>
      <c r="H295"/>
      <c r="I295"/>
      <c r="J295"/>
      <c r="K295"/>
    </row>
    <row r="296" spans="1:11" x14ac:dyDescent="0.35">
      <c r="A296"/>
      <c r="B296"/>
      <c r="C296"/>
      <c r="D296"/>
      <c r="E296"/>
      <c r="F296"/>
      <c r="G296"/>
      <c r="H296"/>
      <c r="I296"/>
      <c r="J296"/>
      <c r="K296"/>
    </row>
    <row r="297" spans="1:11" x14ac:dyDescent="0.35">
      <c r="A297"/>
      <c r="B297"/>
      <c r="C297"/>
      <c r="D297"/>
      <c r="E297"/>
      <c r="F297"/>
      <c r="G297"/>
      <c r="H297"/>
      <c r="I297"/>
      <c r="J297"/>
      <c r="K297"/>
    </row>
    <row r="298" spans="1:11" x14ac:dyDescent="0.35">
      <c r="A298"/>
      <c r="B298"/>
      <c r="C298"/>
      <c r="D298"/>
      <c r="E298"/>
      <c r="F298"/>
      <c r="G298"/>
      <c r="H298"/>
      <c r="I298"/>
      <c r="J298"/>
      <c r="K298"/>
    </row>
    <row r="299" spans="1:11" x14ac:dyDescent="0.35">
      <c r="A299"/>
      <c r="B299"/>
      <c r="C299"/>
      <c r="D299"/>
      <c r="E299"/>
      <c r="F299"/>
      <c r="G299"/>
      <c r="H299"/>
      <c r="I299"/>
      <c r="J299"/>
      <c r="K299"/>
    </row>
    <row r="300" spans="1:11" x14ac:dyDescent="0.35">
      <c r="A300"/>
      <c r="B300"/>
      <c r="C300"/>
      <c r="D300"/>
      <c r="E300"/>
      <c r="F300"/>
      <c r="G300"/>
      <c r="H300"/>
      <c r="I300"/>
      <c r="J300"/>
      <c r="K300"/>
    </row>
    <row r="301" spans="1:11" x14ac:dyDescent="0.35">
      <c r="A301"/>
      <c r="B301"/>
      <c r="C301"/>
      <c r="D301"/>
      <c r="E301"/>
      <c r="F301"/>
      <c r="G301"/>
      <c r="H301"/>
      <c r="I301"/>
      <c r="J301"/>
      <c r="K301"/>
    </row>
    <row r="302" spans="1:11" x14ac:dyDescent="0.35">
      <c r="A302"/>
      <c r="B302"/>
      <c r="C302"/>
      <c r="D302"/>
      <c r="E302"/>
      <c r="F302"/>
      <c r="G302"/>
      <c r="H302"/>
      <c r="I302"/>
      <c r="J302"/>
      <c r="K302"/>
    </row>
    <row r="303" spans="1:11" x14ac:dyDescent="0.35">
      <c r="A303"/>
      <c r="B303"/>
      <c r="C303"/>
      <c r="D303"/>
      <c r="E303"/>
      <c r="F303"/>
      <c r="G303"/>
      <c r="H303"/>
      <c r="I303"/>
      <c r="J303"/>
      <c r="K303"/>
    </row>
    <row r="304" spans="1:11" x14ac:dyDescent="0.35">
      <c r="A304"/>
      <c r="B304"/>
      <c r="C304"/>
      <c r="D304"/>
      <c r="E304"/>
      <c r="F304"/>
      <c r="G304"/>
      <c r="H304"/>
      <c r="I304"/>
      <c r="J304"/>
      <c r="K304"/>
    </row>
    <row r="305" spans="1:11" x14ac:dyDescent="0.35">
      <c r="A305"/>
      <c r="B305"/>
      <c r="C305"/>
      <c r="D305"/>
      <c r="E305"/>
      <c r="F305"/>
      <c r="G305"/>
      <c r="H305"/>
      <c r="I305"/>
      <c r="J305"/>
      <c r="K305"/>
    </row>
    <row r="306" spans="1:11" x14ac:dyDescent="0.35">
      <c r="A306"/>
      <c r="B306"/>
      <c r="C306"/>
      <c r="D306"/>
      <c r="E306"/>
      <c r="F306"/>
      <c r="G306"/>
      <c r="H306"/>
      <c r="I306"/>
      <c r="J306"/>
      <c r="K306"/>
    </row>
    <row r="307" spans="1:11" x14ac:dyDescent="0.35">
      <c r="A307"/>
      <c r="B307"/>
      <c r="C307"/>
      <c r="D307"/>
      <c r="E307"/>
      <c r="F307"/>
      <c r="G307"/>
      <c r="H307"/>
      <c r="I307"/>
      <c r="J307"/>
      <c r="K307"/>
    </row>
    <row r="308" spans="1:11" x14ac:dyDescent="0.35">
      <c r="A308"/>
      <c r="B308"/>
      <c r="C308"/>
      <c r="D308"/>
      <c r="E308"/>
      <c r="F308"/>
      <c r="G308"/>
      <c r="H308"/>
      <c r="I308"/>
      <c r="J308"/>
      <c r="K308"/>
    </row>
    <row r="309" spans="1:11" x14ac:dyDescent="0.35">
      <c r="A309"/>
      <c r="B309"/>
      <c r="C309"/>
      <c r="D309"/>
      <c r="E309"/>
      <c r="F309"/>
      <c r="G309"/>
      <c r="H309"/>
      <c r="I309"/>
      <c r="J309"/>
      <c r="K309"/>
    </row>
    <row r="310" spans="1:11" x14ac:dyDescent="0.35">
      <c r="A310"/>
      <c r="B310"/>
      <c r="C310"/>
      <c r="D310"/>
      <c r="E310"/>
      <c r="F310"/>
      <c r="G310"/>
      <c r="H310"/>
      <c r="I310"/>
      <c r="J310"/>
      <c r="K310"/>
    </row>
    <row r="311" spans="1:11" x14ac:dyDescent="0.35">
      <c r="A311"/>
      <c r="B311"/>
      <c r="C311"/>
      <c r="D311"/>
      <c r="E311"/>
      <c r="F311"/>
      <c r="G311"/>
      <c r="H311"/>
      <c r="I311"/>
      <c r="J311"/>
      <c r="K311"/>
    </row>
    <row r="312" spans="1:11" x14ac:dyDescent="0.35">
      <c r="A312"/>
      <c r="B312"/>
      <c r="C312"/>
      <c r="D312"/>
      <c r="E312"/>
      <c r="F312"/>
      <c r="G312"/>
      <c r="H312"/>
      <c r="I312"/>
      <c r="J312"/>
      <c r="K312"/>
    </row>
    <row r="313" spans="1:11" x14ac:dyDescent="0.35">
      <c r="A313"/>
      <c r="B313"/>
      <c r="C313"/>
      <c r="D313"/>
      <c r="E313"/>
      <c r="F313"/>
      <c r="G313"/>
      <c r="H313"/>
      <c r="I313"/>
      <c r="J313"/>
      <c r="K313"/>
    </row>
    <row r="314" spans="1:11" x14ac:dyDescent="0.35">
      <c r="A314"/>
      <c r="B314"/>
      <c r="C314"/>
      <c r="D314"/>
      <c r="E314"/>
      <c r="F314"/>
      <c r="G314"/>
      <c r="H314"/>
      <c r="I314"/>
      <c r="J314"/>
      <c r="K314"/>
    </row>
    <row r="315" spans="1:11" x14ac:dyDescent="0.35">
      <c r="A315"/>
      <c r="B315"/>
      <c r="C315"/>
      <c r="D315"/>
      <c r="E315"/>
      <c r="F315"/>
      <c r="G315"/>
      <c r="H315"/>
      <c r="I315"/>
      <c r="J315"/>
      <c r="K315"/>
    </row>
    <row r="316" spans="1:11" x14ac:dyDescent="0.35">
      <c r="A316"/>
      <c r="B316"/>
      <c r="C316"/>
      <c r="D316"/>
      <c r="E316"/>
      <c r="F316"/>
      <c r="G316"/>
      <c r="H316"/>
      <c r="I316"/>
      <c r="J316"/>
      <c r="K316"/>
    </row>
    <row r="317" spans="1:11" x14ac:dyDescent="0.35">
      <c r="A317"/>
      <c r="B317"/>
      <c r="C317"/>
      <c r="D317"/>
      <c r="E317"/>
      <c r="F317"/>
      <c r="G317"/>
      <c r="H317"/>
      <c r="I317"/>
      <c r="J317"/>
      <c r="K317"/>
    </row>
    <row r="318" spans="1:11" x14ac:dyDescent="0.35">
      <c r="A318"/>
      <c r="B318"/>
      <c r="C318"/>
      <c r="D318"/>
      <c r="E318"/>
      <c r="F318"/>
      <c r="G318"/>
      <c r="H318"/>
      <c r="I318"/>
      <c r="J318"/>
      <c r="K318"/>
    </row>
    <row r="319" spans="1:11" x14ac:dyDescent="0.35">
      <c r="A319"/>
      <c r="B319"/>
      <c r="C319"/>
      <c r="D319"/>
      <c r="E319"/>
      <c r="F319"/>
      <c r="G319"/>
      <c r="H319"/>
      <c r="I319"/>
      <c r="J319"/>
      <c r="K319"/>
    </row>
    <row r="320" spans="1:11" x14ac:dyDescent="0.35">
      <c r="A320"/>
      <c r="B320"/>
      <c r="C320"/>
      <c r="D320"/>
      <c r="E320"/>
      <c r="F320"/>
      <c r="G320"/>
      <c r="H320"/>
      <c r="I320"/>
      <c r="J320"/>
      <c r="K320"/>
    </row>
    <row r="321" spans="1:11" x14ac:dyDescent="0.35">
      <c r="A321"/>
      <c r="B321"/>
      <c r="C321"/>
      <c r="D321"/>
      <c r="E321"/>
      <c r="F321"/>
      <c r="G321"/>
      <c r="H321"/>
      <c r="I321"/>
      <c r="J321"/>
      <c r="K321"/>
    </row>
    <row r="322" spans="1:11" x14ac:dyDescent="0.35">
      <c r="A322"/>
      <c r="B322"/>
      <c r="C322"/>
      <c r="D322"/>
      <c r="E322"/>
      <c r="F322"/>
      <c r="G322"/>
      <c r="H322"/>
      <c r="I322"/>
      <c r="J322"/>
      <c r="K322"/>
    </row>
    <row r="323" spans="1:11" x14ac:dyDescent="0.35">
      <c r="A323"/>
      <c r="B323"/>
      <c r="C323"/>
      <c r="D323"/>
      <c r="E323"/>
      <c r="F323"/>
      <c r="G323"/>
      <c r="H323"/>
      <c r="I323"/>
      <c r="J323"/>
      <c r="K323"/>
    </row>
    <row r="324" spans="1:11" x14ac:dyDescent="0.35">
      <c r="A324"/>
      <c r="B324"/>
      <c r="C324"/>
      <c r="D324"/>
      <c r="E324"/>
      <c r="F324"/>
      <c r="G324"/>
      <c r="H324"/>
      <c r="I324"/>
      <c r="J324"/>
      <c r="K324"/>
    </row>
    <row r="325" spans="1:11" x14ac:dyDescent="0.35">
      <c r="A325"/>
      <c r="B325"/>
      <c r="C325"/>
      <c r="D325"/>
      <c r="E325"/>
      <c r="F325"/>
      <c r="G325"/>
      <c r="H325"/>
      <c r="I325"/>
      <c r="J325"/>
      <c r="K325"/>
    </row>
    <row r="326" spans="1:11" x14ac:dyDescent="0.35">
      <c r="A326"/>
      <c r="B326"/>
      <c r="C326"/>
      <c r="D326"/>
      <c r="E326"/>
      <c r="F326"/>
      <c r="G326"/>
      <c r="H326"/>
      <c r="I326"/>
      <c r="J326"/>
      <c r="K326"/>
    </row>
    <row r="327" spans="1:11" x14ac:dyDescent="0.35">
      <c r="A327"/>
      <c r="B327"/>
      <c r="C327"/>
      <c r="D327"/>
      <c r="E327"/>
      <c r="F327"/>
      <c r="G327"/>
      <c r="H327"/>
      <c r="I327"/>
      <c r="J327"/>
      <c r="K327"/>
    </row>
    <row r="328" spans="1:11" x14ac:dyDescent="0.35">
      <c r="A328"/>
      <c r="B328"/>
      <c r="C328"/>
      <c r="D328"/>
      <c r="E328"/>
      <c r="F328"/>
      <c r="G328"/>
      <c r="H328"/>
      <c r="I328"/>
      <c r="J328"/>
      <c r="K328"/>
    </row>
  </sheetData>
  <dataConsolidate/>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91"/>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91"/>
    <dataValidation allowBlank="1" showErrorMessage="1" sqref="N2:N9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9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91"/>
    <dataValidation allowBlank="1" showInputMessage="1" promptTitle="Edge Color" prompt="To select an optional edge color, right-click and select Select Color on the right-click menu." sqref="C3:C91"/>
    <dataValidation allowBlank="1" showInputMessage="1" errorTitle="Invalid Edge Width" error="The optional edge width must be a whole number between 1 and 10." promptTitle="Edge Width" prompt="Enter an optional edge width between 1 and 10." sqref="D3:D91"/>
    <dataValidation allowBlank="1" showInputMessage="1" errorTitle="Invalid Edge Opacity" error="The optional edge opacity must be a whole number between 0 and 10." promptTitle="Edge Opacity" prompt="Enter an optional edge opacity between 0 (transparent) and 100 (opaque)." sqref="F3:F91"/>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91">
      <formula1>ValidEdgeVisibilities</formula1>
    </dataValidation>
    <dataValidation allowBlank="1" showInputMessage="1" showErrorMessage="1" promptTitle="Vertex 1 Name" prompt="Enter the name of the edge's first vertex." sqref="A3:A91"/>
    <dataValidation allowBlank="1" showInputMessage="1" showErrorMessage="1" promptTitle="Vertex 2 Name" prompt="Enter the name of the edge's second vertex." sqref="B3:B91"/>
    <dataValidation allowBlank="1" showInputMessage="1" showErrorMessage="1" errorTitle="Invalid Edge Visibility" error="You have entered an unrecognized edge visibility.  Try selecting from the drop-down list instead." promptTitle="Edge Label" prompt="Enter an optional edge label." sqref="H3:H91"/>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91">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91"/>
  </dataValidations>
  <hyperlinks>
    <hyperlink ref="R3" r:id="rId1"/>
    <hyperlink ref="R5" r:id="rId2"/>
    <hyperlink ref="R6" r:id="rId3"/>
    <hyperlink ref="R8" r:id="rId4"/>
    <hyperlink ref="R9" r:id="rId5"/>
    <hyperlink ref="R11" r:id="rId6"/>
    <hyperlink ref="R12" r:id="rId7"/>
    <hyperlink ref="R13" r:id="rId8"/>
    <hyperlink ref="R14" r:id="rId9"/>
    <hyperlink ref="R15" r:id="rId10"/>
    <hyperlink ref="R16" r:id="rId11"/>
    <hyperlink ref="R17" r:id="rId12"/>
    <hyperlink ref="R18" r:id="rId13"/>
    <hyperlink ref="R19" r:id="rId14"/>
    <hyperlink ref="R20" r:id="rId15"/>
    <hyperlink ref="R21" r:id="rId16"/>
    <hyperlink ref="R22" r:id="rId17"/>
    <hyperlink ref="R23" r:id="rId18"/>
    <hyperlink ref="R24" r:id="rId19"/>
    <hyperlink ref="R26" r:id="rId20"/>
    <hyperlink ref="R27" r:id="rId21"/>
    <hyperlink ref="R28" r:id="rId22"/>
    <hyperlink ref="R29" r:id="rId23"/>
    <hyperlink ref="R30" r:id="rId24"/>
    <hyperlink ref="R31" r:id="rId25"/>
    <hyperlink ref="R32" r:id="rId26"/>
    <hyperlink ref="R33" r:id="rId27" display="http://news.google.com/news/url?sa=t&amp;fd=R&amp;ct2=de&amp;usg=AFQjCNEIeqiPv35qa8t6HwJhCyj2UI1edg&amp;clid=c3a7d30bb8a4878e06b80cf16b898331&amp;cid=52780332345069&amp;ei=xhriWMjbLZnIqAL36IvoBA&amp;url=https%3A%2F%2Fwww.mobiflip.de%2Fmedia-markt-samsung-galaxy-j5-2016-duos-fuer-145-euro%2F&amp;utm_source=dlvr.it&amp;utm_medium=twitter"/>
    <hyperlink ref="R34" r:id="rId28"/>
    <hyperlink ref="R35" r:id="rId29"/>
    <hyperlink ref="R36" r:id="rId30"/>
    <hyperlink ref="R37" r:id="rId31"/>
    <hyperlink ref="R38" r:id="rId32"/>
    <hyperlink ref="R39" r:id="rId33"/>
    <hyperlink ref="R40" r:id="rId34"/>
    <hyperlink ref="R42" r:id="rId35"/>
    <hyperlink ref="R43" r:id="rId36"/>
    <hyperlink ref="R44" r:id="rId37"/>
    <hyperlink ref="R46" r:id="rId38" location="utm_source=giga&amp;utm_medium=feed&amp;utm_term="/>
    <hyperlink ref="R47" r:id="rId39" location="utm_source=giga&amp;utm_medium=feed&amp;utm_term=androidnews"/>
    <hyperlink ref="R48" r:id="rId40" location="utm_source=giga&amp;utm_medium=feed&amp;utm_term=androidnews"/>
    <hyperlink ref="R49" r:id="rId41" location="utm_source%3Dgiga%26utm_medium%3Dfeed%26utm_term%3Dandroidnews"/>
    <hyperlink ref="R50" r:id="rId42" location="utm_source%3Dgiga%26utm_medium%3Dfeed%26utm_term%3Dandroidnews"/>
    <hyperlink ref="R51" r:id="rId43"/>
    <hyperlink ref="R52" r:id="rId44"/>
    <hyperlink ref="R53" r:id="rId45"/>
    <hyperlink ref="R54" r:id="rId46"/>
    <hyperlink ref="R55" r:id="rId47" location="utm_source%3Dgiga%26utm_medium%3Dfeed%26utm_term%3Dandroidnews"/>
    <hyperlink ref="R56" r:id="rId48" location="utm_source%3Dgiga%26utm_medium%3Dfeed%26utm_term%3Dandroidnews"/>
    <hyperlink ref="R57" r:id="rId49"/>
    <hyperlink ref="R58" r:id="rId50"/>
    <hyperlink ref="R59" r:id="rId51"/>
    <hyperlink ref="R60" r:id="rId52"/>
    <hyperlink ref="R61" r:id="rId53"/>
    <hyperlink ref="R62" r:id="rId54"/>
    <hyperlink ref="R63" r:id="rId55"/>
    <hyperlink ref="R64" r:id="rId56"/>
    <hyperlink ref="R65" r:id="rId57"/>
    <hyperlink ref="R66" r:id="rId58"/>
    <hyperlink ref="R67" r:id="rId59"/>
    <hyperlink ref="R69" r:id="rId60"/>
    <hyperlink ref="R70" r:id="rId61"/>
    <hyperlink ref="R71" r:id="rId62"/>
    <hyperlink ref="R73" r:id="rId63"/>
    <hyperlink ref="R74" r:id="rId64"/>
    <hyperlink ref="R75" r:id="rId65"/>
    <hyperlink ref="R76" r:id="rId66"/>
    <hyperlink ref="R77" r:id="rId67"/>
    <hyperlink ref="R78" r:id="rId68"/>
    <hyperlink ref="R79" r:id="rId69"/>
    <hyperlink ref="R80" r:id="rId70"/>
    <hyperlink ref="R81" r:id="rId71"/>
    <hyperlink ref="R83" r:id="rId72"/>
    <hyperlink ref="R84" r:id="rId73"/>
    <hyperlink ref="R86" r:id="rId74"/>
    <hyperlink ref="R90" r:id="rId75"/>
    <hyperlink ref="R91" r:id="rId76"/>
    <hyperlink ref="U6" r:id="rId77"/>
    <hyperlink ref="U7" r:id="rId78"/>
    <hyperlink ref="U14" r:id="rId79"/>
    <hyperlink ref="U17" r:id="rId80"/>
    <hyperlink ref="U18" r:id="rId81"/>
    <hyperlink ref="U20" r:id="rId82"/>
    <hyperlink ref="U23" r:id="rId83"/>
    <hyperlink ref="U25" r:id="rId84"/>
    <hyperlink ref="U31" r:id="rId85"/>
    <hyperlink ref="U33" r:id="rId86"/>
    <hyperlink ref="U39" r:id="rId87"/>
    <hyperlink ref="U42" r:id="rId88"/>
    <hyperlink ref="U43" r:id="rId89"/>
    <hyperlink ref="U50" r:id="rId90"/>
    <hyperlink ref="U66" r:id="rId91"/>
    <hyperlink ref="U68" r:id="rId92"/>
    <hyperlink ref="U72" r:id="rId93"/>
    <hyperlink ref="U76" r:id="rId94"/>
    <hyperlink ref="U90" r:id="rId95"/>
    <hyperlink ref="V3" r:id="rId96"/>
    <hyperlink ref="V4" r:id="rId97"/>
    <hyperlink ref="V5" r:id="rId98"/>
    <hyperlink ref="V6" r:id="rId99"/>
    <hyperlink ref="V7" r:id="rId100"/>
    <hyperlink ref="V8" r:id="rId101"/>
    <hyperlink ref="V9" r:id="rId102"/>
    <hyperlink ref="V10" r:id="rId103"/>
    <hyperlink ref="V11" r:id="rId104"/>
    <hyperlink ref="V12" r:id="rId105"/>
    <hyperlink ref="V13" r:id="rId106"/>
    <hyperlink ref="V14" r:id="rId107"/>
    <hyperlink ref="V15" r:id="rId108"/>
    <hyperlink ref="V16" r:id="rId109"/>
    <hyperlink ref="V17" r:id="rId110"/>
    <hyperlink ref="V18" r:id="rId111"/>
    <hyperlink ref="V19" r:id="rId112"/>
    <hyperlink ref="V20" r:id="rId113"/>
    <hyperlink ref="V21" r:id="rId114"/>
    <hyperlink ref="V22" r:id="rId115"/>
    <hyperlink ref="V23" r:id="rId116"/>
    <hyperlink ref="V24" r:id="rId117"/>
    <hyperlink ref="V25" r:id="rId118"/>
    <hyperlink ref="V26" r:id="rId119"/>
    <hyperlink ref="V27" r:id="rId120"/>
    <hyperlink ref="V28" r:id="rId121"/>
    <hyperlink ref="V29" r:id="rId122"/>
    <hyperlink ref="V30" r:id="rId123"/>
    <hyperlink ref="V31" r:id="rId124"/>
    <hyperlink ref="V32" r:id="rId125"/>
    <hyperlink ref="V33" r:id="rId126"/>
    <hyperlink ref="V34" r:id="rId127"/>
    <hyperlink ref="V35" r:id="rId128"/>
    <hyperlink ref="V36" r:id="rId129"/>
    <hyperlink ref="V37" r:id="rId130"/>
    <hyperlink ref="V38" r:id="rId131"/>
    <hyperlink ref="V39" r:id="rId132"/>
    <hyperlink ref="V40" r:id="rId133"/>
    <hyperlink ref="V41" r:id="rId134"/>
    <hyperlink ref="V42" r:id="rId135"/>
    <hyperlink ref="V43" r:id="rId136"/>
    <hyperlink ref="V44" r:id="rId137"/>
    <hyperlink ref="V45" r:id="rId138"/>
    <hyperlink ref="V46" r:id="rId139"/>
    <hyperlink ref="V47" r:id="rId140"/>
    <hyperlink ref="V48" r:id="rId141"/>
    <hyperlink ref="V49" r:id="rId142"/>
    <hyperlink ref="V50" r:id="rId143"/>
    <hyperlink ref="V51" r:id="rId144"/>
    <hyperlink ref="V52" r:id="rId145"/>
    <hyperlink ref="V53" r:id="rId146"/>
    <hyperlink ref="V54" r:id="rId147"/>
    <hyperlink ref="V55" r:id="rId148"/>
    <hyperlink ref="V56" r:id="rId149"/>
    <hyperlink ref="V57" r:id="rId150"/>
    <hyperlink ref="V58" r:id="rId151"/>
    <hyperlink ref="V59" r:id="rId152"/>
    <hyperlink ref="V60" r:id="rId153"/>
    <hyperlink ref="V61" r:id="rId154"/>
    <hyperlink ref="V62" r:id="rId155"/>
    <hyperlink ref="V63" r:id="rId156"/>
    <hyperlink ref="V64" r:id="rId157"/>
    <hyperlink ref="V65" r:id="rId158"/>
    <hyperlink ref="V66" r:id="rId159"/>
    <hyperlink ref="V67" r:id="rId160"/>
    <hyperlink ref="V68" r:id="rId161"/>
    <hyperlink ref="V69" r:id="rId162"/>
    <hyperlink ref="V70" r:id="rId163"/>
    <hyperlink ref="V71" r:id="rId164"/>
    <hyperlink ref="V72" r:id="rId165"/>
    <hyperlink ref="V73" r:id="rId166"/>
    <hyperlink ref="V74" r:id="rId167"/>
    <hyperlink ref="V75" r:id="rId168"/>
    <hyperlink ref="V76" r:id="rId169"/>
    <hyperlink ref="V77" r:id="rId170"/>
    <hyperlink ref="V78" r:id="rId171"/>
    <hyperlink ref="V79" r:id="rId172"/>
    <hyperlink ref="V80" r:id="rId173"/>
    <hyperlink ref="V81" r:id="rId174"/>
    <hyperlink ref="V82" r:id="rId175"/>
    <hyperlink ref="V83" r:id="rId176"/>
    <hyperlink ref="V84" r:id="rId177"/>
    <hyperlink ref="V85" r:id="rId178"/>
    <hyperlink ref="V86" r:id="rId179"/>
    <hyperlink ref="V87" r:id="rId180"/>
    <hyperlink ref="V88" r:id="rId181"/>
    <hyperlink ref="V89" r:id="rId182"/>
    <hyperlink ref="V90" r:id="rId183"/>
    <hyperlink ref="V91" r:id="rId184"/>
    <hyperlink ref="X3" r:id="rId185" location="!/liveshopping_de/status/848805265612972032"/>
    <hyperlink ref="X4" r:id="rId186" location="!/samnewspl/status/848805349662633984"/>
    <hyperlink ref="X5" r:id="rId187" location="!/zambeli_maria/status/848805519766818816"/>
    <hyperlink ref="X6" r:id="rId188" location="!/marciafans2/status/848806178532597760"/>
    <hyperlink ref="X7" r:id="rId189" location="!/nadmartonline/status/848808071954665473"/>
    <hyperlink ref="X8" r:id="rId190" location="!/tiendamopi/status/848809926180970496"/>
    <hyperlink ref="X9" r:id="rId191" location="!/juvebot/status/848810118800125952"/>
    <hyperlink ref="X10" r:id="rId192" location="!/gmxtra/status/848810390754668544"/>
    <hyperlink ref="X11" r:id="rId193" location="!/bcebd0jjhnhjfcv/status/848810790211788800"/>
    <hyperlink ref="X12" r:id="rId194" location="!/acomponentespc/status/848811887382999040"/>
    <hyperlink ref="X13" r:id="rId195" location="!/modernvision_/status/848812375440543745"/>
    <hyperlink ref="X14" r:id="rId196" location="!/brucemailhot1/status/848813749393915904"/>
    <hyperlink ref="X15" r:id="rId197" location="!/pakihari/status/848814795088416768"/>
    <hyperlink ref="X16" r:id="rId198" location="!/apple_ref/status/848816388210778112"/>
    <hyperlink ref="X17" r:id="rId199" location="!/huelvahoy/status/848818680620347392"/>
    <hyperlink ref="X18" r:id="rId200" location="!/mobiflip/status/848819016944582656"/>
    <hyperlink ref="X19" r:id="rId201" location="!/itechniklife/status/848820172592959488"/>
    <hyperlink ref="X20" r:id="rId202" location="!/cupom_efacil/status/848732093681106944"/>
    <hyperlink ref="X21" r:id="rId203" location="!/alberto62215312/status/848821001819443204"/>
    <hyperlink ref="X22" r:id="rId204" location="!/sammynews/status/848821151258116096"/>
    <hyperlink ref="X23" r:id="rId205" location="!/ctechtvde/status/848822311914356736"/>
    <hyperlink ref="X24" r:id="rId206" location="!/britneycorbeyan/status/848822526906126336"/>
    <hyperlink ref="X25" r:id="rId207" location="!/dafabetuganda/status/848824812634025984"/>
    <hyperlink ref="X26" r:id="rId208" location="!/androidode/status/848825459827539968"/>
    <hyperlink ref="X27" r:id="rId209" location="!/stkmbinhphuoc/status/848826078583902208"/>
    <hyperlink ref="X28" r:id="rId210" location="!/rohitkumarbirla/status/848827680783036416"/>
    <hyperlink ref="X29" r:id="rId211" location="!/byfone4upro1/status/848822891227557889"/>
    <hyperlink ref="X30" r:id="rId212" location="!/byfone4upro1/status/848827915777314817"/>
    <hyperlink ref="X31" r:id="rId213" location="!/mobiletekzone/status/848830422586994692"/>
    <hyperlink ref="X32" r:id="rId214" location="!/wiku02/status/848832858730967040"/>
    <hyperlink ref="X33" r:id="rId215" location="!/computeramade/status/848835127538925572"/>
    <hyperlink ref="X34" r:id="rId216" location="!/newandroidapps/status/848837584641982465"/>
    <hyperlink ref="X35" r:id="rId217" location="!/9fnfsbgx87w9iyq/status/848842462772776960"/>
    <hyperlink ref="X36" r:id="rId218" location="!/firmwaresamsung/status/848851107480821761"/>
    <hyperlink ref="X37" r:id="rId219" location="!/samkiesupdates/status/848850564096167936"/>
    <hyperlink ref="X38" r:id="rId220" location="!/samkiesupdates/status/848852183546294272"/>
    <hyperlink ref="X39" r:id="rId221" location="!/black_friday_2/status/848852846669959168"/>
    <hyperlink ref="X40" r:id="rId222" location="!/wschnaeppchen/status/848854895071506459"/>
    <hyperlink ref="X41" r:id="rId223" location="!/filtr_de/status/848857874113679363"/>
    <hyperlink ref="X42" r:id="rId224" location="!/mugi_store/status/848811336788320256"/>
    <hyperlink ref="X43" r:id="rId225" location="!/mugi_store/status/848858600256798720"/>
    <hyperlink ref="X44" r:id="rId226" location="!/promocoesgatry/status/848860391950176256"/>
    <hyperlink ref="X45" r:id="rId227" location="!/dtvtechnik/status/848854417289990145"/>
    <hyperlink ref="X46" r:id="rId228" location="!/dtvtechnik/status/848860656891817984"/>
    <hyperlink ref="X47" r:id="rId229" location="!/news_handy/status/848855968008073216"/>
    <hyperlink ref="X48" r:id="rId230" location="!/news_handy/status/848863490827841536"/>
    <hyperlink ref="X49" r:id="rId231" location="!/androidnext/status/848856636210806784"/>
    <hyperlink ref="X50" r:id="rId232" location="!/androidnext/status/848864927141908484"/>
    <hyperlink ref="X51" r:id="rId233" location="!/gafanhotoapp/status/848860727721037825"/>
    <hyperlink ref="X52" r:id="rId234" location="!/gafanhotoapp/status/848864950407884800"/>
    <hyperlink ref="X53" r:id="rId235" location="!/gafanhotoapp/status/848865474586738690"/>
    <hyperlink ref="X54" r:id="rId236" location="!/gafanhotoapp/status/848865475832537089"/>
    <hyperlink ref="X55" r:id="rId237" location="!/at_socialmedia/status/848856619601362944"/>
    <hyperlink ref="X56" r:id="rId238" location="!/at_socialmedia/status/848866059536834561"/>
    <hyperlink ref="X57" r:id="rId239" location="!/gigaandroid/status/848867800898777088"/>
    <hyperlink ref="X58" r:id="rId240" location="!/kaskusjualbeli/status/848867963935612928"/>
    <hyperlink ref="X59" r:id="rId241" location="!/ponsel_2000/status/848868477712584704"/>
    <hyperlink ref="X60" r:id="rId242" location="!/mahadirsyarif/status/848868962658123777"/>
    <hyperlink ref="X61" r:id="rId243" location="!/snipz/status/848868981326983168"/>
    <hyperlink ref="X62" r:id="rId244" location="!/ultimo_desconto/status/848869435616235520"/>
    <hyperlink ref="X63" r:id="rId245" location="!/talandiva/status/846534182432059392"/>
    <hyperlink ref="X64" r:id="rId246" location="!/pedro97047189/status/848869839758401539"/>
    <hyperlink ref="X65" r:id="rId247" location="!/hendfone/status/848873567802368000"/>
    <hyperlink ref="X66" r:id="rId248" location="!/superdeals_etc/status/848877110634700800"/>
    <hyperlink ref="X67" r:id="rId249" location="!/jromoniex/status/848878265028816900"/>
    <hyperlink ref="X68" r:id="rId250" location="!/stavrinaki_/status/848878297991835649"/>
    <hyperlink ref="X69" r:id="rId251" location="!/monsterdealz/status/848878387166945282"/>
    <hyperlink ref="X70" r:id="rId252" location="!/taliterqualiter/status/848878526493106176"/>
    <hyperlink ref="X71" r:id="rId253" location="!/completedeals/status/848879286828355585"/>
    <hyperlink ref="X72" r:id="rId254" location="!/pointekonline/status/848882197494996993"/>
    <hyperlink ref="X73" r:id="rId255" location="!/giodaddabbo/status/848882584394190848"/>
    <hyperlink ref="X74" r:id="rId256" location="!/electroshopvzla/status/848882605944655872"/>
    <hyperlink ref="X75" r:id="rId257" location="!/gigatechde/status/848882893636161536"/>
    <hyperlink ref="X76" r:id="rId258" location="!/diagonismos_gr/status/848798680819916800"/>
    <hyperlink ref="X77" r:id="rId259" location="!/christinv/status/848883250932178944"/>
    <hyperlink ref="X78" r:id="rId260" location="!/ofertaxmovil/status/848808168738213888"/>
    <hyperlink ref="X79" r:id="rId261" location="!/ofertaxmovil/status/848883765602594820"/>
    <hyperlink ref="X80" r:id="rId262" location="!/korting_krant/status/848884602303205377"/>
    <hyperlink ref="X81" r:id="rId263" location="!/promos_du_web/status/848887985361780738"/>
    <hyperlink ref="X82" r:id="rId264" location="!/dealurnet/status/848891106347499520"/>
    <hyperlink ref="X83" r:id="rId265" location="!/messerbecky/status/848892977044914176"/>
    <hyperlink ref="X84" r:id="rId266" location="!/soyoferta/status/848895171924283392"/>
    <hyperlink ref="X85" r:id="rId267" location="!/promocaotop/status/848895364660961280"/>
    <hyperlink ref="X86" r:id="rId268" location="!/euroshejk/status/848896208890462208"/>
    <hyperlink ref="X87" r:id="rId269" location="!/bestbuycyprus/status/848897980706865152"/>
    <hyperlink ref="X88" r:id="rId270" location="!/josephf198/status/848898427111059456"/>
    <hyperlink ref="X89" r:id="rId271" location="!/venezolanos24fb/status/848901933410787328"/>
    <hyperlink ref="X90" r:id="rId272" location="!/anuncialoven/status/848901952339628033"/>
    <hyperlink ref="X91" r:id="rId273" location="!/tarekahmedbd500/status/848902333308260353"/>
    <hyperlink ref="AZ29" r:id="rId274"/>
    <hyperlink ref="AZ30" r:id="rId275"/>
  </hyperlinks>
  <pageMargins left="0.7" right="0.7" top="0.75" bottom="0.75" header="0.3" footer="0.3"/>
  <pageSetup orientation="portrait" verticalDpi="0" r:id="rId276"/>
  <legacyDrawing r:id="rId277"/>
  <tableParts count="1">
    <tablePart r:id="rId27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W292"/>
  <sheetViews>
    <sheetView workbookViewId="0">
      <pane xSplit="1" ySplit="2" topLeftCell="AP63" activePane="bottomRight" state="frozen"/>
      <selection pane="topRight" activeCell="B1" sqref="B1"/>
      <selection pane="bottomLeft" activeCell="A3" sqref="A3"/>
      <selection pane="bottomRight" activeCell="A3" sqref="A3:AY81"/>
    </sheetView>
  </sheetViews>
  <sheetFormatPr defaultRowHeight="14.5" x14ac:dyDescent="0.35"/>
  <cols>
    <col min="1" max="1" width="9.1796875" style="1"/>
    <col min="2" max="2" width="7.81640625" customWidth="1"/>
    <col min="3" max="3" width="8.54296875" customWidth="1"/>
    <col min="4" max="4" width="6.7265625" customWidth="1"/>
    <col min="5" max="5" width="9.81640625" customWidth="1"/>
    <col min="6" max="6" width="7.7265625" customWidth="1"/>
    <col min="7" max="7" width="11" customWidth="1"/>
    <col min="8" max="8" width="8.54296875" customWidth="1"/>
    <col min="9" max="9" width="9.7265625" customWidth="1"/>
    <col min="10" max="10" width="10.54296875" style="3" customWidth="1"/>
    <col min="11" max="11" width="9.1796875" customWidth="1"/>
    <col min="12" max="12" width="9.1796875" hidden="1" customWidth="1"/>
    <col min="13" max="14" width="4.26953125" hidden="1" customWidth="1"/>
    <col min="15" max="15" width="10.26953125" hidden="1" customWidth="1"/>
    <col min="16" max="16" width="6.453125" hidden="1" customWidth="1"/>
    <col min="17" max="17" width="8.26953125" hidden="1" customWidth="1"/>
    <col min="18" max="18" width="9.54296875" customWidth="1"/>
    <col min="19" max="19" width="9.26953125" customWidth="1"/>
    <col min="20" max="20" width="9.54296875" customWidth="1"/>
    <col min="21" max="23" width="14.26953125" customWidth="1"/>
    <col min="24" max="24" width="11.81640625" customWidth="1"/>
    <col min="25" max="25" width="14.453125" customWidth="1"/>
    <col min="26" max="26" width="18.26953125" customWidth="1"/>
    <col min="27" max="27" width="5" style="3" hidden="1" customWidth="1"/>
    <col min="28" max="28" width="16" style="3" hidden="1" customWidth="1"/>
    <col min="29" max="29" width="16" style="6" bestFit="1" customWidth="1"/>
    <col min="30" max="30" width="8" style="2" bestFit="1" customWidth="1"/>
    <col min="31" max="31" width="10.6328125" style="3" bestFit="1" customWidth="1"/>
    <col min="32" max="32" width="11.08984375" style="3" bestFit="1" customWidth="1"/>
    <col min="33" max="33" width="9" style="3" bestFit="1" customWidth="1"/>
    <col min="34" max="34" width="10.6328125" style="3" bestFit="1" customWidth="1"/>
    <col min="35" max="35" width="16.81640625" bestFit="1" customWidth="1"/>
    <col min="36" max="36" width="12.54296875" bestFit="1" customWidth="1"/>
    <col min="37" max="37" width="10.08984375" bestFit="1" customWidth="1"/>
    <col min="38" max="38" width="7" bestFit="1" customWidth="1"/>
    <col min="39" max="39" width="7.1796875" bestFit="1" customWidth="1"/>
    <col min="40" max="40" width="14.81640625" bestFit="1" customWidth="1"/>
    <col min="41" max="41" width="12" bestFit="1" customWidth="1"/>
    <col min="42" max="42" width="9.1796875" bestFit="1" customWidth="1"/>
    <col min="43" max="43" width="15" bestFit="1" customWidth="1"/>
    <col min="44" max="44" width="9.81640625" bestFit="1" customWidth="1"/>
    <col min="45" max="45" width="10.90625" bestFit="1" customWidth="1"/>
    <col min="46" max="46" width="8.08984375" bestFit="1" customWidth="1"/>
    <col min="47" max="47" width="18.81640625" bestFit="1" customWidth="1"/>
    <col min="48" max="48" width="9.54296875" bestFit="1" customWidth="1"/>
    <col min="49" max="50" width="14.81640625" bestFit="1" customWidth="1"/>
    <col min="51" max="51" width="16.36328125" bestFit="1" customWidth="1"/>
    <col min="52" max="52" width="16.1796875" bestFit="1" customWidth="1"/>
    <col min="53" max="53" width="17.90625" bestFit="1" customWidth="1"/>
    <col min="54" max="54" width="16.6328125" bestFit="1" customWidth="1"/>
    <col min="55" max="55" width="17.90625" bestFit="1" customWidth="1"/>
    <col min="56" max="56" width="16.81640625" bestFit="1" customWidth="1"/>
    <col min="57" max="57" width="17.90625" bestFit="1" customWidth="1"/>
    <col min="58" max="58" width="16.1796875" bestFit="1" customWidth="1"/>
    <col min="59" max="59" width="17.90625" bestFit="1" customWidth="1"/>
    <col min="60" max="60" width="18.1796875" bestFit="1" customWidth="1"/>
    <col min="61" max="61" width="18.453125" bestFit="1" customWidth="1"/>
    <col min="62" max="62" width="20.26953125" bestFit="1" customWidth="1"/>
    <col min="63" max="63" width="25.26953125" bestFit="1" customWidth="1"/>
    <col min="64" max="64" width="21.08984375" bestFit="1" customWidth="1"/>
    <col min="65" max="65" width="26.08984375" bestFit="1" customWidth="1"/>
    <col min="66" max="66" width="27.1796875" bestFit="1" customWidth="1"/>
    <col min="67" max="67" width="31.36328125" bestFit="1" customWidth="1"/>
    <col min="68" max="68" width="17.26953125" bestFit="1" customWidth="1"/>
    <col min="69" max="69" width="20.81640625" bestFit="1" customWidth="1"/>
    <col min="70" max="70" width="16.08984375" bestFit="1" customWidth="1"/>
  </cols>
  <sheetData>
    <row r="1" spans="1:75" x14ac:dyDescent="0.35">
      <c r="B1" s="25" t="s">
        <v>39</v>
      </c>
      <c r="C1" s="18"/>
      <c r="D1" s="18"/>
      <c r="E1" s="18"/>
      <c r="F1" s="18"/>
      <c r="G1" s="18"/>
      <c r="H1" s="27" t="s">
        <v>43</v>
      </c>
      <c r="I1" s="26"/>
      <c r="J1" s="26"/>
      <c r="K1" s="26"/>
      <c r="L1" s="29" t="s">
        <v>44</v>
      </c>
      <c r="M1" s="28"/>
      <c r="N1" s="28"/>
      <c r="O1" s="28"/>
      <c r="P1" s="28"/>
      <c r="Q1" s="28"/>
      <c r="R1" s="24" t="s">
        <v>42</v>
      </c>
      <c r="S1" s="21"/>
      <c r="T1" s="22"/>
      <c r="U1" s="23"/>
      <c r="V1" s="21"/>
      <c r="W1" s="21"/>
      <c r="X1" s="21"/>
      <c r="Y1" s="21"/>
      <c r="Z1" s="21"/>
      <c r="AA1" s="30" t="s">
        <v>40</v>
      </c>
      <c r="AB1" s="20"/>
      <c r="AC1" s="31" t="s">
        <v>41</v>
      </c>
      <c r="AD1"/>
      <c r="AE1"/>
      <c r="AF1"/>
      <c r="AG1"/>
      <c r="AH1"/>
    </row>
    <row r="2" spans="1:75" ht="30" customHeight="1" x14ac:dyDescent="0.35">
      <c r="A2" s="11" t="s">
        <v>5</v>
      </c>
      <c r="B2" s="8" t="s">
        <v>2</v>
      </c>
      <c r="C2" s="8" t="s">
        <v>8</v>
      </c>
      <c r="D2" s="9" t="s">
        <v>45</v>
      </c>
      <c r="E2" s="10" t="s">
        <v>4</v>
      </c>
      <c r="F2" s="8" t="s">
        <v>48</v>
      </c>
      <c r="G2" s="8" t="s">
        <v>11</v>
      </c>
      <c r="H2" s="8" t="s">
        <v>46</v>
      </c>
      <c r="I2" s="8" t="s">
        <v>47</v>
      </c>
      <c r="J2" s="8" t="s">
        <v>77</v>
      </c>
      <c r="K2" s="8" t="s">
        <v>10</v>
      </c>
      <c r="L2" s="8" t="s">
        <v>27</v>
      </c>
      <c r="M2" s="8" t="s">
        <v>15</v>
      </c>
      <c r="N2" s="8" t="s">
        <v>16</v>
      </c>
      <c r="O2" s="8" t="s">
        <v>13</v>
      </c>
      <c r="P2" s="8" t="s">
        <v>28</v>
      </c>
      <c r="Q2" s="8" t="s">
        <v>29</v>
      </c>
      <c r="R2" s="13" t="s">
        <v>31</v>
      </c>
      <c r="S2" s="13" t="s">
        <v>32</v>
      </c>
      <c r="T2" s="13" t="s">
        <v>33</v>
      </c>
      <c r="U2" s="13" t="s">
        <v>34</v>
      </c>
      <c r="V2" s="13" t="s">
        <v>35</v>
      </c>
      <c r="W2" s="13" t="s">
        <v>36</v>
      </c>
      <c r="X2" s="13" t="s">
        <v>137</v>
      </c>
      <c r="Y2" s="13" t="s">
        <v>37</v>
      </c>
      <c r="Z2" s="13" t="s">
        <v>170</v>
      </c>
      <c r="AA2" s="11" t="s">
        <v>12</v>
      </c>
      <c r="AB2" s="11" t="s">
        <v>38</v>
      </c>
      <c r="AC2" s="8" t="s">
        <v>26</v>
      </c>
      <c r="AD2" s="13" t="s">
        <v>241</v>
      </c>
      <c r="AE2" s="13" t="s">
        <v>242</v>
      </c>
      <c r="AF2" s="13" t="s">
        <v>243</v>
      </c>
      <c r="AG2" s="13" t="s">
        <v>244</v>
      </c>
      <c r="AH2" s="13" t="s">
        <v>245</v>
      </c>
      <c r="AI2" s="13" t="s">
        <v>246</v>
      </c>
      <c r="AJ2" s="13" t="s">
        <v>247</v>
      </c>
      <c r="AK2" s="13" t="s">
        <v>248</v>
      </c>
      <c r="AL2" s="13" t="s">
        <v>249</v>
      </c>
      <c r="AM2" s="13" t="s">
        <v>250</v>
      </c>
      <c r="AN2" s="13" t="s">
        <v>251</v>
      </c>
      <c r="AO2" s="13" t="s">
        <v>252</v>
      </c>
      <c r="AP2" s="13" t="s">
        <v>253</v>
      </c>
      <c r="AQ2" s="13" t="s">
        <v>254</v>
      </c>
      <c r="AR2" s="13" t="s">
        <v>255</v>
      </c>
      <c r="AS2" s="13" t="s">
        <v>195</v>
      </c>
      <c r="AT2" s="13" t="s">
        <v>256</v>
      </c>
      <c r="AU2" s="13" t="s">
        <v>257</v>
      </c>
      <c r="AV2" s="13" t="s">
        <v>258</v>
      </c>
      <c r="AW2" s="13" t="s">
        <v>259</v>
      </c>
      <c r="AX2" s="13" t="s">
        <v>260</v>
      </c>
      <c r="AY2" s="13" t="s">
        <v>261</v>
      </c>
      <c r="AZ2" s="113" t="s">
        <v>1404</v>
      </c>
      <c r="BA2" s="113" t="s">
        <v>1410</v>
      </c>
      <c r="BB2" s="113" t="s">
        <v>1411</v>
      </c>
      <c r="BC2" s="113" t="s">
        <v>1413</v>
      </c>
      <c r="BD2" s="113" t="s">
        <v>1414</v>
      </c>
      <c r="BE2" s="113" t="s">
        <v>1416</v>
      </c>
      <c r="BF2" s="113" t="s">
        <v>1418</v>
      </c>
      <c r="BG2" s="113" t="s">
        <v>1487</v>
      </c>
      <c r="BH2" s="113" t="s">
        <v>1494</v>
      </c>
      <c r="BI2" s="113" t="s">
        <v>1564</v>
      </c>
      <c r="BJ2" s="113" t="s">
        <v>1722</v>
      </c>
      <c r="BK2" s="113" t="s">
        <v>1723</v>
      </c>
      <c r="BL2" s="113" t="s">
        <v>1724</v>
      </c>
      <c r="BM2" s="113" t="s">
        <v>1725</v>
      </c>
      <c r="BN2" s="113" t="s">
        <v>1726</v>
      </c>
      <c r="BO2" s="113" t="s">
        <v>1727</v>
      </c>
      <c r="BP2" s="113" t="s">
        <v>1728</v>
      </c>
      <c r="BQ2" s="113" t="s">
        <v>1729</v>
      </c>
      <c r="BR2" s="113" t="s">
        <v>1731</v>
      </c>
      <c r="BS2" s="3"/>
      <c r="BT2" s="3"/>
    </row>
    <row r="3" spans="1:75" ht="15" customHeight="1" x14ac:dyDescent="0.35">
      <c r="A3" s="70" t="s">
        <v>496</v>
      </c>
      <c r="B3" s="83"/>
      <c r="C3" s="83"/>
      <c r="D3" s="84"/>
      <c r="E3" s="86"/>
      <c r="F3" s="80" t="s">
        <v>751</v>
      </c>
      <c r="G3" s="83"/>
      <c r="H3" s="81"/>
      <c r="I3" s="87"/>
      <c r="J3" s="87"/>
      <c r="K3" s="81" t="s">
        <v>1268</v>
      </c>
      <c r="L3" s="91"/>
      <c r="M3" s="92"/>
      <c r="N3" s="92"/>
      <c r="O3" s="93"/>
      <c r="P3" s="94"/>
      <c r="Q3" s="94"/>
      <c r="R3" s="50"/>
      <c r="S3" s="50"/>
      <c r="T3" s="50"/>
      <c r="U3" s="50"/>
      <c r="V3" s="51"/>
      <c r="W3" s="51"/>
      <c r="X3" s="52"/>
      <c r="Y3" s="51"/>
      <c r="Z3" s="51"/>
      <c r="AA3" s="88">
        <v>3</v>
      </c>
      <c r="AB3" s="88"/>
      <c r="AC3" s="89"/>
      <c r="AD3" s="71" t="s">
        <v>981</v>
      </c>
      <c r="AE3" s="71">
        <v>929</v>
      </c>
      <c r="AF3" s="71">
        <v>1274</v>
      </c>
      <c r="AG3" s="71">
        <v>12491</v>
      </c>
      <c r="AH3" s="71">
        <v>1</v>
      </c>
      <c r="AI3" s="71">
        <v>7200</v>
      </c>
      <c r="AJ3" s="71" t="s">
        <v>1037</v>
      </c>
      <c r="AK3" s="71" t="s">
        <v>1085</v>
      </c>
      <c r="AL3" s="75" t="s">
        <v>1111</v>
      </c>
      <c r="AM3" s="71" t="s">
        <v>367</v>
      </c>
      <c r="AN3" s="73">
        <v>39972.516192129631</v>
      </c>
      <c r="AO3" s="75"/>
      <c r="AP3" s="71" t="b">
        <v>0</v>
      </c>
      <c r="AQ3" s="71" t="b">
        <v>0</v>
      </c>
      <c r="AR3" s="71" t="b">
        <v>0</v>
      </c>
      <c r="AS3" s="71" t="s">
        <v>224</v>
      </c>
      <c r="AT3" s="71">
        <v>54</v>
      </c>
      <c r="AU3" s="75" t="s">
        <v>1185</v>
      </c>
      <c r="AV3" s="71" t="b">
        <v>0</v>
      </c>
      <c r="AW3" s="71" t="s">
        <v>290</v>
      </c>
      <c r="AX3" s="75" t="s">
        <v>1208</v>
      </c>
      <c r="AY3" s="71" t="s">
        <v>66</v>
      </c>
      <c r="AZ3" s="50" t="s">
        <v>638</v>
      </c>
      <c r="BA3" s="50" t="s">
        <v>638</v>
      </c>
      <c r="BB3" s="50" t="s">
        <v>696</v>
      </c>
      <c r="BC3" s="50" t="s">
        <v>696</v>
      </c>
      <c r="BD3" s="50"/>
      <c r="BE3" s="50"/>
      <c r="BF3" s="114" t="s">
        <v>1419</v>
      </c>
      <c r="BG3" s="114" t="s">
        <v>1419</v>
      </c>
      <c r="BH3" s="114" t="s">
        <v>1495</v>
      </c>
      <c r="BI3" s="114" t="s">
        <v>1495</v>
      </c>
      <c r="BJ3" s="114">
        <v>0</v>
      </c>
      <c r="BK3" s="118">
        <v>0</v>
      </c>
      <c r="BL3" s="114">
        <v>0</v>
      </c>
      <c r="BM3" s="118">
        <v>0</v>
      </c>
      <c r="BN3" s="114">
        <v>0</v>
      </c>
      <c r="BO3" s="118">
        <v>0</v>
      </c>
      <c r="BP3" s="114">
        <v>18</v>
      </c>
      <c r="BQ3" s="118">
        <v>100</v>
      </c>
      <c r="BR3" s="114">
        <v>18</v>
      </c>
      <c r="BS3" s="3"/>
      <c r="BT3" s="3"/>
    </row>
    <row r="4" spans="1:75" x14ac:dyDescent="0.35">
      <c r="A4" s="70" t="s">
        <v>398</v>
      </c>
      <c r="B4" s="83"/>
      <c r="C4" s="83"/>
      <c r="D4" s="84"/>
      <c r="E4" s="107"/>
      <c r="F4" s="80" t="s">
        <v>416</v>
      </c>
      <c r="G4" s="108"/>
      <c r="H4" s="81"/>
      <c r="I4" s="87"/>
      <c r="J4" s="109"/>
      <c r="K4" s="81" t="s">
        <v>1269</v>
      </c>
      <c r="L4" s="110"/>
      <c r="M4" s="92"/>
      <c r="N4" s="92"/>
      <c r="O4" s="93"/>
      <c r="P4" s="94"/>
      <c r="Q4" s="94"/>
      <c r="R4" s="79"/>
      <c r="S4" s="79"/>
      <c r="T4" s="79"/>
      <c r="U4" s="79"/>
      <c r="V4" s="52"/>
      <c r="W4" s="52"/>
      <c r="X4" s="52"/>
      <c r="Y4" s="52"/>
      <c r="Z4" s="51"/>
      <c r="AA4" s="88">
        <v>4</v>
      </c>
      <c r="AB4" s="88"/>
      <c r="AC4" s="89"/>
      <c r="AD4" s="72" t="s">
        <v>427</v>
      </c>
      <c r="AE4" s="72">
        <v>7</v>
      </c>
      <c r="AF4" s="72">
        <v>215</v>
      </c>
      <c r="AG4" s="72">
        <v>999</v>
      </c>
      <c r="AH4" s="72">
        <v>67</v>
      </c>
      <c r="AI4" s="72">
        <v>-25200</v>
      </c>
      <c r="AJ4" s="72" t="s">
        <v>432</v>
      </c>
      <c r="AK4" s="72" t="s">
        <v>437</v>
      </c>
      <c r="AL4" s="76" t="s">
        <v>440</v>
      </c>
      <c r="AM4" s="72" t="s">
        <v>269</v>
      </c>
      <c r="AN4" s="74">
        <v>42275.477222222224</v>
      </c>
      <c r="AO4" s="76" t="s">
        <v>444</v>
      </c>
      <c r="AP4" s="72" t="b">
        <v>1</v>
      </c>
      <c r="AQ4" s="72" t="b">
        <v>0</v>
      </c>
      <c r="AR4" s="72" t="b">
        <v>0</v>
      </c>
      <c r="AS4" s="72" t="s">
        <v>224</v>
      </c>
      <c r="AT4" s="72">
        <v>1</v>
      </c>
      <c r="AU4" s="76" t="s">
        <v>284</v>
      </c>
      <c r="AV4" s="72" t="b">
        <v>0</v>
      </c>
      <c r="AW4" s="72" t="s">
        <v>290</v>
      </c>
      <c r="AX4" s="76" t="s">
        <v>452</v>
      </c>
      <c r="AY4" s="72" t="s">
        <v>66</v>
      </c>
      <c r="AZ4" s="50"/>
      <c r="BA4" s="50"/>
      <c r="BB4" s="50"/>
      <c r="BC4" s="50"/>
      <c r="BD4" s="50"/>
      <c r="BE4" s="50"/>
      <c r="BF4" s="114" t="s">
        <v>1420</v>
      </c>
      <c r="BG4" s="114" t="s">
        <v>1420</v>
      </c>
      <c r="BH4" s="114" t="s">
        <v>1496</v>
      </c>
      <c r="BI4" s="114" t="s">
        <v>1496</v>
      </c>
      <c r="BJ4" s="114">
        <v>0</v>
      </c>
      <c r="BK4" s="118">
        <v>0</v>
      </c>
      <c r="BL4" s="114">
        <v>0</v>
      </c>
      <c r="BM4" s="118">
        <v>0</v>
      </c>
      <c r="BN4" s="114">
        <v>0</v>
      </c>
      <c r="BO4" s="118">
        <v>0</v>
      </c>
      <c r="BP4" s="114">
        <v>19</v>
      </c>
      <c r="BQ4" s="118">
        <v>100</v>
      </c>
      <c r="BR4" s="114">
        <v>19</v>
      </c>
      <c r="BS4" s="2"/>
      <c r="BT4" s="3"/>
      <c r="BU4" s="3"/>
      <c r="BV4" s="3"/>
      <c r="BW4" s="3"/>
    </row>
    <row r="5" spans="1:75" x14ac:dyDescent="0.35">
      <c r="A5" s="70" t="s">
        <v>497</v>
      </c>
      <c r="B5" s="83"/>
      <c r="C5" s="83"/>
      <c r="D5" s="84"/>
      <c r="E5" s="107"/>
      <c r="F5" s="80" t="s">
        <v>752</v>
      </c>
      <c r="G5" s="108"/>
      <c r="H5" s="81"/>
      <c r="I5" s="87"/>
      <c r="J5" s="109"/>
      <c r="K5" s="81" t="s">
        <v>1270</v>
      </c>
      <c r="L5" s="110"/>
      <c r="M5" s="92"/>
      <c r="N5" s="92"/>
      <c r="O5" s="93"/>
      <c r="P5" s="94"/>
      <c r="Q5" s="94"/>
      <c r="R5" s="79"/>
      <c r="S5" s="79"/>
      <c r="T5" s="79"/>
      <c r="U5" s="79"/>
      <c r="V5" s="52"/>
      <c r="W5" s="52"/>
      <c r="X5" s="52"/>
      <c r="Y5" s="52"/>
      <c r="Z5" s="51"/>
      <c r="AA5" s="88">
        <v>5</v>
      </c>
      <c r="AB5" s="88"/>
      <c r="AC5" s="89"/>
      <c r="AD5" s="72" t="s">
        <v>982</v>
      </c>
      <c r="AE5" s="72">
        <v>102</v>
      </c>
      <c r="AF5" s="72">
        <v>18</v>
      </c>
      <c r="AG5" s="72">
        <v>4115</v>
      </c>
      <c r="AH5" s="72">
        <v>20</v>
      </c>
      <c r="AI5" s="72"/>
      <c r="AJ5" s="72"/>
      <c r="AK5" s="72"/>
      <c r="AL5" s="72"/>
      <c r="AM5" s="72"/>
      <c r="AN5" s="74">
        <v>42407.478356481479</v>
      </c>
      <c r="AO5" s="72"/>
      <c r="AP5" s="72" t="b">
        <v>1</v>
      </c>
      <c r="AQ5" s="72" t="b">
        <v>0</v>
      </c>
      <c r="AR5" s="72" t="b">
        <v>0</v>
      </c>
      <c r="AS5" s="72" t="s">
        <v>965</v>
      </c>
      <c r="AT5" s="72">
        <v>1</v>
      </c>
      <c r="AU5" s="72"/>
      <c r="AV5" s="72" t="b">
        <v>0</v>
      </c>
      <c r="AW5" s="72" t="s">
        <v>290</v>
      </c>
      <c r="AX5" s="76" t="s">
        <v>1209</v>
      </c>
      <c r="AY5" s="72" t="s">
        <v>66</v>
      </c>
      <c r="AZ5" s="50" t="s">
        <v>639</v>
      </c>
      <c r="BA5" s="50" t="s">
        <v>639</v>
      </c>
      <c r="BB5" s="50" t="s">
        <v>697</v>
      </c>
      <c r="BC5" s="50" t="s">
        <v>697</v>
      </c>
      <c r="BD5" s="50" t="s">
        <v>717</v>
      </c>
      <c r="BE5" s="50" t="s">
        <v>717</v>
      </c>
      <c r="BF5" s="114" t="s">
        <v>1421</v>
      </c>
      <c r="BG5" s="114" t="s">
        <v>1421</v>
      </c>
      <c r="BH5" s="114" t="s">
        <v>1497</v>
      </c>
      <c r="BI5" s="114" t="s">
        <v>1497</v>
      </c>
      <c r="BJ5" s="114">
        <v>0</v>
      </c>
      <c r="BK5" s="118">
        <v>0</v>
      </c>
      <c r="BL5" s="114">
        <v>0</v>
      </c>
      <c r="BM5" s="118">
        <v>0</v>
      </c>
      <c r="BN5" s="114">
        <v>0</v>
      </c>
      <c r="BO5" s="118">
        <v>0</v>
      </c>
      <c r="BP5" s="114">
        <v>19</v>
      </c>
      <c r="BQ5" s="118">
        <v>100</v>
      </c>
      <c r="BR5" s="114">
        <v>19</v>
      </c>
      <c r="BS5" s="2"/>
      <c r="BT5" s="3"/>
      <c r="BU5" s="3"/>
      <c r="BV5" s="3"/>
      <c r="BW5" s="3"/>
    </row>
    <row r="6" spans="1:75" x14ac:dyDescent="0.35">
      <c r="A6" s="70" t="s">
        <v>544</v>
      </c>
      <c r="B6" s="83"/>
      <c r="C6" s="83"/>
      <c r="D6" s="84"/>
      <c r="E6" s="107"/>
      <c r="F6" s="80" t="s">
        <v>1198</v>
      </c>
      <c r="G6" s="108"/>
      <c r="H6" s="81"/>
      <c r="I6" s="87"/>
      <c r="J6" s="109"/>
      <c r="K6" s="81" t="s">
        <v>1271</v>
      </c>
      <c r="L6" s="110"/>
      <c r="M6" s="92"/>
      <c r="N6" s="92"/>
      <c r="O6" s="93"/>
      <c r="P6" s="94"/>
      <c r="Q6" s="94"/>
      <c r="R6" s="79"/>
      <c r="S6" s="79"/>
      <c r="T6" s="79"/>
      <c r="U6" s="79"/>
      <c r="V6" s="52"/>
      <c r="W6" s="52"/>
      <c r="X6" s="52"/>
      <c r="Y6" s="52"/>
      <c r="Z6" s="51"/>
      <c r="AA6" s="88">
        <v>6</v>
      </c>
      <c r="AB6" s="88"/>
      <c r="AC6" s="89"/>
      <c r="AD6" s="72" t="s">
        <v>697</v>
      </c>
      <c r="AE6" s="72">
        <v>104</v>
      </c>
      <c r="AF6" s="72">
        <v>1552</v>
      </c>
      <c r="AG6" s="72">
        <v>16926</v>
      </c>
      <c r="AH6" s="72">
        <v>0</v>
      </c>
      <c r="AI6" s="72">
        <v>10800</v>
      </c>
      <c r="AJ6" s="72" t="s">
        <v>1038</v>
      </c>
      <c r="AK6" s="72" t="s">
        <v>1086</v>
      </c>
      <c r="AL6" s="76" t="s">
        <v>1112</v>
      </c>
      <c r="AM6" s="72" t="s">
        <v>272</v>
      </c>
      <c r="AN6" s="74">
        <v>40643.576805555553</v>
      </c>
      <c r="AO6" s="76" t="s">
        <v>1148</v>
      </c>
      <c r="AP6" s="72" t="b">
        <v>1</v>
      </c>
      <c r="AQ6" s="72" t="b">
        <v>0</v>
      </c>
      <c r="AR6" s="72" t="b">
        <v>0</v>
      </c>
      <c r="AS6" s="72" t="s">
        <v>224</v>
      </c>
      <c r="AT6" s="72">
        <v>7</v>
      </c>
      <c r="AU6" s="76" t="s">
        <v>284</v>
      </c>
      <c r="AV6" s="72" t="b">
        <v>0</v>
      </c>
      <c r="AW6" s="72" t="s">
        <v>290</v>
      </c>
      <c r="AX6" s="76" t="s">
        <v>1210</v>
      </c>
      <c r="AY6" s="72" t="s">
        <v>66</v>
      </c>
      <c r="AZ6" s="50" t="s">
        <v>639</v>
      </c>
      <c r="BA6" s="50" t="s">
        <v>639</v>
      </c>
      <c r="BB6" s="50" t="s">
        <v>697</v>
      </c>
      <c r="BC6" s="50" t="s">
        <v>697</v>
      </c>
      <c r="BD6" s="50" t="s">
        <v>717</v>
      </c>
      <c r="BE6" s="50" t="s">
        <v>717</v>
      </c>
      <c r="BF6" s="114" t="s">
        <v>1422</v>
      </c>
      <c r="BG6" s="114" t="s">
        <v>1422</v>
      </c>
      <c r="BH6" s="114" t="s">
        <v>1498</v>
      </c>
      <c r="BI6" s="114" t="s">
        <v>1498</v>
      </c>
      <c r="BJ6" s="114">
        <v>0</v>
      </c>
      <c r="BK6" s="118">
        <v>0</v>
      </c>
      <c r="BL6" s="114">
        <v>0</v>
      </c>
      <c r="BM6" s="118">
        <v>0</v>
      </c>
      <c r="BN6" s="114">
        <v>0</v>
      </c>
      <c r="BO6" s="118">
        <v>0</v>
      </c>
      <c r="BP6" s="114">
        <v>16</v>
      </c>
      <c r="BQ6" s="118">
        <v>100</v>
      </c>
      <c r="BR6" s="114">
        <v>16</v>
      </c>
      <c r="BS6" s="2"/>
      <c r="BT6" s="3"/>
      <c r="BU6" s="3"/>
      <c r="BV6" s="3"/>
      <c r="BW6" s="3"/>
    </row>
    <row r="7" spans="1:75" x14ac:dyDescent="0.35">
      <c r="A7" s="70" t="s">
        <v>498</v>
      </c>
      <c r="B7" s="83"/>
      <c r="C7" s="83"/>
      <c r="D7" s="84"/>
      <c r="E7" s="107"/>
      <c r="F7" s="80" t="s">
        <v>289</v>
      </c>
      <c r="G7" s="108"/>
      <c r="H7" s="81"/>
      <c r="I7" s="87"/>
      <c r="J7" s="109"/>
      <c r="K7" s="81" t="s">
        <v>1272</v>
      </c>
      <c r="L7" s="110"/>
      <c r="M7" s="92"/>
      <c r="N7" s="92"/>
      <c r="O7" s="93"/>
      <c r="P7" s="94"/>
      <c r="Q7" s="94"/>
      <c r="R7" s="79"/>
      <c r="S7" s="79"/>
      <c r="T7" s="79"/>
      <c r="U7" s="79"/>
      <c r="V7" s="52"/>
      <c r="W7" s="52"/>
      <c r="X7" s="52"/>
      <c r="Y7" s="52"/>
      <c r="Z7" s="51"/>
      <c r="AA7" s="88">
        <v>7</v>
      </c>
      <c r="AB7" s="88"/>
      <c r="AC7" s="89"/>
      <c r="AD7" s="72" t="s">
        <v>983</v>
      </c>
      <c r="AE7" s="72">
        <v>1376</v>
      </c>
      <c r="AF7" s="72">
        <v>642</v>
      </c>
      <c r="AG7" s="72">
        <v>16864</v>
      </c>
      <c r="AH7" s="72">
        <v>0</v>
      </c>
      <c r="AI7" s="72"/>
      <c r="AJ7" s="72"/>
      <c r="AK7" s="72"/>
      <c r="AL7" s="72"/>
      <c r="AM7" s="72"/>
      <c r="AN7" s="74">
        <v>41884.367303240739</v>
      </c>
      <c r="AO7" s="72"/>
      <c r="AP7" s="72" t="b">
        <v>1</v>
      </c>
      <c r="AQ7" s="72" t="b">
        <v>1</v>
      </c>
      <c r="AR7" s="72" t="b">
        <v>0</v>
      </c>
      <c r="AS7" s="72" t="s">
        <v>224</v>
      </c>
      <c r="AT7" s="72">
        <v>10</v>
      </c>
      <c r="AU7" s="76" t="s">
        <v>284</v>
      </c>
      <c r="AV7" s="72" t="b">
        <v>0</v>
      </c>
      <c r="AW7" s="72" t="s">
        <v>290</v>
      </c>
      <c r="AX7" s="76" t="s">
        <v>1211</v>
      </c>
      <c r="AY7" s="72" t="s">
        <v>66</v>
      </c>
      <c r="AZ7" s="50" t="s">
        <v>640</v>
      </c>
      <c r="BA7" s="50" t="s">
        <v>640</v>
      </c>
      <c r="BB7" s="50" t="s">
        <v>330</v>
      </c>
      <c r="BC7" s="50" t="s">
        <v>330</v>
      </c>
      <c r="BD7" s="50"/>
      <c r="BE7" s="50"/>
      <c r="BF7" s="114" t="s">
        <v>1423</v>
      </c>
      <c r="BG7" s="114" t="s">
        <v>1423</v>
      </c>
      <c r="BH7" s="114" t="s">
        <v>1499</v>
      </c>
      <c r="BI7" s="114" t="s">
        <v>1499</v>
      </c>
      <c r="BJ7" s="114">
        <v>0</v>
      </c>
      <c r="BK7" s="118">
        <v>0</v>
      </c>
      <c r="BL7" s="114">
        <v>0</v>
      </c>
      <c r="BM7" s="118">
        <v>0</v>
      </c>
      <c r="BN7" s="114">
        <v>0</v>
      </c>
      <c r="BO7" s="118">
        <v>0</v>
      </c>
      <c r="BP7" s="114">
        <v>15</v>
      </c>
      <c r="BQ7" s="118">
        <v>100</v>
      </c>
      <c r="BR7" s="114">
        <v>15</v>
      </c>
      <c r="BS7" s="2"/>
      <c r="BT7" s="3"/>
      <c r="BU7" s="3"/>
      <c r="BV7" s="3"/>
      <c r="BW7" s="3"/>
    </row>
    <row r="8" spans="1:75" x14ac:dyDescent="0.35">
      <c r="A8" s="70" t="s">
        <v>499</v>
      </c>
      <c r="B8" s="83"/>
      <c r="C8" s="83"/>
      <c r="D8" s="84"/>
      <c r="E8" s="107"/>
      <c r="F8" s="80" t="s">
        <v>1199</v>
      </c>
      <c r="G8" s="108"/>
      <c r="H8" s="81"/>
      <c r="I8" s="87"/>
      <c r="J8" s="109"/>
      <c r="K8" s="81" t="s">
        <v>1273</v>
      </c>
      <c r="L8" s="110"/>
      <c r="M8" s="92"/>
      <c r="N8" s="92"/>
      <c r="O8" s="93"/>
      <c r="P8" s="94"/>
      <c r="Q8" s="94"/>
      <c r="R8" s="79"/>
      <c r="S8" s="79"/>
      <c r="T8" s="79"/>
      <c r="U8" s="79"/>
      <c r="V8" s="52"/>
      <c r="W8" s="52"/>
      <c r="X8" s="52"/>
      <c r="Y8" s="52"/>
      <c r="Z8" s="51"/>
      <c r="AA8" s="88">
        <v>8</v>
      </c>
      <c r="AB8" s="88"/>
      <c r="AC8" s="89"/>
      <c r="AD8" s="72" t="s">
        <v>969</v>
      </c>
      <c r="AE8" s="72">
        <v>26</v>
      </c>
      <c r="AF8" s="72">
        <v>67</v>
      </c>
      <c r="AG8" s="72">
        <v>3027</v>
      </c>
      <c r="AH8" s="72">
        <v>1</v>
      </c>
      <c r="AI8" s="72">
        <v>-25200</v>
      </c>
      <c r="AJ8" s="72" t="s">
        <v>1039</v>
      </c>
      <c r="AK8" s="72"/>
      <c r="AL8" s="76" t="s">
        <v>1113</v>
      </c>
      <c r="AM8" s="72" t="s">
        <v>269</v>
      </c>
      <c r="AN8" s="74">
        <v>40703.457326388889</v>
      </c>
      <c r="AO8" s="76" t="s">
        <v>1149</v>
      </c>
      <c r="AP8" s="72" t="b">
        <v>0</v>
      </c>
      <c r="AQ8" s="72" t="b">
        <v>0</v>
      </c>
      <c r="AR8" s="72" t="b">
        <v>0</v>
      </c>
      <c r="AS8" s="72" t="s">
        <v>224</v>
      </c>
      <c r="AT8" s="72">
        <v>17</v>
      </c>
      <c r="AU8" s="76" t="s">
        <v>284</v>
      </c>
      <c r="AV8" s="72" t="b">
        <v>0</v>
      </c>
      <c r="AW8" s="72" t="s">
        <v>290</v>
      </c>
      <c r="AX8" s="76" t="s">
        <v>1212</v>
      </c>
      <c r="AY8" s="72" t="s">
        <v>66</v>
      </c>
      <c r="AZ8" s="50" t="s">
        <v>641</v>
      </c>
      <c r="BA8" s="50" t="s">
        <v>641</v>
      </c>
      <c r="BB8" s="50" t="s">
        <v>1412</v>
      </c>
      <c r="BC8" s="50" t="s">
        <v>1412</v>
      </c>
      <c r="BD8" s="50"/>
      <c r="BE8" s="50"/>
      <c r="BF8" s="114" t="s">
        <v>1424</v>
      </c>
      <c r="BG8" s="114" t="s">
        <v>1424</v>
      </c>
      <c r="BH8" s="114" t="s">
        <v>1500</v>
      </c>
      <c r="BI8" s="114" t="s">
        <v>1500</v>
      </c>
      <c r="BJ8" s="114">
        <v>0</v>
      </c>
      <c r="BK8" s="118">
        <v>0</v>
      </c>
      <c r="BL8" s="114">
        <v>0</v>
      </c>
      <c r="BM8" s="118">
        <v>0</v>
      </c>
      <c r="BN8" s="114">
        <v>0</v>
      </c>
      <c r="BO8" s="118">
        <v>0</v>
      </c>
      <c r="BP8" s="114">
        <v>11</v>
      </c>
      <c r="BQ8" s="118">
        <v>100</v>
      </c>
      <c r="BR8" s="114">
        <v>11</v>
      </c>
      <c r="BS8" s="2"/>
      <c r="BT8" s="3"/>
      <c r="BU8" s="3"/>
      <c r="BV8" s="3"/>
      <c r="BW8" s="3"/>
    </row>
    <row r="9" spans="1:75" x14ac:dyDescent="0.35">
      <c r="A9" s="70" t="s">
        <v>500</v>
      </c>
      <c r="B9" s="83"/>
      <c r="C9" s="83"/>
      <c r="D9" s="84"/>
      <c r="E9" s="107"/>
      <c r="F9" s="80" t="s">
        <v>753</v>
      </c>
      <c r="G9" s="108"/>
      <c r="H9" s="81"/>
      <c r="I9" s="87"/>
      <c r="J9" s="109"/>
      <c r="K9" s="81" t="s">
        <v>1274</v>
      </c>
      <c r="L9" s="110"/>
      <c r="M9" s="92"/>
      <c r="N9" s="92"/>
      <c r="O9" s="93"/>
      <c r="P9" s="94"/>
      <c r="Q9" s="94"/>
      <c r="R9" s="79"/>
      <c r="S9" s="79"/>
      <c r="T9" s="79"/>
      <c r="U9" s="79"/>
      <c r="V9" s="52"/>
      <c r="W9" s="52"/>
      <c r="X9" s="52"/>
      <c r="Y9" s="52"/>
      <c r="Z9" s="51"/>
      <c r="AA9" s="88">
        <v>9</v>
      </c>
      <c r="AB9" s="88"/>
      <c r="AC9" s="89"/>
      <c r="AD9" s="72" t="s">
        <v>984</v>
      </c>
      <c r="AE9" s="72">
        <v>1940</v>
      </c>
      <c r="AF9" s="72">
        <v>290</v>
      </c>
      <c r="AG9" s="72">
        <v>2562</v>
      </c>
      <c r="AH9" s="72">
        <v>0</v>
      </c>
      <c r="AI9" s="72"/>
      <c r="AJ9" s="72"/>
      <c r="AK9" s="72" t="s">
        <v>1087</v>
      </c>
      <c r="AL9" s="76" t="s">
        <v>1114</v>
      </c>
      <c r="AM9" s="72"/>
      <c r="AN9" s="74">
        <v>42676.498692129629</v>
      </c>
      <c r="AO9" s="76" t="s">
        <v>1150</v>
      </c>
      <c r="AP9" s="72" t="b">
        <v>1</v>
      </c>
      <c r="AQ9" s="72" t="b">
        <v>0</v>
      </c>
      <c r="AR9" s="72" t="b">
        <v>0</v>
      </c>
      <c r="AS9" s="72" t="s">
        <v>282</v>
      </c>
      <c r="AT9" s="72">
        <v>0</v>
      </c>
      <c r="AU9" s="72"/>
      <c r="AV9" s="72" t="b">
        <v>0</v>
      </c>
      <c r="AW9" s="72" t="s">
        <v>290</v>
      </c>
      <c r="AX9" s="76" t="s">
        <v>1213</v>
      </c>
      <c r="AY9" s="72" t="s">
        <v>66</v>
      </c>
      <c r="AZ9" s="50" t="s">
        <v>642</v>
      </c>
      <c r="BA9" s="50" t="s">
        <v>642</v>
      </c>
      <c r="BB9" s="50" t="s">
        <v>699</v>
      </c>
      <c r="BC9" s="50" t="s">
        <v>699</v>
      </c>
      <c r="BD9" s="50"/>
      <c r="BE9" s="50"/>
      <c r="BF9" s="114" t="s">
        <v>1425</v>
      </c>
      <c r="BG9" s="114" t="s">
        <v>1425</v>
      </c>
      <c r="BH9" s="114" t="s">
        <v>1501</v>
      </c>
      <c r="BI9" s="114" t="s">
        <v>1501</v>
      </c>
      <c r="BJ9" s="114">
        <v>0</v>
      </c>
      <c r="BK9" s="118">
        <v>0</v>
      </c>
      <c r="BL9" s="114">
        <v>0</v>
      </c>
      <c r="BM9" s="118">
        <v>0</v>
      </c>
      <c r="BN9" s="114">
        <v>0</v>
      </c>
      <c r="BO9" s="118">
        <v>0</v>
      </c>
      <c r="BP9" s="114">
        <v>20</v>
      </c>
      <c r="BQ9" s="118">
        <v>100</v>
      </c>
      <c r="BR9" s="114">
        <v>20</v>
      </c>
      <c r="BS9" s="2"/>
      <c r="BT9" s="3"/>
      <c r="BU9" s="3"/>
      <c r="BV9" s="3"/>
      <c r="BW9" s="3"/>
    </row>
    <row r="10" spans="1:75" x14ac:dyDescent="0.35">
      <c r="A10" s="70" t="s">
        <v>501</v>
      </c>
      <c r="B10" s="83"/>
      <c r="C10" s="83"/>
      <c r="D10" s="84"/>
      <c r="E10" s="107"/>
      <c r="F10" s="80" t="s">
        <v>754</v>
      </c>
      <c r="G10" s="108"/>
      <c r="H10" s="81"/>
      <c r="I10" s="87"/>
      <c r="J10" s="109"/>
      <c r="K10" s="81" t="s">
        <v>1275</v>
      </c>
      <c r="L10" s="110"/>
      <c r="M10" s="92"/>
      <c r="N10" s="92"/>
      <c r="O10" s="93"/>
      <c r="P10" s="94"/>
      <c r="Q10" s="94"/>
      <c r="R10" s="79"/>
      <c r="S10" s="79"/>
      <c r="T10" s="79"/>
      <c r="U10" s="79"/>
      <c r="V10" s="52"/>
      <c r="W10" s="52"/>
      <c r="X10" s="52"/>
      <c r="Y10" s="52"/>
      <c r="Z10" s="51"/>
      <c r="AA10" s="88">
        <v>10</v>
      </c>
      <c r="AB10" s="88"/>
      <c r="AC10" s="89"/>
      <c r="AD10" s="72" t="s">
        <v>985</v>
      </c>
      <c r="AE10" s="72">
        <v>1871</v>
      </c>
      <c r="AF10" s="72">
        <v>7762</v>
      </c>
      <c r="AG10" s="72">
        <v>123720</v>
      </c>
      <c r="AH10" s="72">
        <v>12</v>
      </c>
      <c r="AI10" s="72">
        <v>7200</v>
      </c>
      <c r="AJ10" s="72" t="s">
        <v>1040</v>
      </c>
      <c r="AK10" s="72"/>
      <c r="AL10" s="76" t="s">
        <v>1115</v>
      </c>
      <c r="AM10" s="72" t="s">
        <v>268</v>
      </c>
      <c r="AN10" s="74">
        <v>41933.842800925922</v>
      </c>
      <c r="AO10" s="72"/>
      <c r="AP10" s="72" t="b">
        <v>0</v>
      </c>
      <c r="AQ10" s="72" t="b">
        <v>0</v>
      </c>
      <c r="AR10" s="72" t="b">
        <v>0</v>
      </c>
      <c r="AS10" s="72" t="s">
        <v>225</v>
      </c>
      <c r="AT10" s="72">
        <v>149</v>
      </c>
      <c r="AU10" s="76" t="s">
        <v>284</v>
      </c>
      <c r="AV10" s="72" t="b">
        <v>0</v>
      </c>
      <c r="AW10" s="72" t="s">
        <v>290</v>
      </c>
      <c r="AX10" s="76" t="s">
        <v>1214</v>
      </c>
      <c r="AY10" s="72" t="s">
        <v>66</v>
      </c>
      <c r="AZ10" s="50" t="s">
        <v>643</v>
      </c>
      <c r="BA10" s="50" t="s">
        <v>643</v>
      </c>
      <c r="BB10" s="50" t="s">
        <v>469</v>
      </c>
      <c r="BC10" s="50" t="s">
        <v>469</v>
      </c>
      <c r="BD10" s="50" t="s">
        <v>718</v>
      </c>
      <c r="BE10" s="50" t="s">
        <v>718</v>
      </c>
      <c r="BF10" s="114" t="s">
        <v>1426</v>
      </c>
      <c r="BG10" s="114" t="s">
        <v>1426</v>
      </c>
      <c r="BH10" s="114" t="s">
        <v>1502</v>
      </c>
      <c r="BI10" s="114" t="s">
        <v>1502</v>
      </c>
      <c r="BJ10" s="114">
        <v>0</v>
      </c>
      <c r="BK10" s="118">
        <v>0</v>
      </c>
      <c r="BL10" s="114">
        <v>0</v>
      </c>
      <c r="BM10" s="118">
        <v>0</v>
      </c>
      <c r="BN10" s="114">
        <v>0</v>
      </c>
      <c r="BO10" s="118">
        <v>0</v>
      </c>
      <c r="BP10" s="114">
        <v>16</v>
      </c>
      <c r="BQ10" s="118">
        <v>100</v>
      </c>
      <c r="BR10" s="114">
        <v>16</v>
      </c>
      <c r="BS10" s="2"/>
      <c r="BT10" s="3"/>
      <c r="BU10" s="3"/>
      <c r="BV10" s="3"/>
      <c r="BW10" s="3"/>
    </row>
    <row r="11" spans="1:75" x14ac:dyDescent="0.35">
      <c r="A11" s="70" t="s">
        <v>502</v>
      </c>
      <c r="B11" s="83"/>
      <c r="C11" s="83"/>
      <c r="D11" s="84"/>
      <c r="E11" s="107"/>
      <c r="F11" s="80" t="s">
        <v>755</v>
      </c>
      <c r="G11" s="108"/>
      <c r="H11" s="81"/>
      <c r="I11" s="87"/>
      <c r="J11" s="109"/>
      <c r="K11" s="81" t="s">
        <v>1276</v>
      </c>
      <c r="L11" s="110"/>
      <c r="M11" s="92"/>
      <c r="N11" s="92"/>
      <c r="O11" s="93"/>
      <c r="P11" s="94"/>
      <c r="Q11" s="94"/>
      <c r="R11" s="79"/>
      <c r="S11" s="79"/>
      <c r="T11" s="79"/>
      <c r="U11" s="79"/>
      <c r="V11" s="52"/>
      <c r="W11" s="52"/>
      <c r="X11" s="52"/>
      <c r="Y11" s="52"/>
      <c r="Z11" s="51"/>
      <c r="AA11" s="88">
        <v>11</v>
      </c>
      <c r="AB11" s="88"/>
      <c r="AC11" s="89"/>
      <c r="AD11" s="72" t="s">
        <v>502</v>
      </c>
      <c r="AE11" s="72">
        <v>3</v>
      </c>
      <c r="AF11" s="72">
        <v>20</v>
      </c>
      <c r="AG11" s="72">
        <v>10331</v>
      </c>
      <c r="AH11" s="72">
        <v>47</v>
      </c>
      <c r="AI11" s="72"/>
      <c r="AJ11" s="72" t="s">
        <v>1041</v>
      </c>
      <c r="AK11" s="72" t="s">
        <v>1088</v>
      </c>
      <c r="AL11" s="76" t="s">
        <v>1116</v>
      </c>
      <c r="AM11" s="72"/>
      <c r="AN11" s="74">
        <v>41720.784201388888</v>
      </c>
      <c r="AO11" s="72"/>
      <c r="AP11" s="72" t="b">
        <v>1</v>
      </c>
      <c r="AQ11" s="72" t="b">
        <v>0</v>
      </c>
      <c r="AR11" s="72" t="b">
        <v>1</v>
      </c>
      <c r="AS11" s="72" t="s">
        <v>224</v>
      </c>
      <c r="AT11" s="72">
        <v>12</v>
      </c>
      <c r="AU11" s="76" t="s">
        <v>284</v>
      </c>
      <c r="AV11" s="72" t="b">
        <v>0</v>
      </c>
      <c r="AW11" s="72" t="s">
        <v>290</v>
      </c>
      <c r="AX11" s="76" t="s">
        <v>1215</v>
      </c>
      <c r="AY11" s="72" t="s">
        <v>66</v>
      </c>
      <c r="AZ11" s="50"/>
      <c r="BA11" s="50"/>
      <c r="BB11" s="50"/>
      <c r="BC11" s="50"/>
      <c r="BD11" s="50" t="s">
        <v>719</v>
      </c>
      <c r="BE11" s="50" t="s">
        <v>719</v>
      </c>
      <c r="BF11" s="114" t="s">
        <v>1427</v>
      </c>
      <c r="BG11" s="114" t="s">
        <v>1427</v>
      </c>
      <c r="BH11" s="114" t="s">
        <v>1503</v>
      </c>
      <c r="BI11" s="114" t="s">
        <v>1503</v>
      </c>
      <c r="BJ11" s="114">
        <v>0</v>
      </c>
      <c r="BK11" s="118">
        <v>0</v>
      </c>
      <c r="BL11" s="114">
        <v>0</v>
      </c>
      <c r="BM11" s="118">
        <v>0</v>
      </c>
      <c r="BN11" s="114">
        <v>0</v>
      </c>
      <c r="BO11" s="118">
        <v>0</v>
      </c>
      <c r="BP11" s="114">
        <v>23</v>
      </c>
      <c r="BQ11" s="118">
        <v>100</v>
      </c>
      <c r="BR11" s="114">
        <v>23</v>
      </c>
      <c r="BS11" s="2"/>
      <c r="BT11" s="3"/>
      <c r="BU11" s="3"/>
      <c r="BV11" s="3"/>
      <c r="BW11" s="3"/>
    </row>
    <row r="12" spans="1:75" x14ac:dyDescent="0.35">
      <c r="A12" s="70" t="s">
        <v>503</v>
      </c>
      <c r="B12" s="83"/>
      <c r="C12" s="83"/>
      <c r="D12" s="84"/>
      <c r="E12" s="107"/>
      <c r="F12" s="80" t="s">
        <v>289</v>
      </c>
      <c r="G12" s="108"/>
      <c r="H12" s="81"/>
      <c r="I12" s="87"/>
      <c r="J12" s="109"/>
      <c r="K12" s="81" t="s">
        <v>1277</v>
      </c>
      <c r="L12" s="110"/>
      <c r="M12" s="92"/>
      <c r="N12" s="92"/>
      <c r="O12" s="93"/>
      <c r="P12" s="94"/>
      <c r="Q12" s="94"/>
      <c r="R12" s="79"/>
      <c r="S12" s="79"/>
      <c r="T12" s="79"/>
      <c r="U12" s="79"/>
      <c r="V12" s="52"/>
      <c r="W12" s="52"/>
      <c r="X12" s="52"/>
      <c r="Y12" s="52"/>
      <c r="Z12" s="51"/>
      <c r="AA12" s="88">
        <v>12</v>
      </c>
      <c r="AB12" s="88"/>
      <c r="AC12" s="89"/>
      <c r="AD12" s="72" t="s">
        <v>986</v>
      </c>
      <c r="AE12" s="72">
        <v>69</v>
      </c>
      <c r="AF12" s="72">
        <v>23</v>
      </c>
      <c r="AG12" s="72">
        <v>296</v>
      </c>
      <c r="AH12" s="72">
        <v>1</v>
      </c>
      <c r="AI12" s="72"/>
      <c r="AJ12" s="72"/>
      <c r="AK12" s="72"/>
      <c r="AL12" s="72"/>
      <c r="AM12" s="72"/>
      <c r="AN12" s="74">
        <v>42550.784837962965</v>
      </c>
      <c r="AO12" s="72"/>
      <c r="AP12" s="72" t="b">
        <v>1</v>
      </c>
      <c r="AQ12" s="72" t="b">
        <v>1</v>
      </c>
      <c r="AR12" s="72" t="b">
        <v>0</v>
      </c>
      <c r="AS12" s="72" t="s">
        <v>965</v>
      </c>
      <c r="AT12" s="72">
        <v>0</v>
      </c>
      <c r="AU12" s="72"/>
      <c r="AV12" s="72" t="b">
        <v>0</v>
      </c>
      <c r="AW12" s="72" t="s">
        <v>290</v>
      </c>
      <c r="AX12" s="76" t="s">
        <v>1216</v>
      </c>
      <c r="AY12" s="72" t="s">
        <v>66</v>
      </c>
      <c r="AZ12" s="50" t="s">
        <v>639</v>
      </c>
      <c r="BA12" s="50" t="s">
        <v>639</v>
      </c>
      <c r="BB12" s="50" t="s">
        <v>697</v>
      </c>
      <c r="BC12" s="50" t="s">
        <v>697</v>
      </c>
      <c r="BD12" s="50" t="s">
        <v>717</v>
      </c>
      <c r="BE12" s="50" t="s">
        <v>717</v>
      </c>
      <c r="BF12" s="114" t="s">
        <v>1421</v>
      </c>
      <c r="BG12" s="114" t="s">
        <v>1421</v>
      </c>
      <c r="BH12" s="114" t="s">
        <v>1497</v>
      </c>
      <c r="BI12" s="114" t="s">
        <v>1497</v>
      </c>
      <c r="BJ12" s="114">
        <v>0</v>
      </c>
      <c r="BK12" s="118">
        <v>0</v>
      </c>
      <c r="BL12" s="114">
        <v>0</v>
      </c>
      <c r="BM12" s="118">
        <v>0</v>
      </c>
      <c r="BN12" s="114">
        <v>0</v>
      </c>
      <c r="BO12" s="118">
        <v>0</v>
      </c>
      <c r="BP12" s="114">
        <v>19</v>
      </c>
      <c r="BQ12" s="118">
        <v>100</v>
      </c>
      <c r="BR12" s="114">
        <v>19</v>
      </c>
      <c r="BS12" s="2"/>
      <c r="BT12" s="3"/>
      <c r="BU12" s="3"/>
      <c r="BV12" s="3"/>
      <c r="BW12" s="3"/>
    </row>
    <row r="13" spans="1:75" x14ac:dyDescent="0.35">
      <c r="A13" s="70" t="s">
        <v>504</v>
      </c>
      <c r="B13" s="83"/>
      <c r="C13" s="83"/>
      <c r="D13" s="84"/>
      <c r="E13" s="107"/>
      <c r="F13" s="80" t="s">
        <v>756</v>
      </c>
      <c r="G13" s="108"/>
      <c r="H13" s="81"/>
      <c r="I13" s="87"/>
      <c r="J13" s="109"/>
      <c r="K13" s="81" t="s">
        <v>1278</v>
      </c>
      <c r="L13" s="110"/>
      <c r="M13" s="92"/>
      <c r="N13" s="92"/>
      <c r="O13" s="93"/>
      <c r="P13" s="94"/>
      <c r="Q13" s="94"/>
      <c r="R13" s="79"/>
      <c r="S13" s="79"/>
      <c r="T13" s="79"/>
      <c r="U13" s="79"/>
      <c r="V13" s="52"/>
      <c r="W13" s="52"/>
      <c r="X13" s="52"/>
      <c r="Y13" s="52"/>
      <c r="Z13" s="51"/>
      <c r="AA13" s="88">
        <v>13</v>
      </c>
      <c r="AB13" s="88"/>
      <c r="AC13" s="89"/>
      <c r="AD13" s="72" t="s">
        <v>987</v>
      </c>
      <c r="AE13" s="72">
        <v>661</v>
      </c>
      <c r="AF13" s="72">
        <v>246</v>
      </c>
      <c r="AG13" s="72">
        <v>716</v>
      </c>
      <c r="AH13" s="72">
        <v>9</v>
      </c>
      <c r="AI13" s="72">
        <v>-25200</v>
      </c>
      <c r="AJ13" s="72" t="s">
        <v>1042</v>
      </c>
      <c r="AK13" s="72" t="s">
        <v>359</v>
      </c>
      <c r="AL13" s="76" t="s">
        <v>1117</v>
      </c>
      <c r="AM13" s="72" t="s">
        <v>269</v>
      </c>
      <c r="AN13" s="74">
        <v>42606.708773148152</v>
      </c>
      <c r="AO13" s="76" t="s">
        <v>1151</v>
      </c>
      <c r="AP13" s="72" t="b">
        <v>1</v>
      </c>
      <c r="AQ13" s="72" t="b">
        <v>0</v>
      </c>
      <c r="AR13" s="72" t="b">
        <v>0</v>
      </c>
      <c r="AS13" s="72" t="s">
        <v>282</v>
      </c>
      <c r="AT13" s="72">
        <v>2</v>
      </c>
      <c r="AU13" s="72"/>
      <c r="AV13" s="72" t="b">
        <v>0</v>
      </c>
      <c r="AW13" s="72" t="s">
        <v>290</v>
      </c>
      <c r="AX13" s="76" t="s">
        <v>1217</v>
      </c>
      <c r="AY13" s="72" t="s">
        <v>66</v>
      </c>
      <c r="AZ13" s="50" t="s">
        <v>644</v>
      </c>
      <c r="BA13" s="50" t="s">
        <v>644</v>
      </c>
      <c r="BB13" s="50" t="s">
        <v>219</v>
      </c>
      <c r="BC13" s="50" t="s">
        <v>219</v>
      </c>
      <c r="BD13" s="50"/>
      <c r="BE13" s="50"/>
      <c r="BF13" s="114" t="s">
        <v>1428</v>
      </c>
      <c r="BG13" s="114" t="s">
        <v>1428</v>
      </c>
      <c r="BH13" s="114" t="s">
        <v>1504</v>
      </c>
      <c r="BI13" s="114" t="s">
        <v>1504</v>
      </c>
      <c r="BJ13" s="114">
        <v>0</v>
      </c>
      <c r="BK13" s="118">
        <v>0</v>
      </c>
      <c r="BL13" s="114">
        <v>0</v>
      </c>
      <c r="BM13" s="118">
        <v>0</v>
      </c>
      <c r="BN13" s="114">
        <v>0</v>
      </c>
      <c r="BO13" s="118">
        <v>0</v>
      </c>
      <c r="BP13" s="114">
        <v>16</v>
      </c>
      <c r="BQ13" s="118">
        <v>100</v>
      </c>
      <c r="BR13" s="114">
        <v>16</v>
      </c>
      <c r="BS13" s="2"/>
      <c r="BT13" s="3"/>
      <c r="BU13" s="3"/>
      <c r="BV13" s="3"/>
      <c r="BW13" s="3"/>
    </row>
    <row r="14" spans="1:75" x14ac:dyDescent="0.35">
      <c r="A14" s="70" t="s">
        <v>505</v>
      </c>
      <c r="B14" s="83"/>
      <c r="C14" s="83"/>
      <c r="D14" s="84"/>
      <c r="E14" s="107"/>
      <c r="F14" s="80" t="s">
        <v>757</v>
      </c>
      <c r="G14" s="108"/>
      <c r="H14" s="81"/>
      <c r="I14" s="87"/>
      <c r="J14" s="109"/>
      <c r="K14" s="81" t="s">
        <v>1279</v>
      </c>
      <c r="L14" s="110"/>
      <c r="M14" s="92"/>
      <c r="N14" s="92"/>
      <c r="O14" s="93"/>
      <c r="P14" s="94"/>
      <c r="Q14" s="94"/>
      <c r="R14" s="79"/>
      <c r="S14" s="79"/>
      <c r="T14" s="79"/>
      <c r="U14" s="79"/>
      <c r="V14" s="52"/>
      <c r="W14" s="52"/>
      <c r="X14" s="52"/>
      <c r="Y14" s="52"/>
      <c r="Z14" s="51"/>
      <c r="AA14" s="88">
        <v>14</v>
      </c>
      <c r="AB14" s="88"/>
      <c r="AC14" s="89"/>
      <c r="AD14" s="72" t="s">
        <v>988</v>
      </c>
      <c r="AE14" s="72">
        <v>1489</v>
      </c>
      <c r="AF14" s="72">
        <v>1385</v>
      </c>
      <c r="AG14" s="72">
        <v>260</v>
      </c>
      <c r="AH14" s="72">
        <v>33</v>
      </c>
      <c r="AI14" s="72">
        <v>-25200</v>
      </c>
      <c r="AJ14" s="72" t="s">
        <v>1043</v>
      </c>
      <c r="AK14" s="72"/>
      <c r="AL14" s="72"/>
      <c r="AM14" s="72" t="s">
        <v>269</v>
      </c>
      <c r="AN14" s="74">
        <v>42702.857349537036</v>
      </c>
      <c r="AO14" s="76" t="s">
        <v>1152</v>
      </c>
      <c r="AP14" s="72" t="b">
        <v>1</v>
      </c>
      <c r="AQ14" s="72" t="b">
        <v>0</v>
      </c>
      <c r="AR14" s="72" t="b">
        <v>0</v>
      </c>
      <c r="AS14" s="72" t="s">
        <v>224</v>
      </c>
      <c r="AT14" s="72">
        <v>1</v>
      </c>
      <c r="AU14" s="72"/>
      <c r="AV14" s="72" t="b">
        <v>0</v>
      </c>
      <c r="AW14" s="72" t="s">
        <v>290</v>
      </c>
      <c r="AX14" s="76" t="s">
        <v>1218</v>
      </c>
      <c r="AY14" s="72" t="s">
        <v>66</v>
      </c>
      <c r="AZ14" s="50" t="s">
        <v>645</v>
      </c>
      <c r="BA14" s="50" t="s">
        <v>645</v>
      </c>
      <c r="BB14" s="50" t="s">
        <v>219</v>
      </c>
      <c r="BC14" s="50" t="s">
        <v>219</v>
      </c>
      <c r="BD14" s="50"/>
      <c r="BE14" s="50"/>
      <c r="BF14" s="114" t="s">
        <v>1429</v>
      </c>
      <c r="BG14" s="114" t="s">
        <v>1429</v>
      </c>
      <c r="BH14" s="114" t="s">
        <v>1505</v>
      </c>
      <c r="BI14" s="114" t="s">
        <v>1505</v>
      </c>
      <c r="BJ14" s="114">
        <v>2</v>
      </c>
      <c r="BK14" s="118">
        <v>10.526315789473685</v>
      </c>
      <c r="BL14" s="114">
        <v>0</v>
      </c>
      <c r="BM14" s="118">
        <v>0</v>
      </c>
      <c r="BN14" s="114">
        <v>0</v>
      </c>
      <c r="BO14" s="118">
        <v>0</v>
      </c>
      <c r="BP14" s="114">
        <v>17</v>
      </c>
      <c r="BQ14" s="118">
        <v>89.473684210526315</v>
      </c>
      <c r="BR14" s="114">
        <v>19</v>
      </c>
      <c r="BS14" s="2"/>
      <c r="BT14" s="3"/>
      <c r="BU14" s="3"/>
      <c r="BV14" s="3"/>
      <c r="BW14" s="3"/>
    </row>
    <row r="15" spans="1:75" x14ac:dyDescent="0.35">
      <c r="A15" s="70" t="s">
        <v>506</v>
      </c>
      <c r="B15" s="83"/>
      <c r="C15" s="83"/>
      <c r="D15" s="84"/>
      <c r="E15" s="107"/>
      <c r="F15" s="80" t="s">
        <v>289</v>
      </c>
      <c r="G15" s="108"/>
      <c r="H15" s="81"/>
      <c r="I15" s="87"/>
      <c r="J15" s="109"/>
      <c r="K15" s="81" t="s">
        <v>1280</v>
      </c>
      <c r="L15" s="110"/>
      <c r="M15" s="92"/>
      <c r="N15" s="92"/>
      <c r="O15" s="93"/>
      <c r="P15" s="94"/>
      <c r="Q15" s="94"/>
      <c r="R15" s="79"/>
      <c r="S15" s="79"/>
      <c r="T15" s="79"/>
      <c r="U15" s="79"/>
      <c r="V15" s="52"/>
      <c r="W15" s="52"/>
      <c r="X15" s="52"/>
      <c r="Y15" s="52"/>
      <c r="Z15" s="51"/>
      <c r="AA15" s="88">
        <v>15</v>
      </c>
      <c r="AB15" s="88"/>
      <c r="AC15" s="89"/>
      <c r="AD15" s="72" t="s">
        <v>989</v>
      </c>
      <c r="AE15" s="72">
        <v>1790</v>
      </c>
      <c r="AF15" s="72">
        <v>880</v>
      </c>
      <c r="AG15" s="72">
        <v>21485</v>
      </c>
      <c r="AH15" s="72">
        <v>0</v>
      </c>
      <c r="AI15" s="72"/>
      <c r="AJ15" s="72" t="s">
        <v>1044</v>
      </c>
      <c r="AK15" s="72" t="s">
        <v>1089</v>
      </c>
      <c r="AL15" s="72"/>
      <c r="AM15" s="72"/>
      <c r="AN15" s="74">
        <v>41885.505868055552</v>
      </c>
      <c r="AO15" s="72"/>
      <c r="AP15" s="72" t="b">
        <v>1</v>
      </c>
      <c r="AQ15" s="72" t="b">
        <v>1</v>
      </c>
      <c r="AR15" s="72" t="b">
        <v>0</v>
      </c>
      <c r="AS15" s="72" t="s">
        <v>224</v>
      </c>
      <c r="AT15" s="72">
        <v>33</v>
      </c>
      <c r="AU15" s="76" t="s">
        <v>284</v>
      </c>
      <c r="AV15" s="72" t="b">
        <v>0</v>
      </c>
      <c r="AW15" s="72" t="s">
        <v>290</v>
      </c>
      <c r="AX15" s="76" t="s">
        <v>1219</v>
      </c>
      <c r="AY15" s="72" t="s">
        <v>66</v>
      </c>
      <c r="AZ15" s="50" t="s">
        <v>646</v>
      </c>
      <c r="BA15" s="50" t="s">
        <v>646</v>
      </c>
      <c r="BB15" s="50" t="s">
        <v>220</v>
      </c>
      <c r="BC15" s="50" t="s">
        <v>220</v>
      </c>
      <c r="BD15" s="50"/>
      <c r="BE15" s="50"/>
      <c r="BF15" s="114" t="s">
        <v>1430</v>
      </c>
      <c r="BG15" s="114" t="s">
        <v>1430</v>
      </c>
      <c r="BH15" s="114" t="s">
        <v>1506</v>
      </c>
      <c r="BI15" s="114" t="s">
        <v>1506</v>
      </c>
      <c r="BJ15" s="114">
        <v>0</v>
      </c>
      <c r="BK15" s="118">
        <v>0</v>
      </c>
      <c r="BL15" s="114">
        <v>0</v>
      </c>
      <c r="BM15" s="118">
        <v>0</v>
      </c>
      <c r="BN15" s="114">
        <v>0</v>
      </c>
      <c r="BO15" s="118">
        <v>0</v>
      </c>
      <c r="BP15" s="114">
        <v>10</v>
      </c>
      <c r="BQ15" s="118">
        <v>100</v>
      </c>
      <c r="BR15" s="114">
        <v>10</v>
      </c>
      <c r="BS15" s="2"/>
      <c r="BT15" s="3"/>
      <c r="BU15" s="3"/>
      <c r="BV15" s="3"/>
      <c r="BW15" s="3"/>
    </row>
    <row r="16" spans="1:75" x14ac:dyDescent="0.35">
      <c r="A16" s="70" t="s">
        <v>507</v>
      </c>
      <c r="B16" s="83"/>
      <c r="C16" s="83"/>
      <c r="D16" s="84"/>
      <c r="E16" s="107"/>
      <c r="F16" s="80" t="s">
        <v>289</v>
      </c>
      <c r="G16" s="108"/>
      <c r="H16" s="81"/>
      <c r="I16" s="87"/>
      <c r="J16" s="109"/>
      <c r="K16" s="81" t="s">
        <v>1281</v>
      </c>
      <c r="L16" s="110"/>
      <c r="M16" s="92"/>
      <c r="N16" s="92"/>
      <c r="O16" s="93"/>
      <c r="P16" s="94"/>
      <c r="Q16" s="94"/>
      <c r="R16" s="79"/>
      <c r="S16" s="79"/>
      <c r="T16" s="79"/>
      <c r="U16" s="79"/>
      <c r="V16" s="52"/>
      <c r="W16" s="52"/>
      <c r="X16" s="52"/>
      <c r="Y16" s="52"/>
      <c r="Z16" s="51"/>
      <c r="AA16" s="88">
        <v>16</v>
      </c>
      <c r="AB16" s="88"/>
      <c r="AC16" s="89"/>
      <c r="AD16" s="72" t="s">
        <v>990</v>
      </c>
      <c r="AE16" s="72">
        <v>111</v>
      </c>
      <c r="AF16" s="72">
        <v>19</v>
      </c>
      <c r="AG16" s="72">
        <v>10629</v>
      </c>
      <c r="AH16" s="72">
        <v>253</v>
      </c>
      <c r="AI16" s="72"/>
      <c r="AJ16" s="72"/>
      <c r="AK16" s="72"/>
      <c r="AL16" s="72"/>
      <c r="AM16" s="72"/>
      <c r="AN16" s="74">
        <v>42326.718252314815</v>
      </c>
      <c r="AO16" s="72"/>
      <c r="AP16" s="72" t="b">
        <v>1</v>
      </c>
      <c r="AQ16" s="72" t="b">
        <v>1</v>
      </c>
      <c r="AR16" s="72" t="b">
        <v>0</v>
      </c>
      <c r="AS16" s="72" t="s">
        <v>965</v>
      </c>
      <c r="AT16" s="72">
        <v>9</v>
      </c>
      <c r="AU16" s="76" t="s">
        <v>284</v>
      </c>
      <c r="AV16" s="72" t="b">
        <v>0</v>
      </c>
      <c r="AW16" s="72" t="s">
        <v>290</v>
      </c>
      <c r="AX16" s="76" t="s">
        <v>1220</v>
      </c>
      <c r="AY16" s="72" t="s">
        <v>66</v>
      </c>
      <c r="AZ16" s="50" t="s">
        <v>639</v>
      </c>
      <c r="BA16" s="50" t="s">
        <v>639</v>
      </c>
      <c r="BB16" s="50" t="s">
        <v>697</v>
      </c>
      <c r="BC16" s="50" t="s">
        <v>697</v>
      </c>
      <c r="BD16" s="50" t="s">
        <v>717</v>
      </c>
      <c r="BE16" s="50" t="s">
        <v>717</v>
      </c>
      <c r="BF16" s="114" t="s">
        <v>1421</v>
      </c>
      <c r="BG16" s="114" t="s">
        <v>1421</v>
      </c>
      <c r="BH16" s="114" t="s">
        <v>1497</v>
      </c>
      <c r="BI16" s="114" t="s">
        <v>1497</v>
      </c>
      <c r="BJ16" s="114">
        <v>0</v>
      </c>
      <c r="BK16" s="118">
        <v>0</v>
      </c>
      <c r="BL16" s="114">
        <v>0</v>
      </c>
      <c r="BM16" s="118">
        <v>0</v>
      </c>
      <c r="BN16" s="114">
        <v>0</v>
      </c>
      <c r="BO16" s="118">
        <v>0</v>
      </c>
      <c r="BP16" s="114">
        <v>19</v>
      </c>
      <c r="BQ16" s="118">
        <v>100</v>
      </c>
      <c r="BR16" s="114">
        <v>19</v>
      </c>
      <c r="BS16" s="2"/>
      <c r="BT16" s="3"/>
      <c r="BU16" s="3"/>
      <c r="BV16" s="3"/>
      <c r="BW16" s="3"/>
    </row>
    <row r="17" spans="1:75" x14ac:dyDescent="0.35">
      <c r="A17" s="70" t="s">
        <v>508</v>
      </c>
      <c r="B17" s="83"/>
      <c r="C17" s="83"/>
      <c r="D17" s="84"/>
      <c r="E17" s="107"/>
      <c r="F17" s="80" t="s">
        <v>758</v>
      </c>
      <c r="G17" s="108"/>
      <c r="H17" s="81"/>
      <c r="I17" s="87"/>
      <c r="J17" s="109"/>
      <c r="K17" s="81" t="s">
        <v>1282</v>
      </c>
      <c r="L17" s="110"/>
      <c r="M17" s="92"/>
      <c r="N17" s="92"/>
      <c r="O17" s="93"/>
      <c r="P17" s="94"/>
      <c r="Q17" s="94"/>
      <c r="R17" s="79"/>
      <c r="S17" s="79"/>
      <c r="T17" s="79"/>
      <c r="U17" s="79"/>
      <c r="V17" s="52"/>
      <c r="W17" s="52"/>
      <c r="X17" s="52"/>
      <c r="Y17" s="52"/>
      <c r="Z17" s="51"/>
      <c r="AA17" s="88">
        <v>17</v>
      </c>
      <c r="AB17" s="88"/>
      <c r="AC17" s="89"/>
      <c r="AD17" s="72" t="s">
        <v>991</v>
      </c>
      <c r="AE17" s="72">
        <v>1927</v>
      </c>
      <c r="AF17" s="72">
        <v>1401</v>
      </c>
      <c r="AG17" s="72">
        <v>48561</v>
      </c>
      <c r="AH17" s="72">
        <v>0</v>
      </c>
      <c r="AI17" s="72">
        <v>25200</v>
      </c>
      <c r="AJ17" s="72" t="s">
        <v>1045</v>
      </c>
      <c r="AK17" s="72"/>
      <c r="AL17" s="76" t="s">
        <v>1118</v>
      </c>
      <c r="AM17" s="72" t="s">
        <v>360</v>
      </c>
      <c r="AN17" s="74">
        <v>41798.562581018516</v>
      </c>
      <c r="AO17" s="76" t="s">
        <v>1153</v>
      </c>
      <c r="AP17" s="72" t="b">
        <v>1</v>
      </c>
      <c r="AQ17" s="72" t="b">
        <v>0</v>
      </c>
      <c r="AR17" s="72" t="b">
        <v>0</v>
      </c>
      <c r="AS17" s="72" t="s">
        <v>309</v>
      </c>
      <c r="AT17" s="72">
        <v>52</v>
      </c>
      <c r="AU17" s="76" t="s">
        <v>284</v>
      </c>
      <c r="AV17" s="72" t="b">
        <v>0</v>
      </c>
      <c r="AW17" s="72" t="s">
        <v>290</v>
      </c>
      <c r="AX17" s="76" t="s">
        <v>1221</v>
      </c>
      <c r="AY17" s="72" t="s">
        <v>66</v>
      </c>
      <c r="AZ17" s="50" t="s">
        <v>647</v>
      </c>
      <c r="BA17" s="50" t="s">
        <v>647</v>
      </c>
      <c r="BB17" s="50" t="s">
        <v>219</v>
      </c>
      <c r="BC17" s="50" t="s">
        <v>219</v>
      </c>
      <c r="BD17" s="50"/>
      <c r="BE17" s="50"/>
      <c r="BF17" s="114" t="s">
        <v>1431</v>
      </c>
      <c r="BG17" s="114" t="s">
        <v>1431</v>
      </c>
      <c r="BH17" s="114" t="s">
        <v>1507</v>
      </c>
      <c r="BI17" s="114" t="s">
        <v>1507</v>
      </c>
      <c r="BJ17" s="114">
        <v>0</v>
      </c>
      <c r="BK17" s="118">
        <v>0</v>
      </c>
      <c r="BL17" s="114">
        <v>0</v>
      </c>
      <c r="BM17" s="118">
        <v>0</v>
      </c>
      <c r="BN17" s="114">
        <v>0</v>
      </c>
      <c r="BO17" s="118">
        <v>0</v>
      </c>
      <c r="BP17" s="114">
        <v>20</v>
      </c>
      <c r="BQ17" s="118">
        <v>100</v>
      </c>
      <c r="BR17" s="114">
        <v>20</v>
      </c>
      <c r="BS17" s="2"/>
      <c r="BT17" s="3"/>
      <c r="BU17" s="3"/>
      <c r="BV17" s="3"/>
      <c r="BW17" s="3"/>
    </row>
    <row r="18" spans="1:75" x14ac:dyDescent="0.35">
      <c r="A18" s="70" t="s">
        <v>509</v>
      </c>
      <c r="B18" s="83"/>
      <c r="C18" s="83"/>
      <c r="D18" s="84"/>
      <c r="E18" s="107"/>
      <c r="F18" s="80" t="s">
        <v>1200</v>
      </c>
      <c r="G18" s="108"/>
      <c r="H18" s="81"/>
      <c r="I18" s="87"/>
      <c r="J18" s="109"/>
      <c r="K18" s="81" t="s">
        <v>1283</v>
      </c>
      <c r="L18" s="110"/>
      <c r="M18" s="92"/>
      <c r="N18" s="92"/>
      <c r="O18" s="93"/>
      <c r="P18" s="94"/>
      <c r="Q18" s="94"/>
      <c r="R18" s="79"/>
      <c r="S18" s="79"/>
      <c r="T18" s="79"/>
      <c r="U18" s="79"/>
      <c r="V18" s="52"/>
      <c r="W18" s="52"/>
      <c r="X18" s="52"/>
      <c r="Y18" s="52"/>
      <c r="Z18" s="51"/>
      <c r="AA18" s="88">
        <v>18</v>
      </c>
      <c r="AB18" s="88"/>
      <c r="AC18" s="89"/>
      <c r="AD18" s="72" t="s">
        <v>992</v>
      </c>
      <c r="AE18" s="72">
        <v>54</v>
      </c>
      <c r="AF18" s="72">
        <v>4547</v>
      </c>
      <c r="AG18" s="72">
        <v>117601</v>
      </c>
      <c r="AH18" s="72">
        <v>0</v>
      </c>
      <c r="AI18" s="72"/>
      <c r="AJ18" s="72" t="s">
        <v>1046</v>
      </c>
      <c r="AK18" s="72" t="s">
        <v>1090</v>
      </c>
      <c r="AL18" s="76" t="s">
        <v>1119</v>
      </c>
      <c r="AM18" s="72"/>
      <c r="AN18" s="74">
        <v>40531.874201388891</v>
      </c>
      <c r="AO18" s="72"/>
      <c r="AP18" s="72" t="b">
        <v>1</v>
      </c>
      <c r="AQ18" s="72" t="b">
        <v>0</v>
      </c>
      <c r="AR18" s="72" t="b">
        <v>0</v>
      </c>
      <c r="AS18" s="72" t="s">
        <v>282</v>
      </c>
      <c r="AT18" s="72">
        <v>89</v>
      </c>
      <c r="AU18" s="76" t="s">
        <v>284</v>
      </c>
      <c r="AV18" s="72" t="b">
        <v>0</v>
      </c>
      <c r="AW18" s="72" t="s">
        <v>290</v>
      </c>
      <c r="AX18" s="76" t="s">
        <v>1222</v>
      </c>
      <c r="AY18" s="72" t="s">
        <v>66</v>
      </c>
      <c r="AZ18" s="50" t="s">
        <v>648</v>
      </c>
      <c r="BA18" s="50" t="s">
        <v>648</v>
      </c>
      <c r="BB18" s="50" t="s">
        <v>700</v>
      </c>
      <c r="BC18" s="50" t="s">
        <v>700</v>
      </c>
      <c r="BD18" s="50" t="s">
        <v>720</v>
      </c>
      <c r="BE18" s="50" t="s">
        <v>720</v>
      </c>
      <c r="BF18" s="114" t="s">
        <v>1432</v>
      </c>
      <c r="BG18" s="114" t="s">
        <v>1432</v>
      </c>
      <c r="BH18" s="114" t="s">
        <v>1508</v>
      </c>
      <c r="BI18" s="114" t="s">
        <v>1508</v>
      </c>
      <c r="BJ18" s="114">
        <v>0</v>
      </c>
      <c r="BK18" s="118">
        <v>0</v>
      </c>
      <c r="BL18" s="114">
        <v>0</v>
      </c>
      <c r="BM18" s="118">
        <v>0</v>
      </c>
      <c r="BN18" s="114">
        <v>0</v>
      </c>
      <c r="BO18" s="118">
        <v>0</v>
      </c>
      <c r="BP18" s="114">
        <v>6</v>
      </c>
      <c r="BQ18" s="118">
        <v>100</v>
      </c>
      <c r="BR18" s="114">
        <v>6</v>
      </c>
      <c r="BS18" s="2"/>
      <c r="BT18" s="3"/>
      <c r="BU18" s="3"/>
      <c r="BV18" s="3"/>
      <c r="BW18" s="3"/>
    </row>
    <row r="19" spans="1:75" x14ac:dyDescent="0.35">
      <c r="A19" s="70" t="s">
        <v>510</v>
      </c>
      <c r="B19" s="83"/>
      <c r="C19" s="83"/>
      <c r="D19" s="84"/>
      <c r="E19" s="107"/>
      <c r="F19" s="80" t="s">
        <v>1201</v>
      </c>
      <c r="G19" s="108"/>
      <c r="H19" s="81"/>
      <c r="I19" s="87"/>
      <c r="J19" s="109"/>
      <c r="K19" s="81" t="s">
        <v>1284</v>
      </c>
      <c r="L19" s="110"/>
      <c r="M19" s="92"/>
      <c r="N19" s="92"/>
      <c r="O19" s="93"/>
      <c r="P19" s="94"/>
      <c r="Q19" s="94"/>
      <c r="R19" s="79"/>
      <c r="S19" s="79"/>
      <c r="T19" s="79"/>
      <c r="U19" s="79"/>
      <c r="V19" s="52"/>
      <c r="W19" s="52"/>
      <c r="X19" s="52"/>
      <c r="Y19" s="52"/>
      <c r="Z19" s="51"/>
      <c r="AA19" s="88">
        <v>19</v>
      </c>
      <c r="AB19" s="88"/>
      <c r="AC19" s="89"/>
      <c r="AD19" s="72" t="s">
        <v>993</v>
      </c>
      <c r="AE19" s="72">
        <v>567</v>
      </c>
      <c r="AF19" s="72">
        <v>10566</v>
      </c>
      <c r="AG19" s="72">
        <v>55343</v>
      </c>
      <c r="AH19" s="72">
        <v>17</v>
      </c>
      <c r="AI19" s="72">
        <v>7200</v>
      </c>
      <c r="AJ19" s="72" t="s">
        <v>1047</v>
      </c>
      <c r="AK19" s="72" t="s">
        <v>1091</v>
      </c>
      <c r="AL19" s="76" t="s">
        <v>1120</v>
      </c>
      <c r="AM19" s="72" t="s">
        <v>367</v>
      </c>
      <c r="AN19" s="74">
        <v>39657.585787037038</v>
      </c>
      <c r="AO19" s="76" t="s">
        <v>1154</v>
      </c>
      <c r="AP19" s="72" t="b">
        <v>0</v>
      </c>
      <c r="AQ19" s="72" t="b">
        <v>0</v>
      </c>
      <c r="AR19" s="72" t="b">
        <v>1</v>
      </c>
      <c r="AS19" s="72" t="s">
        <v>226</v>
      </c>
      <c r="AT19" s="72">
        <v>517</v>
      </c>
      <c r="AU19" s="76" t="s">
        <v>1186</v>
      </c>
      <c r="AV19" s="72" t="b">
        <v>0</v>
      </c>
      <c r="AW19" s="72" t="s">
        <v>290</v>
      </c>
      <c r="AX19" s="76" t="s">
        <v>1223</v>
      </c>
      <c r="AY19" s="72" t="s">
        <v>66</v>
      </c>
      <c r="AZ19" s="50" t="s">
        <v>649</v>
      </c>
      <c r="BA19" s="50" t="s">
        <v>649</v>
      </c>
      <c r="BB19" s="50" t="s">
        <v>701</v>
      </c>
      <c r="BC19" s="50" t="s">
        <v>701</v>
      </c>
      <c r="BD19" s="50" t="s">
        <v>222</v>
      </c>
      <c r="BE19" s="50" t="s">
        <v>222</v>
      </c>
      <c r="BF19" s="114" t="s">
        <v>1433</v>
      </c>
      <c r="BG19" s="114" t="s">
        <v>1433</v>
      </c>
      <c r="BH19" s="114" t="s">
        <v>1509</v>
      </c>
      <c r="BI19" s="114" t="s">
        <v>1509</v>
      </c>
      <c r="BJ19" s="114">
        <v>0</v>
      </c>
      <c r="BK19" s="118">
        <v>0</v>
      </c>
      <c r="BL19" s="114">
        <v>0</v>
      </c>
      <c r="BM19" s="118">
        <v>0</v>
      </c>
      <c r="BN19" s="114">
        <v>0</v>
      </c>
      <c r="BO19" s="118">
        <v>0</v>
      </c>
      <c r="BP19" s="114">
        <v>13</v>
      </c>
      <c r="BQ19" s="118">
        <v>100</v>
      </c>
      <c r="BR19" s="114">
        <v>13</v>
      </c>
      <c r="BS19" s="2"/>
      <c r="BT19" s="3"/>
      <c r="BU19" s="3"/>
      <c r="BV19" s="3"/>
      <c r="BW19" s="3"/>
    </row>
    <row r="20" spans="1:75" x14ac:dyDescent="0.35">
      <c r="A20" s="70" t="s">
        <v>511</v>
      </c>
      <c r="B20" s="83"/>
      <c r="C20" s="83"/>
      <c r="D20" s="84"/>
      <c r="E20" s="107"/>
      <c r="F20" s="80" t="s">
        <v>759</v>
      </c>
      <c r="G20" s="108"/>
      <c r="H20" s="81"/>
      <c r="I20" s="87"/>
      <c r="J20" s="109"/>
      <c r="K20" s="81" t="s">
        <v>1285</v>
      </c>
      <c r="L20" s="110"/>
      <c r="M20" s="92"/>
      <c r="N20" s="92"/>
      <c r="O20" s="93"/>
      <c r="P20" s="94"/>
      <c r="Q20" s="94"/>
      <c r="R20" s="79"/>
      <c r="S20" s="79"/>
      <c r="T20" s="79"/>
      <c r="U20" s="79"/>
      <c r="V20" s="52"/>
      <c r="W20" s="52"/>
      <c r="X20" s="52"/>
      <c r="Y20" s="52"/>
      <c r="Z20" s="51"/>
      <c r="AA20" s="88">
        <v>20</v>
      </c>
      <c r="AB20" s="88"/>
      <c r="AC20" s="89"/>
      <c r="AD20" s="72" t="s">
        <v>994</v>
      </c>
      <c r="AE20" s="72">
        <v>339</v>
      </c>
      <c r="AF20" s="72">
        <v>752</v>
      </c>
      <c r="AG20" s="72">
        <v>56950</v>
      </c>
      <c r="AH20" s="72">
        <v>4157</v>
      </c>
      <c r="AI20" s="72">
        <v>10800</v>
      </c>
      <c r="AJ20" s="72" t="s">
        <v>1048</v>
      </c>
      <c r="AK20" s="72"/>
      <c r="AL20" s="72"/>
      <c r="AM20" s="72" t="s">
        <v>272</v>
      </c>
      <c r="AN20" s="74">
        <v>41816.531261574077</v>
      </c>
      <c r="AO20" s="76" t="s">
        <v>1155</v>
      </c>
      <c r="AP20" s="72" t="b">
        <v>0</v>
      </c>
      <c r="AQ20" s="72" t="b">
        <v>0</v>
      </c>
      <c r="AR20" s="72" t="b">
        <v>0</v>
      </c>
      <c r="AS20" s="72" t="s">
        <v>226</v>
      </c>
      <c r="AT20" s="72">
        <v>72</v>
      </c>
      <c r="AU20" s="76" t="s">
        <v>284</v>
      </c>
      <c r="AV20" s="72" t="b">
        <v>0</v>
      </c>
      <c r="AW20" s="72" t="s">
        <v>290</v>
      </c>
      <c r="AX20" s="76" t="s">
        <v>1224</v>
      </c>
      <c r="AY20" s="72" t="s">
        <v>66</v>
      </c>
      <c r="AZ20" s="50" t="s">
        <v>649</v>
      </c>
      <c r="BA20" s="50" t="s">
        <v>649</v>
      </c>
      <c r="BB20" s="50" t="s">
        <v>701</v>
      </c>
      <c r="BC20" s="50" t="s">
        <v>701</v>
      </c>
      <c r="BD20" s="50"/>
      <c r="BE20" s="50"/>
      <c r="BF20" s="114" t="s">
        <v>1434</v>
      </c>
      <c r="BG20" s="114" t="s">
        <v>1434</v>
      </c>
      <c r="BH20" s="114" t="s">
        <v>1510</v>
      </c>
      <c r="BI20" s="114" t="s">
        <v>1510</v>
      </c>
      <c r="BJ20" s="114">
        <v>0</v>
      </c>
      <c r="BK20" s="118">
        <v>0</v>
      </c>
      <c r="BL20" s="114">
        <v>0</v>
      </c>
      <c r="BM20" s="118">
        <v>0</v>
      </c>
      <c r="BN20" s="114">
        <v>0</v>
      </c>
      <c r="BO20" s="118">
        <v>0</v>
      </c>
      <c r="BP20" s="114">
        <v>10</v>
      </c>
      <c r="BQ20" s="118">
        <v>100</v>
      </c>
      <c r="BR20" s="114">
        <v>10</v>
      </c>
      <c r="BS20" s="2"/>
      <c r="BT20" s="3"/>
      <c r="BU20" s="3"/>
      <c r="BV20" s="3"/>
      <c r="BW20" s="3"/>
    </row>
    <row r="21" spans="1:75" x14ac:dyDescent="0.35">
      <c r="A21" s="70" t="s">
        <v>301</v>
      </c>
      <c r="B21" s="83"/>
      <c r="C21" s="83"/>
      <c r="D21" s="84"/>
      <c r="E21" s="107"/>
      <c r="F21" s="80" t="s">
        <v>318</v>
      </c>
      <c r="G21" s="108"/>
      <c r="H21" s="81"/>
      <c r="I21" s="87"/>
      <c r="J21" s="109"/>
      <c r="K21" s="81" t="s">
        <v>1286</v>
      </c>
      <c r="L21" s="110"/>
      <c r="M21" s="92"/>
      <c r="N21" s="92"/>
      <c r="O21" s="93"/>
      <c r="P21" s="94"/>
      <c r="Q21" s="94"/>
      <c r="R21" s="79"/>
      <c r="S21" s="79"/>
      <c r="T21" s="79"/>
      <c r="U21" s="79"/>
      <c r="V21" s="52"/>
      <c r="W21" s="52"/>
      <c r="X21" s="52"/>
      <c r="Y21" s="52"/>
      <c r="Z21" s="51"/>
      <c r="AA21" s="88">
        <v>21</v>
      </c>
      <c r="AB21" s="88"/>
      <c r="AC21" s="89"/>
      <c r="AD21" s="72" t="s">
        <v>311</v>
      </c>
      <c r="AE21" s="72">
        <v>71377</v>
      </c>
      <c r="AF21" s="72">
        <v>73597</v>
      </c>
      <c r="AG21" s="72">
        <v>82137</v>
      </c>
      <c r="AH21" s="72">
        <v>14</v>
      </c>
      <c r="AI21" s="72">
        <v>-10800</v>
      </c>
      <c r="AJ21" s="72" t="s">
        <v>312</v>
      </c>
      <c r="AK21" s="72" t="s">
        <v>297</v>
      </c>
      <c r="AL21" s="76" t="s">
        <v>313</v>
      </c>
      <c r="AM21" s="72" t="s">
        <v>299</v>
      </c>
      <c r="AN21" s="74">
        <v>40614.443449074075</v>
      </c>
      <c r="AO21" s="76" t="s">
        <v>314</v>
      </c>
      <c r="AP21" s="72" t="b">
        <v>0</v>
      </c>
      <c r="AQ21" s="72" t="b">
        <v>0</v>
      </c>
      <c r="AR21" s="72" t="b">
        <v>0</v>
      </c>
      <c r="AS21" s="72" t="s">
        <v>229</v>
      </c>
      <c r="AT21" s="72">
        <v>117</v>
      </c>
      <c r="AU21" s="76" t="s">
        <v>316</v>
      </c>
      <c r="AV21" s="72" t="b">
        <v>0</v>
      </c>
      <c r="AW21" s="72" t="s">
        <v>290</v>
      </c>
      <c r="AX21" s="76" t="s">
        <v>320</v>
      </c>
      <c r="AY21" s="72" t="s">
        <v>66</v>
      </c>
      <c r="AZ21" s="50" t="s">
        <v>650</v>
      </c>
      <c r="BA21" s="50" t="s">
        <v>650</v>
      </c>
      <c r="BB21" s="50" t="s">
        <v>294</v>
      </c>
      <c r="BC21" s="50" t="s">
        <v>294</v>
      </c>
      <c r="BD21" s="50"/>
      <c r="BE21" s="50"/>
      <c r="BF21" s="114" t="s">
        <v>1435</v>
      </c>
      <c r="BG21" s="114" t="s">
        <v>1435</v>
      </c>
      <c r="BH21" s="114" t="s">
        <v>1511</v>
      </c>
      <c r="BI21" s="114" t="s">
        <v>1511</v>
      </c>
      <c r="BJ21" s="114">
        <v>0</v>
      </c>
      <c r="BK21" s="118">
        <v>0</v>
      </c>
      <c r="BL21" s="114">
        <v>0</v>
      </c>
      <c r="BM21" s="118">
        <v>0</v>
      </c>
      <c r="BN21" s="114">
        <v>0</v>
      </c>
      <c r="BO21" s="118">
        <v>0</v>
      </c>
      <c r="BP21" s="114">
        <v>13</v>
      </c>
      <c r="BQ21" s="118">
        <v>100</v>
      </c>
      <c r="BR21" s="114">
        <v>13</v>
      </c>
      <c r="BS21" s="2"/>
      <c r="BT21" s="3"/>
      <c r="BU21" s="3"/>
      <c r="BV21" s="3"/>
      <c r="BW21" s="3"/>
    </row>
    <row r="22" spans="1:75" x14ac:dyDescent="0.35">
      <c r="A22" s="70" t="s">
        <v>512</v>
      </c>
      <c r="B22" s="83"/>
      <c r="C22" s="83"/>
      <c r="D22" s="84"/>
      <c r="E22" s="107"/>
      <c r="F22" s="80" t="s">
        <v>760</v>
      </c>
      <c r="G22" s="108"/>
      <c r="H22" s="81"/>
      <c r="I22" s="87"/>
      <c r="J22" s="109"/>
      <c r="K22" s="81" t="s">
        <v>1287</v>
      </c>
      <c r="L22" s="110"/>
      <c r="M22" s="92"/>
      <c r="N22" s="92"/>
      <c r="O22" s="93"/>
      <c r="P22" s="94"/>
      <c r="Q22" s="94"/>
      <c r="R22" s="79"/>
      <c r="S22" s="79"/>
      <c r="T22" s="79"/>
      <c r="U22" s="79"/>
      <c r="V22" s="52"/>
      <c r="W22" s="52"/>
      <c r="X22" s="52"/>
      <c r="Y22" s="52"/>
      <c r="Z22" s="51"/>
      <c r="AA22" s="88">
        <v>22</v>
      </c>
      <c r="AB22" s="88"/>
      <c r="AC22" s="89"/>
      <c r="AD22" s="72" t="s">
        <v>995</v>
      </c>
      <c r="AE22" s="72">
        <v>4318</v>
      </c>
      <c r="AF22" s="72">
        <v>2934</v>
      </c>
      <c r="AG22" s="72">
        <v>11975</v>
      </c>
      <c r="AH22" s="72">
        <v>1236</v>
      </c>
      <c r="AI22" s="72"/>
      <c r="AJ22" s="72" t="s">
        <v>1049</v>
      </c>
      <c r="AK22" s="72" t="s">
        <v>1092</v>
      </c>
      <c r="AL22" s="72"/>
      <c r="AM22" s="72"/>
      <c r="AN22" s="74">
        <v>42623.165752314817</v>
      </c>
      <c r="AO22" s="72"/>
      <c r="AP22" s="72" t="b">
        <v>1</v>
      </c>
      <c r="AQ22" s="72" t="b">
        <v>0</v>
      </c>
      <c r="AR22" s="72" t="b">
        <v>1</v>
      </c>
      <c r="AS22" s="72" t="s">
        <v>229</v>
      </c>
      <c r="AT22" s="72">
        <v>2</v>
      </c>
      <c r="AU22" s="72"/>
      <c r="AV22" s="72" t="b">
        <v>0</v>
      </c>
      <c r="AW22" s="72" t="s">
        <v>290</v>
      </c>
      <c r="AX22" s="76" t="s">
        <v>1225</v>
      </c>
      <c r="AY22" s="72" t="s">
        <v>66</v>
      </c>
      <c r="AZ22" s="50" t="s">
        <v>650</v>
      </c>
      <c r="BA22" s="50" t="s">
        <v>650</v>
      </c>
      <c r="BB22" s="50" t="s">
        <v>294</v>
      </c>
      <c r="BC22" s="50" t="s">
        <v>294</v>
      </c>
      <c r="BD22" s="50"/>
      <c r="BE22" s="50"/>
      <c r="BF22" s="114" t="s">
        <v>1436</v>
      </c>
      <c r="BG22" s="114" t="s">
        <v>1436</v>
      </c>
      <c r="BH22" s="114" t="s">
        <v>1512</v>
      </c>
      <c r="BI22" s="114" t="s">
        <v>1512</v>
      </c>
      <c r="BJ22" s="114">
        <v>0</v>
      </c>
      <c r="BK22" s="118">
        <v>0</v>
      </c>
      <c r="BL22" s="114">
        <v>0</v>
      </c>
      <c r="BM22" s="118">
        <v>0</v>
      </c>
      <c r="BN22" s="114">
        <v>0</v>
      </c>
      <c r="BO22" s="118">
        <v>0</v>
      </c>
      <c r="BP22" s="114">
        <v>15</v>
      </c>
      <c r="BQ22" s="118">
        <v>100</v>
      </c>
      <c r="BR22" s="114">
        <v>15</v>
      </c>
      <c r="BS22" s="2"/>
      <c r="BT22" s="3"/>
      <c r="BU22" s="3"/>
      <c r="BV22" s="3"/>
      <c r="BW22" s="3"/>
    </row>
    <row r="23" spans="1:75" x14ac:dyDescent="0.35">
      <c r="A23" s="70" t="s">
        <v>513</v>
      </c>
      <c r="B23" s="83"/>
      <c r="C23" s="83"/>
      <c r="D23" s="84"/>
      <c r="E23" s="107"/>
      <c r="F23" s="80" t="s">
        <v>761</v>
      </c>
      <c r="G23" s="108"/>
      <c r="H23" s="81"/>
      <c r="I23" s="87"/>
      <c r="J23" s="109"/>
      <c r="K23" s="81" t="s">
        <v>1288</v>
      </c>
      <c r="L23" s="110"/>
      <c r="M23" s="92"/>
      <c r="N23" s="92"/>
      <c r="O23" s="93"/>
      <c r="P23" s="94"/>
      <c r="Q23" s="94"/>
      <c r="R23" s="79"/>
      <c r="S23" s="79"/>
      <c r="T23" s="79"/>
      <c r="U23" s="79"/>
      <c r="V23" s="52"/>
      <c r="W23" s="52"/>
      <c r="X23" s="52"/>
      <c r="Y23" s="52"/>
      <c r="Z23" s="51"/>
      <c r="AA23" s="88">
        <v>23</v>
      </c>
      <c r="AB23" s="88"/>
      <c r="AC23" s="89"/>
      <c r="AD23" s="72" t="s">
        <v>996</v>
      </c>
      <c r="AE23" s="72">
        <v>0</v>
      </c>
      <c r="AF23" s="72">
        <v>32</v>
      </c>
      <c r="AG23" s="72">
        <v>2675</v>
      </c>
      <c r="AH23" s="72">
        <v>0</v>
      </c>
      <c r="AI23" s="72"/>
      <c r="AJ23" s="72" t="s">
        <v>1050</v>
      </c>
      <c r="AK23" s="72" t="s">
        <v>1091</v>
      </c>
      <c r="AL23" s="76" t="s">
        <v>1121</v>
      </c>
      <c r="AM23" s="72"/>
      <c r="AN23" s="74">
        <v>40991.609282407408</v>
      </c>
      <c r="AO23" s="76" t="s">
        <v>1156</v>
      </c>
      <c r="AP23" s="72" t="b">
        <v>0</v>
      </c>
      <c r="AQ23" s="72" t="b">
        <v>0</v>
      </c>
      <c r="AR23" s="72" t="b">
        <v>0</v>
      </c>
      <c r="AS23" s="72" t="s">
        <v>226</v>
      </c>
      <c r="AT23" s="72">
        <v>3</v>
      </c>
      <c r="AU23" s="76" t="s">
        <v>1187</v>
      </c>
      <c r="AV23" s="72" t="b">
        <v>0</v>
      </c>
      <c r="AW23" s="72" t="s">
        <v>290</v>
      </c>
      <c r="AX23" s="76" t="s">
        <v>1226</v>
      </c>
      <c r="AY23" s="72" t="s">
        <v>66</v>
      </c>
      <c r="AZ23" s="50" t="s">
        <v>651</v>
      </c>
      <c r="BA23" s="50" t="s">
        <v>651</v>
      </c>
      <c r="BB23" s="50" t="s">
        <v>701</v>
      </c>
      <c r="BC23" s="50" t="s">
        <v>701</v>
      </c>
      <c r="BD23" s="50" t="s">
        <v>721</v>
      </c>
      <c r="BE23" s="50" t="s">
        <v>721</v>
      </c>
      <c r="BF23" s="114" t="s">
        <v>1437</v>
      </c>
      <c r="BG23" s="114" t="s">
        <v>1437</v>
      </c>
      <c r="BH23" s="114" t="s">
        <v>1513</v>
      </c>
      <c r="BI23" s="114" t="s">
        <v>1513</v>
      </c>
      <c r="BJ23" s="114">
        <v>0</v>
      </c>
      <c r="BK23" s="118">
        <v>0</v>
      </c>
      <c r="BL23" s="114">
        <v>0</v>
      </c>
      <c r="BM23" s="118">
        <v>0</v>
      </c>
      <c r="BN23" s="114">
        <v>0</v>
      </c>
      <c r="BO23" s="118">
        <v>0</v>
      </c>
      <c r="BP23" s="114">
        <v>12</v>
      </c>
      <c r="BQ23" s="118">
        <v>100</v>
      </c>
      <c r="BR23" s="114">
        <v>12</v>
      </c>
      <c r="BS23" s="2"/>
      <c r="BT23" s="3"/>
      <c r="BU23" s="3"/>
      <c r="BV23" s="3"/>
      <c r="BW23" s="3"/>
    </row>
    <row r="24" spans="1:75" x14ac:dyDescent="0.35">
      <c r="A24" s="70" t="s">
        <v>514</v>
      </c>
      <c r="B24" s="83"/>
      <c r="C24" s="83"/>
      <c r="D24" s="84"/>
      <c r="E24" s="107"/>
      <c r="F24" s="80" t="s">
        <v>1202</v>
      </c>
      <c r="G24" s="108"/>
      <c r="H24" s="81"/>
      <c r="I24" s="87"/>
      <c r="J24" s="109"/>
      <c r="K24" s="81" t="s">
        <v>1289</v>
      </c>
      <c r="L24" s="110"/>
      <c r="M24" s="92"/>
      <c r="N24" s="92"/>
      <c r="O24" s="93"/>
      <c r="P24" s="94"/>
      <c r="Q24" s="94"/>
      <c r="R24" s="79"/>
      <c r="S24" s="79"/>
      <c r="T24" s="79"/>
      <c r="U24" s="79"/>
      <c r="V24" s="52"/>
      <c r="W24" s="52"/>
      <c r="X24" s="52"/>
      <c r="Y24" s="52"/>
      <c r="Z24" s="51"/>
      <c r="AA24" s="88">
        <v>24</v>
      </c>
      <c r="AB24" s="88"/>
      <c r="AC24" s="89"/>
      <c r="AD24" s="72" t="s">
        <v>997</v>
      </c>
      <c r="AE24" s="72">
        <v>4417</v>
      </c>
      <c r="AF24" s="72">
        <v>1752</v>
      </c>
      <c r="AG24" s="72">
        <v>7903</v>
      </c>
      <c r="AH24" s="72">
        <v>273</v>
      </c>
      <c r="AI24" s="72"/>
      <c r="AJ24" s="72" t="s">
        <v>1051</v>
      </c>
      <c r="AK24" s="72"/>
      <c r="AL24" s="76" t="s">
        <v>1122</v>
      </c>
      <c r="AM24" s="72"/>
      <c r="AN24" s="74">
        <v>42257.681238425925</v>
      </c>
      <c r="AO24" s="72"/>
      <c r="AP24" s="72" t="b">
        <v>1</v>
      </c>
      <c r="AQ24" s="72" t="b">
        <v>0</v>
      </c>
      <c r="AR24" s="72" t="b">
        <v>0</v>
      </c>
      <c r="AS24" s="72" t="s">
        <v>226</v>
      </c>
      <c r="AT24" s="72">
        <v>12</v>
      </c>
      <c r="AU24" s="76" t="s">
        <v>284</v>
      </c>
      <c r="AV24" s="72" t="b">
        <v>0</v>
      </c>
      <c r="AW24" s="72" t="s">
        <v>290</v>
      </c>
      <c r="AX24" s="76" t="s">
        <v>1227</v>
      </c>
      <c r="AY24" s="72" t="s">
        <v>66</v>
      </c>
      <c r="AZ24" s="50" t="s">
        <v>652</v>
      </c>
      <c r="BA24" s="50" t="s">
        <v>652</v>
      </c>
      <c r="BB24" s="50" t="s">
        <v>702</v>
      </c>
      <c r="BC24" s="50" t="s">
        <v>702</v>
      </c>
      <c r="BD24" s="50"/>
      <c r="BE24" s="50"/>
      <c r="BF24" s="114" t="s">
        <v>1438</v>
      </c>
      <c r="BG24" s="114" t="s">
        <v>1438</v>
      </c>
      <c r="BH24" s="114" t="s">
        <v>1514</v>
      </c>
      <c r="BI24" s="114" t="s">
        <v>1514</v>
      </c>
      <c r="BJ24" s="114">
        <v>0</v>
      </c>
      <c r="BK24" s="118">
        <v>0</v>
      </c>
      <c r="BL24" s="114">
        <v>0</v>
      </c>
      <c r="BM24" s="118">
        <v>0</v>
      </c>
      <c r="BN24" s="114">
        <v>0</v>
      </c>
      <c r="BO24" s="118">
        <v>0</v>
      </c>
      <c r="BP24" s="114">
        <v>14</v>
      </c>
      <c r="BQ24" s="118">
        <v>100</v>
      </c>
      <c r="BR24" s="114">
        <v>14</v>
      </c>
      <c r="BS24" s="2"/>
      <c r="BT24" s="3"/>
      <c r="BU24" s="3"/>
      <c r="BV24" s="3"/>
      <c r="BW24" s="3"/>
    </row>
    <row r="25" spans="1:75" x14ac:dyDescent="0.35">
      <c r="A25" s="70" t="s">
        <v>323</v>
      </c>
      <c r="B25" s="83"/>
      <c r="C25" s="83"/>
      <c r="D25" s="84"/>
      <c r="E25" s="107"/>
      <c r="F25" s="80" t="s">
        <v>378</v>
      </c>
      <c r="G25" s="108"/>
      <c r="H25" s="81"/>
      <c r="I25" s="87"/>
      <c r="J25" s="109"/>
      <c r="K25" s="81" t="s">
        <v>1290</v>
      </c>
      <c r="L25" s="110"/>
      <c r="M25" s="92"/>
      <c r="N25" s="92"/>
      <c r="O25" s="93"/>
      <c r="P25" s="94"/>
      <c r="Q25" s="94"/>
      <c r="R25" s="79"/>
      <c r="S25" s="79"/>
      <c r="T25" s="79"/>
      <c r="U25" s="79"/>
      <c r="V25" s="52"/>
      <c r="W25" s="52"/>
      <c r="X25" s="52"/>
      <c r="Y25" s="52"/>
      <c r="Z25" s="51"/>
      <c r="AA25" s="88">
        <v>25</v>
      </c>
      <c r="AB25" s="88"/>
      <c r="AC25" s="89"/>
      <c r="AD25" s="72" t="s">
        <v>348</v>
      </c>
      <c r="AE25" s="72">
        <v>2914</v>
      </c>
      <c r="AF25" s="72">
        <v>2837</v>
      </c>
      <c r="AG25" s="72">
        <v>41056</v>
      </c>
      <c r="AH25" s="72">
        <v>0</v>
      </c>
      <c r="AI25" s="72"/>
      <c r="AJ25" s="72" t="s">
        <v>353</v>
      </c>
      <c r="AK25" s="72"/>
      <c r="AL25" s="72"/>
      <c r="AM25" s="72"/>
      <c r="AN25" s="74">
        <v>41599.322106481479</v>
      </c>
      <c r="AO25" s="72"/>
      <c r="AP25" s="72" t="b">
        <v>1</v>
      </c>
      <c r="AQ25" s="72" t="b">
        <v>0</v>
      </c>
      <c r="AR25" s="72" t="b">
        <v>0</v>
      </c>
      <c r="AS25" s="72" t="s">
        <v>224</v>
      </c>
      <c r="AT25" s="72">
        <v>42</v>
      </c>
      <c r="AU25" s="76" t="s">
        <v>284</v>
      </c>
      <c r="AV25" s="72" t="b">
        <v>0</v>
      </c>
      <c r="AW25" s="72" t="s">
        <v>290</v>
      </c>
      <c r="AX25" s="76" t="s">
        <v>380</v>
      </c>
      <c r="AY25" s="72" t="s">
        <v>66</v>
      </c>
      <c r="AZ25" s="50" t="s">
        <v>653</v>
      </c>
      <c r="BA25" s="50" t="s">
        <v>653</v>
      </c>
      <c r="BB25" s="50" t="s">
        <v>220</v>
      </c>
      <c r="BC25" s="50" t="s">
        <v>220</v>
      </c>
      <c r="BD25" s="50"/>
      <c r="BE25" s="50"/>
      <c r="BF25" s="114" t="s">
        <v>1439</v>
      </c>
      <c r="BG25" s="114" t="s">
        <v>1439</v>
      </c>
      <c r="BH25" s="114" t="s">
        <v>1515</v>
      </c>
      <c r="BI25" s="114" t="s">
        <v>1515</v>
      </c>
      <c r="BJ25" s="114">
        <v>0</v>
      </c>
      <c r="BK25" s="118">
        <v>0</v>
      </c>
      <c r="BL25" s="114">
        <v>0</v>
      </c>
      <c r="BM25" s="118">
        <v>0</v>
      </c>
      <c r="BN25" s="114">
        <v>0</v>
      </c>
      <c r="BO25" s="118">
        <v>0</v>
      </c>
      <c r="BP25" s="114">
        <v>13</v>
      </c>
      <c r="BQ25" s="118">
        <v>100</v>
      </c>
      <c r="BR25" s="114">
        <v>13</v>
      </c>
      <c r="BS25" s="2"/>
      <c r="BT25" s="3"/>
      <c r="BU25" s="3"/>
      <c r="BV25" s="3"/>
      <c r="BW25" s="3"/>
    </row>
    <row r="26" spans="1:75" x14ac:dyDescent="0.35">
      <c r="A26" s="70" t="s">
        <v>515</v>
      </c>
      <c r="B26" s="83"/>
      <c r="C26" s="83"/>
      <c r="D26" s="84"/>
      <c r="E26" s="107"/>
      <c r="F26" s="80" t="s">
        <v>1203</v>
      </c>
      <c r="G26" s="108"/>
      <c r="H26" s="81"/>
      <c r="I26" s="87"/>
      <c r="J26" s="109"/>
      <c r="K26" s="81" t="s">
        <v>1291</v>
      </c>
      <c r="L26" s="110"/>
      <c r="M26" s="92"/>
      <c r="N26" s="92"/>
      <c r="O26" s="93"/>
      <c r="P26" s="94"/>
      <c r="Q26" s="94"/>
      <c r="R26" s="79"/>
      <c r="S26" s="79"/>
      <c r="T26" s="79"/>
      <c r="U26" s="79"/>
      <c r="V26" s="52"/>
      <c r="W26" s="52"/>
      <c r="X26" s="52"/>
      <c r="Y26" s="52"/>
      <c r="Z26" s="51"/>
      <c r="AA26" s="88">
        <v>26</v>
      </c>
      <c r="AB26" s="88"/>
      <c r="AC26" s="89"/>
      <c r="AD26" s="72" t="s">
        <v>998</v>
      </c>
      <c r="AE26" s="72">
        <v>56</v>
      </c>
      <c r="AF26" s="72">
        <v>533</v>
      </c>
      <c r="AG26" s="72">
        <v>40</v>
      </c>
      <c r="AH26" s="72">
        <v>8</v>
      </c>
      <c r="AI26" s="72"/>
      <c r="AJ26" s="72" t="s">
        <v>1052</v>
      </c>
      <c r="AK26" s="72" t="s">
        <v>1093</v>
      </c>
      <c r="AL26" s="76" t="s">
        <v>1123</v>
      </c>
      <c r="AM26" s="72"/>
      <c r="AN26" s="74">
        <v>42812.362962962965</v>
      </c>
      <c r="AO26" s="76" t="s">
        <v>1157</v>
      </c>
      <c r="AP26" s="72" t="b">
        <v>0</v>
      </c>
      <c r="AQ26" s="72" t="b">
        <v>0</v>
      </c>
      <c r="AR26" s="72" t="b">
        <v>0</v>
      </c>
      <c r="AS26" s="72" t="s">
        <v>224</v>
      </c>
      <c r="AT26" s="72">
        <v>0</v>
      </c>
      <c r="AU26" s="76" t="s">
        <v>284</v>
      </c>
      <c r="AV26" s="72" t="b">
        <v>0</v>
      </c>
      <c r="AW26" s="72" t="s">
        <v>290</v>
      </c>
      <c r="AX26" s="76" t="s">
        <v>1228</v>
      </c>
      <c r="AY26" s="72" t="s">
        <v>66</v>
      </c>
      <c r="AZ26" s="50"/>
      <c r="BA26" s="50"/>
      <c r="BB26" s="50"/>
      <c r="BC26" s="50"/>
      <c r="BD26" s="50" t="s">
        <v>722</v>
      </c>
      <c r="BE26" s="50" t="s">
        <v>722</v>
      </c>
      <c r="BF26" s="114" t="s">
        <v>1440</v>
      </c>
      <c r="BG26" s="114" t="s">
        <v>1440</v>
      </c>
      <c r="BH26" s="114" t="s">
        <v>1516</v>
      </c>
      <c r="BI26" s="114" t="s">
        <v>1516</v>
      </c>
      <c r="BJ26" s="114">
        <v>0</v>
      </c>
      <c r="BK26" s="118">
        <v>0</v>
      </c>
      <c r="BL26" s="114">
        <v>0</v>
      </c>
      <c r="BM26" s="118">
        <v>0</v>
      </c>
      <c r="BN26" s="114">
        <v>0</v>
      </c>
      <c r="BO26" s="118">
        <v>0</v>
      </c>
      <c r="BP26" s="114">
        <v>15</v>
      </c>
      <c r="BQ26" s="118">
        <v>100</v>
      </c>
      <c r="BR26" s="114">
        <v>15</v>
      </c>
      <c r="BS26" s="2"/>
      <c r="BT26" s="3"/>
      <c r="BU26" s="3"/>
      <c r="BV26" s="3"/>
      <c r="BW26" s="3"/>
    </row>
    <row r="27" spans="1:75" x14ac:dyDescent="0.35">
      <c r="A27" s="70" t="s">
        <v>516</v>
      </c>
      <c r="B27" s="83"/>
      <c r="C27" s="83"/>
      <c r="D27" s="84"/>
      <c r="E27" s="107"/>
      <c r="F27" s="80" t="s">
        <v>762</v>
      </c>
      <c r="G27" s="108"/>
      <c r="H27" s="81"/>
      <c r="I27" s="87"/>
      <c r="J27" s="109"/>
      <c r="K27" s="81" t="s">
        <v>1292</v>
      </c>
      <c r="L27" s="110"/>
      <c r="M27" s="92"/>
      <c r="N27" s="92"/>
      <c r="O27" s="93"/>
      <c r="P27" s="94"/>
      <c r="Q27" s="94"/>
      <c r="R27" s="79"/>
      <c r="S27" s="79"/>
      <c r="T27" s="79"/>
      <c r="U27" s="79"/>
      <c r="V27" s="52"/>
      <c r="W27" s="52"/>
      <c r="X27" s="52"/>
      <c r="Y27" s="52"/>
      <c r="Z27" s="51"/>
      <c r="AA27" s="88">
        <v>27</v>
      </c>
      <c r="AB27" s="88"/>
      <c r="AC27" s="89"/>
      <c r="AD27" s="72" t="s">
        <v>999</v>
      </c>
      <c r="AE27" s="72">
        <v>45</v>
      </c>
      <c r="AF27" s="72">
        <v>2064</v>
      </c>
      <c r="AG27" s="72">
        <v>24348</v>
      </c>
      <c r="AH27" s="72">
        <v>0</v>
      </c>
      <c r="AI27" s="72">
        <v>7200</v>
      </c>
      <c r="AJ27" s="72" t="s">
        <v>1053</v>
      </c>
      <c r="AK27" s="72" t="s">
        <v>1091</v>
      </c>
      <c r="AL27" s="76" t="s">
        <v>1124</v>
      </c>
      <c r="AM27" s="72" t="s">
        <v>367</v>
      </c>
      <c r="AN27" s="74">
        <v>40022.723043981481</v>
      </c>
      <c r="AO27" s="76" t="s">
        <v>1158</v>
      </c>
      <c r="AP27" s="72" t="b">
        <v>0</v>
      </c>
      <c r="AQ27" s="72" t="b">
        <v>0</v>
      </c>
      <c r="AR27" s="72" t="b">
        <v>0</v>
      </c>
      <c r="AS27" s="72" t="s">
        <v>226</v>
      </c>
      <c r="AT27" s="72">
        <v>180</v>
      </c>
      <c r="AU27" s="76" t="s">
        <v>1188</v>
      </c>
      <c r="AV27" s="72" t="b">
        <v>0</v>
      </c>
      <c r="AW27" s="72" t="s">
        <v>290</v>
      </c>
      <c r="AX27" s="76" t="s">
        <v>1229</v>
      </c>
      <c r="AY27" s="72" t="s">
        <v>66</v>
      </c>
      <c r="AZ27" s="50" t="s">
        <v>651</v>
      </c>
      <c r="BA27" s="50" t="s">
        <v>651</v>
      </c>
      <c r="BB27" s="50" t="s">
        <v>701</v>
      </c>
      <c r="BC27" s="50" t="s">
        <v>701</v>
      </c>
      <c r="BD27" s="50" t="s">
        <v>721</v>
      </c>
      <c r="BE27" s="50" t="s">
        <v>721</v>
      </c>
      <c r="BF27" s="114" t="s">
        <v>1437</v>
      </c>
      <c r="BG27" s="114" t="s">
        <v>1437</v>
      </c>
      <c r="BH27" s="114" t="s">
        <v>1513</v>
      </c>
      <c r="BI27" s="114" t="s">
        <v>1513</v>
      </c>
      <c r="BJ27" s="114">
        <v>0</v>
      </c>
      <c r="BK27" s="118">
        <v>0</v>
      </c>
      <c r="BL27" s="114">
        <v>0</v>
      </c>
      <c r="BM27" s="118">
        <v>0</v>
      </c>
      <c r="BN27" s="114">
        <v>0</v>
      </c>
      <c r="BO27" s="118">
        <v>0</v>
      </c>
      <c r="BP27" s="114">
        <v>12</v>
      </c>
      <c r="BQ27" s="118">
        <v>100</v>
      </c>
      <c r="BR27" s="114">
        <v>12</v>
      </c>
      <c r="BS27" s="2"/>
      <c r="BT27" s="3"/>
      <c r="BU27" s="3"/>
      <c r="BV27" s="3"/>
      <c r="BW27" s="3"/>
    </row>
    <row r="28" spans="1:75" x14ac:dyDescent="0.35">
      <c r="A28" s="70" t="s">
        <v>517</v>
      </c>
      <c r="B28" s="83"/>
      <c r="C28" s="83"/>
      <c r="D28" s="84"/>
      <c r="E28" s="107"/>
      <c r="F28" s="80" t="s">
        <v>763</v>
      </c>
      <c r="G28" s="108"/>
      <c r="H28" s="81"/>
      <c r="I28" s="87"/>
      <c r="J28" s="109"/>
      <c r="K28" s="81" t="s">
        <v>1293</v>
      </c>
      <c r="L28" s="110"/>
      <c r="M28" s="92"/>
      <c r="N28" s="92"/>
      <c r="O28" s="93"/>
      <c r="P28" s="94"/>
      <c r="Q28" s="94"/>
      <c r="R28" s="79"/>
      <c r="S28" s="79"/>
      <c r="T28" s="79"/>
      <c r="U28" s="79"/>
      <c r="V28" s="52"/>
      <c r="W28" s="52"/>
      <c r="X28" s="52"/>
      <c r="Y28" s="52"/>
      <c r="Z28" s="51"/>
      <c r="AA28" s="88">
        <v>28</v>
      </c>
      <c r="AB28" s="88"/>
      <c r="AC28" s="89"/>
      <c r="AD28" s="72" t="s">
        <v>972</v>
      </c>
      <c r="AE28" s="72">
        <v>607</v>
      </c>
      <c r="AF28" s="72">
        <v>449</v>
      </c>
      <c r="AG28" s="72">
        <v>60756</v>
      </c>
      <c r="AH28" s="72">
        <v>0</v>
      </c>
      <c r="AI28" s="72"/>
      <c r="AJ28" s="72" t="s">
        <v>1054</v>
      </c>
      <c r="AK28" s="72" t="s">
        <v>1094</v>
      </c>
      <c r="AL28" s="76" t="s">
        <v>1125</v>
      </c>
      <c r="AM28" s="72"/>
      <c r="AN28" s="74">
        <v>41923.911122685182</v>
      </c>
      <c r="AO28" s="76" t="s">
        <v>1159</v>
      </c>
      <c r="AP28" s="72" t="b">
        <v>0</v>
      </c>
      <c r="AQ28" s="72" t="b">
        <v>0</v>
      </c>
      <c r="AR28" s="72" t="b">
        <v>0</v>
      </c>
      <c r="AS28" s="72" t="s">
        <v>307</v>
      </c>
      <c r="AT28" s="72">
        <v>3</v>
      </c>
      <c r="AU28" s="76" t="s">
        <v>300</v>
      </c>
      <c r="AV28" s="72" t="b">
        <v>0</v>
      </c>
      <c r="AW28" s="72" t="s">
        <v>290</v>
      </c>
      <c r="AX28" s="76" t="s">
        <v>1230</v>
      </c>
      <c r="AY28" s="72" t="s">
        <v>66</v>
      </c>
      <c r="AZ28" s="50" t="s">
        <v>654</v>
      </c>
      <c r="BA28" s="50" t="s">
        <v>654</v>
      </c>
      <c r="BB28" s="50" t="s">
        <v>703</v>
      </c>
      <c r="BC28" s="50" t="s">
        <v>703</v>
      </c>
      <c r="BD28" s="50"/>
      <c r="BE28" s="50"/>
      <c r="BF28" s="114" t="s">
        <v>1441</v>
      </c>
      <c r="BG28" s="114" t="s">
        <v>1441</v>
      </c>
      <c r="BH28" s="114" t="s">
        <v>1517</v>
      </c>
      <c r="BI28" s="114" t="s">
        <v>1517</v>
      </c>
      <c r="BJ28" s="114">
        <v>0</v>
      </c>
      <c r="BK28" s="118">
        <v>0</v>
      </c>
      <c r="BL28" s="114">
        <v>0</v>
      </c>
      <c r="BM28" s="118">
        <v>0</v>
      </c>
      <c r="BN28" s="114">
        <v>0</v>
      </c>
      <c r="BO28" s="118">
        <v>0</v>
      </c>
      <c r="BP28" s="114">
        <v>10</v>
      </c>
      <c r="BQ28" s="118">
        <v>100</v>
      </c>
      <c r="BR28" s="114">
        <v>10</v>
      </c>
      <c r="BS28" s="2"/>
      <c r="BT28" s="3"/>
      <c r="BU28" s="3"/>
      <c r="BV28" s="3"/>
      <c r="BW28" s="3"/>
    </row>
    <row r="29" spans="1:75" x14ac:dyDescent="0.35">
      <c r="A29" s="70" t="s">
        <v>518</v>
      </c>
      <c r="B29" s="83"/>
      <c r="C29" s="83"/>
      <c r="D29" s="84"/>
      <c r="E29" s="107"/>
      <c r="F29" s="80" t="s">
        <v>764</v>
      </c>
      <c r="G29" s="108"/>
      <c r="H29" s="81"/>
      <c r="I29" s="87"/>
      <c r="J29" s="109"/>
      <c r="K29" s="81" t="s">
        <v>1294</v>
      </c>
      <c r="L29" s="110"/>
      <c r="M29" s="92"/>
      <c r="N29" s="92"/>
      <c r="O29" s="93"/>
      <c r="P29" s="94"/>
      <c r="Q29" s="94"/>
      <c r="R29" s="79"/>
      <c r="S29" s="79"/>
      <c r="T29" s="79"/>
      <c r="U29" s="79"/>
      <c r="V29" s="52"/>
      <c r="W29" s="52"/>
      <c r="X29" s="52"/>
      <c r="Y29" s="52"/>
      <c r="Z29" s="51"/>
      <c r="AA29" s="88">
        <v>29</v>
      </c>
      <c r="AB29" s="88"/>
      <c r="AC29" s="89"/>
      <c r="AD29" s="72" t="s">
        <v>1000</v>
      </c>
      <c r="AE29" s="72">
        <v>121</v>
      </c>
      <c r="AF29" s="72">
        <v>150</v>
      </c>
      <c r="AG29" s="72">
        <v>349</v>
      </c>
      <c r="AH29" s="72">
        <v>199</v>
      </c>
      <c r="AI29" s="72">
        <v>-18000</v>
      </c>
      <c r="AJ29" s="72" t="s">
        <v>1055</v>
      </c>
      <c r="AK29" s="72" t="s">
        <v>279</v>
      </c>
      <c r="AL29" s="76" t="s">
        <v>1126</v>
      </c>
      <c r="AM29" s="72" t="s">
        <v>372</v>
      </c>
      <c r="AN29" s="74">
        <v>40039.325601851851</v>
      </c>
      <c r="AO29" s="76" t="s">
        <v>1160</v>
      </c>
      <c r="AP29" s="72" t="b">
        <v>0</v>
      </c>
      <c r="AQ29" s="72" t="b">
        <v>0</v>
      </c>
      <c r="AR29" s="72" t="b">
        <v>1</v>
      </c>
      <c r="AS29" s="72" t="s">
        <v>224</v>
      </c>
      <c r="AT29" s="72">
        <v>7</v>
      </c>
      <c r="AU29" s="76" t="s">
        <v>284</v>
      </c>
      <c r="AV29" s="72" t="b">
        <v>0</v>
      </c>
      <c r="AW29" s="72" t="s">
        <v>290</v>
      </c>
      <c r="AX29" s="76" t="s">
        <v>1231</v>
      </c>
      <c r="AY29" s="72" t="s">
        <v>66</v>
      </c>
      <c r="AZ29" s="50" t="s">
        <v>655</v>
      </c>
      <c r="BA29" s="50" t="s">
        <v>655</v>
      </c>
      <c r="BB29" s="50" t="s">
        <v>221</v>
      </c>
      <c r="BC29" s="50" t="s">
        <v>221</v>
      </c>
      <c r="BD29" s="50"/>
      <c r="BE29" s="50"/>
      <c r="BF29" s="114" t="s">
        <v>1442</v>
      </c>
      <c r="BG29" s="114" t="s">
        <v>1442</v>
      </c>
      <c r="BH29" s="114" t="s">
        <v>1518</v>
      </c>
      <c r="BI29" s="114" t="s">
        <v>1518</v>
      </c>
      <c r="BJ29" s="114">
        <v>0</v>
      </c>
      <c r="BK29" s="118">
        <v>0</v>
      </c>
      <c r="BL29" s="114">
        <v>0</v>
      </c>
      <c r="BM29" s="118">
        <v>0</v>
      </c>
      <c r="BN29" s="114">
        <v>0</v>
      </c>
      <c r="BO29" s="118">
        <v>0</v>
      </c>
      <c r="BP29" s="114">
        <v>5</v>
      </c>
      <c r="BQ29" s="118">
        <v>100</v>
      </c>
      <c r="BR29" s="114">
        <v>5</v>
      </c>
      <c r="BS29" s="2"/>
      <c r="BT29" s="3"/>
      <c r="BU29" s="3"/>
      <c r="BV29" s="3"/>
      <c r="BW29" s="3"/>
    </row>
    <row r="30" spans="1:75" x14ac:dyDescent="0.35">
      <c r="A30" s="70" t="s">
        <v>215</v>
      </c>
      <c r="B30" s="83"/>
      <c r="C30" s="83"/>
      <c r="D30" s="84"/>
      <c r="E30" s="107"/>
      <c r="F30" s="80" t="s">
        <v>288</v>
      </c>
      <c r="G30" s="108"/>
      <c r="H30" s="81"/>
      <c r="I30" s="87"/>
      <c r="J30" s="109"/>
      <c r="K30" s="81" t="s">
        <v>292</v>
      </c>
      <c r="L30" s="110"/>
      <c r="M30" s="92"/>
      <c r="N30" s="92"/>
      <c r="O30" s="93"/>
      <c r="P30" s="94"/>
      <c r="Q30" s="94"/>
      <c r="R30" s="79"/>
      <c r="S30" s="79"/>
      <c r="T30" s="79"/>
      <c r="U30" s="79"/>
      <c r="V30" s="52"/>
      <c r="W30" s="52"/>
      <c r="X30" s="52"/>
      <c r="Y30" s="52"/>
      <c r="Z30" s="51"/>
      <c r="AA30" s="88">
        <v>30</v>
      </c>
      <c r="AB30" s="88"/>
      <c r="AC30" s="89"/>
      <c r="AD30" s="72" t="s">
        <v>262</v>
      </c>
      <c r="AE30" s="72">
        <v>997</v>
      </c>
      <c r="AF30" s="72">
        <v>67562960</v>
      </c>
      <c r="AG30" s="72">
        <v>19298</v>
      </c>
      <c r="AH30" s="72">
        <v>1601</v>
      </c>
      <c r="AI30" s="72">
        <v>-25200</v>
      </c>
      <c r="AJ30" s="72" t="s">
        <v>263</v>
      </c>
      <c r="AK30" s="72" t="s">
        <v>264</v>
      </c>
      <c r="AL30" s="76" t="s">
        <v>267</v>
      </c>
      <c r="AM30" s="72" t="s">
        <v>269</v>
      </c>
      <c r="AN30" s="74">
        <v>39399.905393518522</v>
      </c>
      <c r="AO30" s="76" t="s">
        <v>280</v>
      </c>
      <c r="AP30" s="72" t="b">
        <v>0</v>
      </c>
      <c r="AQ30" s="72" t="b">
        <v>0</v>
      </c>
      <c r="AR30" s="72" t="b">
        <v>1</v>
      </c>
      <c r="AS30" s="72" t="s">
        <v>224</v>
      </c>
      <c r="AT30" s="72">
        <v>81962</v>
      </c>
      <c r="AU30" s="76" t="s">
        <v>285</v>
      </c>
      <c r="AV30" s="72" t="b">
        <v>1</v>
      </c>
      <c r="AW30" s="72" t="s">
        <v>290</v>
      </c>
      <c r="AX30" s="76" t="s">
        <v>291</v>
      </c>
      <c r="AY30" s="72" t="s">
        <v>65</v>
      </c>
      <c r="AZ30" s="50"/>
      <c r="BA30" s="50"/>
      <c r="BB30" s="50"/>
      <c r="BC30" s="50"/>
      <c r="BD30" s="50"/>
      <c r="BE30" s="50"/>
      <c r="BF30" s="50"/>
      <c r="BG30" s="50"/>
      <c r="BH30" s="50"/>
      <c r="BI30" s="50"/>
      <c r="BJ30" s="50"/>
      <c r="BK30" s="51"/>
      <c r="BL30" s="50"/>
      <c r="BM30" s="51"/>
      <c r="BN30" s="50"/>
      <c r="BO30" s="51"/>
      <c r="BP30" s="50"/>
      <c r="BQ30" s="51"/>
      <c r="BR30" s="50"/>
      <c r="BS30" s="2"/>
      <c r="BT30" s="3"/>
      <c r="BU30" s="3"/>
      <c r="BV30" s="3"/>
      <c r="BW30" s="3"/>
    </row>
    <row r="31" spans="1:75" x14ac:dyDescent="0.35">
      <c r="A31" s="70" t="s">
        <v>324</v>
      </c>
      <c r="B31" s="83"/>
      <c r="C31" s="83"/>
      <c r="D31" s="84"/>
      <c r="E31" s="107"/>
      <c r="F31" s="80" t="s">
        <v>333</v>
      </c>
      <c r="G31" s="108"/>
      <c r="H31" s="81"/>
      <c r="I31" s="87"/>
      <c r="J31" s="109"/>
      <c r="K31" s="81" t="s">
        <v>1295</v>
      </c>
      <c r="L31" s="110"/>
      <c r="M31" s="92"/>
      <c r="N31" s="92"/>
      <c r="O31" s="93"/>
      <c r="P31" s="94"/>
      <c r="Q31" s="94"/>
      <c r="R31" s="79"/>
      <c r="S31" s="79"/>
      <c r="T31" s="79"/>
      <c r="U31" s="79"/>
      <c r="V31" s="52"/>
      <c r="W31" s="52"/>
      <c r="X31" s="52"/>
      <c r="Y31" s="52"/>
      <c r="Z31" s="51"/>
      <c r="AA31" s="88">
        <v>31</v>
      </c>
      <c r="AB31" s="88"/>
      <c r="AC31" s="89"/>
      <c r="AD31" s="72" t="s">
        <v>349</v>
      </c>
      <c r="AE31" s="72">
        <v>753</v>
      </c>
      <c r="AF31" s="72">
        <v>77</v>
      </c>
      <c r="AG31" s="72">
        <v>982</v>
      </c>
      <c r="AH31" s="72">
        <v>3</v>
      </c>
      <c r="AI31" s="72"/>
      <c r="AJ31" s="72" t="s">
        <v>354</v>
      </c>
      <c r="AK31" s="72" t="s">
        <v>363</v>
      </c>
      <c r="AL31" s="72"/>
      <c r="AM31" s="72"/>
      <c r="AN31" s="74">
        <v>42325.441192129627</v>
      </c>
      <c r="AO31" s="76" t="s">
        <v>374</v>
      </c>
      <c r="AP31" s="72" t="b">
        <v>1</v>
      </c>
      <c r="AQ31" s="72" t="b">
        <v>0</v>
      </c>
      <c r="AR31" s="72" t="b">
        <v>1</v>
      </c>
      <c r="AS31" s="72" t="s">
        <v>228</v>
      </c>
      <c r="AT31" s="72">
        <v>14</v>
      </c>
      <c r="AU31" s="76" t="s">
        <v>284</v>
      </c>
      <c r="AV31" s="72" t="b">
        <v>0</v>
      </c>
      <c r="AW31" s="72" t="s">
        <v>290</v>
      </c>
      <c r="AX31" s="76" t="s">
        <v>381</v>
      </c>
      <c r="AY31" s="72" t="s">
        <v>66</v>
      </c>
      <c r="AZ31" s="50" t="s">
        <v>1405</v>
      </c>
      <c r="BA31" s="50" t="s">
        <v>1405</v>
      </c>
      <c r="BB31" s="50" t="s">
        <v>219</v>
      </c>
      <c r="BC31" s="50" t="s">
        <v>219</v>
      </c>
      <c r="BD31" s="50" t="s">
        <v>1415</v>
      </c>
      <c r="BE31" s="50" t="s">
        <v>1417</v>
      </c>
      <c r="BF31" s="114" t="s">
        <v>1443</v>
      </c>
      <c r="BG31" s="114" t="s">
        <v>1488</v>
      </c>
      <c r="BH31" s="114" t="s">
        <v>1519</v>
      </c>
      <c r="BI31" s="114" t="s">
        <v>1565</v>
      </c>
      <c r="BJ31" s="114">
        <v>1</v>
      </c>
      <c r="BK31" s="118">
        <v>2.7777777777777777</v>
      </c>
      <c r="BL31" s="114">
        <v>0</v>
      </c>
      <c r="BM31" s="118">
        <v>0</v>
      </c>
      <c r="BN31" s="114">
        <v>0</v>
      </c>
      <c r="BO31" s="118">
        <v>0</v>
      </c>
      <c r="BP31" s="114">
        <v>35</v>
      </c>
      <c r="BQ31" s="118">
        <v>97.222222222222229</v>
      </c>
      <c r="BR31" s="114">
        <v>36</v>
      </c>
      <c r="BS31" s="2"/>
      <c r="BT31" s="3"/>
      <c r="BU31" s="3"/>
      <c r="BV31" s="3"/>
      <c r="BW31" s="3"/>
    </row>
    <row r="32" spans="1:75" x14ac:dyDescent="0.35">
      <c r="A32" s="70" t="s">
        <v>302</v>
      </c>
      <c r="B32" s="83"/>
      <c r="C32" s="83"/>
      <c r="D32" s="84"/>
      <c r="E32" s="107"/>
      <c r="F32" s="80" t="s">
        <v>319</v>
      </c>
      <c r="G32" s="108"/>
      <c r="H32" s="81"/>
      <c r="I32" s="87"/>
      <c r="J32" s="109"/>
      <c r="K32" s="81" t="s">
        <v>1296</v>
      </c>
      <c r="L32" s="110"/>
      <c r="M32" s="92"/>
      <c r="N32" s="92"/>
      <c r="O32" s="93"/>
      <c r="P32" s="94"/>
      <c r="Q32" s="94"/>
      <c r="R32" s="79"/>
      <c r="S32" s="79"/>
      <c r="T32" s="79"/>
      <c r="U32" s="79"/>
      <c r="V32" s="52"/>
      <c r="W32" s="52"/>
      <c r="X32" s="52"/>
      <c r="Y32" s="52"/>
      <c r="Z32" s="51"/>
      <c r="AA32" s="88">
        <v>32</v>
      </c>
      <c r="AB32" s="88"/>
      <c r="AC32" s="89"/>
      <c r="AD32" s="72" t="s">
        <v>302</v>
      </c>
      <c r="AE32" s="72">
        <v>0</v>
      </c>
      <c r="AF32" s="72">
        <v>54</v>
      </c>
      <c r="AG32" s="72">
        <v>6373</v>
      </c>
      <c r="AH32" s="72">
        <v>0</v>
      </c>
      <c r="AI32" s="72"/>
      <c r="AJ32" s="72"/>
      <c r="AK32" s="72"/>
      <c r="AL32" s="72"/>
      <c r="AM32" s="72"/>
      <c r="AN32" s="74">
        <v>42717.56181712963</v>
      </c>
      <c r="AO32" s="72"/>
      <c r="AP32" s="72" t="b">
        <v>1</v>
      </c>
      <c r="AQ32" s="72" t="b">
        <v>0</v>
      </c>
      <c r="AR32" s="72" t="b">
        <v>0</v>
      </c>
      <c r="AS32" s="72" t="s">
        <v>224</v>
      </c>
      <c r="AT32" s="72">
        <v>27</v>
      </c>
      <c r="AU32" s="72"/>
      <c r="AV32" s="72" t="b">
        <v>0</v>
      </c>
      <c r="AW32" s="72" t="s">
        <v>290</v>
      </c>
      <c r="AX32" s="76" t="s">
        <v>321</v>
      </c>
      <c r="AY32" s="72" t="s">
        <v>66</v>
      </c>
      <c r="AZ32" s="50" t="s">
        <v>658</v>
      </c>
      <c r="BA32" s="50" t="s">
        <v>658</v>
      </c>
      <c r="BB32" s="50" t="s">
        <v>304</v>
      </c>
      <c r="BC32" s="50" t="s">
        <v>304</v>
      </c>
      <c r="BD32" s="50" t="s">
        <v>305</v>
      </c>
      <c r="BE32" s="50" t="s">
        <v>305</v>
      </c>
      <c r="BF32" s="114" t="s">
        <v>1444</v>
      </c>
      <c r="BG32" s="114" t="s">
        <v>1444</v>
      </c>
      <c r="BH32" s="114" t="s">
        <v>1520</v>
      </c>
      <c r="BI32" s="114" t="s">
        <v>1520</v>
      </c>
      <c r="BJ32" s="114">
        <v>2</v>
      </c>
      <c r="BK32" s="118">
        <v>16.666666666666668</v>
      </c>
      <c r="BL32" s="114">
        <v>0</v>
      </c>
      <c r="BM32" s="118">
        <v>0</v>
      </c>
      <c r="BN32" s="114">
        <v>0</v>
      </c>
      <c r="BO32" s="118">
        <v>0</v>
      </c>
      <c r="BP32" s="114">
        <v>10</v>
      </c>
      <c r="BQ32" s="118">
        <v>83.333333333333329</v>
      </c>
      <c r="BR32" s="114">
        <v>12</v>
      </c>
      <c r="BS32" s="2"/>
      <c r="BT32" s="3"/>
      <c r="BU32" s="3"/>
      <c r="BV32" s="3"/>
      <c r="BW32" s="3"/>
    </row>
    <row r="33" spans="1:75" x14ac:dyDescent="0.35">
      <c r="A33" s="70" t="s">
        <v>519</v>
      </c>
      <c r="B33" s="83"/>
      <c r="C33" s="83"/>
      <c r="D33" s="84"/>
      <c r="E33" s="107"/>
      <c r="F33" s="80" t="s">
        <v>765</v>
      </c>
      <c r="G33" s="108"/>
      <c r="H33" s="81"/>
      <c r="I33" s="87"/>
      <c r="J33" s="109"/>
      <c r="K33" s="81" t="s">
        <v>1297</v>
      </c>
      <c r="L33" s="110"/>
      <c r="M33" s="92"/>
      <c r="N33" s="92"/>
      <c r="O33" s="93"/>
      <c r="P33" s="94"/>
      <c r="Q33" s="94"/>
      <c r="R33" s="79"/>
      <c r="S33" s="79"/>
      <c r="T33" s="79"/>
      <c r="U33" s="79"/>
      <c r="V33" s="52"/>
      <c r="W33" s="52"/>
      <c r="X33" s="52"/>
      <c r="Y33" s="52"/>
      <c r="Z33" s="51"/>
      <c r="AA33" s="88">
        <v>33</v>
      </c>
      <c r="AB33" s="88"/>
      <c r="AC33" s="89"/>
      <c r="AD33" s="72" t="s">
        <v>1001</v>
      </c>
      <c r="AE33" s="72">
        <v>343</v>
      </c>
      <c r="AF33" s="72">
        <v>220</v>
      </c>
      <c r="AG33" s="72">
        <v>12338</v>
      </c>
      <c r="AH33" s="72">
        <v>4809</v>
      </c>
      <c r="AI33" s="72"/>
      <c r="AJ33" s="72"/>
      <c r="AK33" s="72"/>
      <c r="AL33" s="72"/>
      <c r="AM33" s="72"/>
      <c r="AN33" s="74">
        <v>42675.462800925925</v>
      </c>
      <c r="AO33" s="76" t="s">
        <v>1161</v>
      </c>
      <c r="AP33" s="72" t="b">
        <v>1</v>
      </c>
      <c r="AQ33" s="72" t="b">
        <v>0</v>
      </c>
      <c r="AR33" s="72" t="b">
        <v>0</v>
      </c>
      <c r="AS33" s="72" t="s">
        <v>281</v>
      </c>
      <c r="AT33" s="72">
        <v>3</v>
      </c>
      <c r="AU33" s="72"/>
      <c r="AV33" s="72" t="b">
        <v>0</v>
      </c>
      <c r="AW33" s="72" t="s">
        <v>290</v>
      </c>
      <c r="AX33" s="76" t="s">
        <v>1232</v>
      </c>
      <c r="AY33" s="72" t="s">
        <v>66</v>
      </c>
      <c r="AZ33" s="50" t="s">
        <v>659</v>
      </c>
      <c r="BA33" s="50" t="s">
        <v>659</v>
      </c>
      <c r="BB33" s="50" t="s">
        <v>219</v>
      </c>
      <c r="BC33" s="50" t="s">
        <v>219</v>
      </c>
      <c r="BD33" s="50"/>
      <c r="BE33" s="50"/>
      <c r="BF33" s="114" t="s">
        <v>1445</v>
      </c>
      <c r="BG33" s="114" t="s">
        <v>1445</v>
      </c>
      <c r="BH33" s="114" t="s">
        <v>1521</v>
      </c>
      <c r="BI33" s="114" t="s">
        <v>1521</v>
      </c>
      <c r="BJ33" s="114">
        <v>0</v>
      </c>
      <c r="BK33" s="118">
        <v>0</v>
      </c>
      <c r="BL33" s="114">
        <v>0</v>
      </c>
      <c r="BM33" s="118">
        <v>0</v>
      </c>
      <c r="BN33" s="114">
        <v>0</v>
      </c>
      <c r="BO33" s="118">
        <v>0</v>
      </c>
      <c r="BP33" s="114">
        <v>4</v>
      </c>
      <c r="BQ33" s="118">
        <v>100</v>
      </c>
      <c r="BR33" s="114">
        <v>4</v>
      </c>
      <c r="BS33" s="2"/>
      <c r="BT33" s="3"/>
      <c r="BU33" s="3"/>
      <c r="BV33" s="3"/>
      <c r="BW33" s="3"/>
    </row>
    <row r="34" spans="1:75" x14ac:dyDescent="0.35">
      <c r="A34" s="70" t="s">
        <v>322</v>
      </c>
      <c r="B34" s="83"/>
      <c r="C34" s="83"/>
      <c r="D34" s="84"/>
      <c r="E34" s="107"/>
      <c r="F34" s="80" t="s">
        <v>332</v>
      </c>
      <c r="G34" s="108"/>
      <c r="H34" s="81"/>
      <c r="I34" s="87"/>
      <c r="J34" s="109"/>
      <c r="K34" s="81" t="s">
        <v>1298</v>
      </c>
      <c r="L34" s="110"/>
      <c r="M34" s="92"/>
      <c r="N34" s="92"/>
      <c r="O34" s="93"/>
      <c r="P34" s="94"/>
      <c r="Q34" s="94"/>
      <c r="R34" s="79"/>
      <c r="S34" s="79"/>
      <c r="T34" s="79"/>
      <c r="U34" s="79"/>
      <c r="V34" s="52"/>
      <c r="W34" s="52"/>
      <c r="X34" s="52"/>
      <c r="Y34" s="52"/>
      <c r="Z34" s="51"/>
      <c r="AA34" s="88">
        <v>34</v>
      </c>
      <c r="AB34" s="88"/>
      <c r="AC34" s="89"/>
      <c r="AD34" s="72" t="s">
        <v>347</v>
      </c>
      <c r="AE34" s="72">
        <v>708</v>
      </c>
      <c r="AF34" s="72">
        <v>2059</v>
      </c>
      <c r="AG34" s="72">
        <v>48383</v>
      </c>
      <c r="AH34" s="72">
        <v>42</v>
      </c>
      <c r="AI34" s="72">
        <v>7200</v>
      </c>
      <c r="AJ34" s="72" t="s">
        <v>352</v>
      </c>
      <c r="AK34" s="72" t="s">
        <v>362</v>
      </c>
      <c r="AL34" s="76" t="s">
        <v>368</v>
      </c>
      <c r="AM34" s="72" t="s">
        <v>270</v>
      </c>
      <c r="AN34" s="74">
        <v>40124.72457175926</v>
      </c>
      <c r="AO34" s="72"/>
      <c r="AP34" s="72" t="b">
        <v>0</v>
      </c>
      <c r="AQ34" s="72" t="b">
        <v>0</v>
      </c>
      <c r="AR34" s="72" t="b">
        <v>0</v>
      </c>
      <c r="AS34" s="72" t="s">
        <v>226</v>
      </c>
      <c r="AT34" s="72">
        <v>65</v>
      </c>
      <c r="AU34" s="76" t="s">
        <v>287</v>
      </c>
      <c r="AV34" s="72" t="b">
        <v>0</v>
      </c>
      <c r="AW34" s="72" t="s">
        <v>290</v>
      </c>
      <c r="AX34" s="76" t="s">
        <v>379</v>
      </c>
      <c r="AY34" s="72" t="s">
        <v>66</v>
      </c>
      <c r="AZ34" s="50" t="s">
        <v>660</v>
      </c>
      <c r="BA34" s="50" t="s">
        <v>660</v>
      </c>
      <c r="BB34" s="50" t="s">
        <v>218</v>
      </c>
      <c r="BC34" s="50" t="s">
        <v>218</v>
      </c>
      <c r="BD34" s="50" t="s">
        <v>222</v>
      </c>
      <c r="BE34" s="50" t="s">
        <v>222</v>
      </c>
      <c r="BF34" s="114" t="s">
        <v>1437</v>
      </c>
      <c r="BG34" s="114" t="s">
        <v>1437</v>
      </c>
      <c r="BH34" s="114" t="s">
        <v>1522</v>
      </c>
      <c r="BI34" s="114" t="s">
        <v>1522</v>
      </c>
      <c r="BJ34" s="114">
        <v>0</v>
      </c>
      <c r="BK34" s="118">
        <v>0</v>
      </c>
      <c r="BL34" s="114">
        <v>0</v>
      </c>
      <c r="BM34" s="118">
        <v>0</v>
      </c>
      <c r="BN34" s="114">
        <v>0</v>
      </c>
      <c r="BO34" s="118">
        <v>0</v>
      </c>
      <c r="BP34" s="114">
        <v>13</v>
      </c>
      <c r="BQ34" s="118">
        <v>100</v>
      </c>
      <c r="BR34" s="114">
        <v>13</v>
      </c>
      <c r="BS34" s="2"/>
      <c r="BT34" s="3"/>
      <c r="BU34" s="3"/>
      <c r="BV34" s="3"/>
      <c r="BW34" s="3"/>
    </row>
    <row r="35" spans="1:75" x14ac:dyDescent="0.35">
      <c r="A35" s="70" t="s">
        <v>459</v>
      </c>
      <c r="B35" s="83"/>
      <c r="C35" s="83"/>
      <c r="D35" s="84"/>
      <c r="E35" s="107"/>
      <c r="F35" s="80" t="s">
        <v>472</v>
      </c>
      <c r="G35" s="108"/>
      <c r="H35" s="81"/>
      <c r="I35" s="87"/>
      <c r="J35" s="109"/>
      <c r="K35" s="81" t="s">
        <v>495</v>
      </c>
      <c r="L35" s="110"/>
      <c r="M35" s="92"/>
      <c r="N35" s="92"/>
      <c r="O35" s="93"/>
      <c r="P35" s="94"/>
      <c r="Q35" s="94"/>
      <c r="R35" s="79"/>
      <c r="S35" s="79"/>
      <c r="T35" s="79"/>
      <c r="U35" s="79"/>
      <c r="V35" s="52"/>
      <c r="W35" s="52"/>
      <c r="X35" s="52"/>
      <c r="Y35" s="52"/>
      <c r="Z35" s="51"/>
      <c r="AA35" s="88">
        <v>35</v>
      </c>
      <c r="AB35" s="88"/>
      <c r="AC35" s="89"/>
      <c r="AD35" s="72" t="s">
        <v>481</v>
      </c>
      <c r="AE35" s="72">
        <v>3</v>
      </c>
      <c r="AF35" s="72">
        <v>18820</v>
      </c>
      <c r="AG35" s="72">
        <v>1653502</v>
      </c>
      <c r="AH35" s="72">
        <v>0</v>
      </c>
      <c r="AI35" s="72"/>
      <c r="AJ35" s="72" t="s">
        <v>484</v>
      </c>
      <c r="AK35" s="72"/>
      <c r="AL35" s="76" t="s">
        <v>488</v>
      </c>
      <c r="AM35" s="72"/>
      <c r="AN35" s="74">
        <v>40236.513773148145</v>
      </c>
      <c r="AO35" s="72"/>
      <c r="AP35" s="72" t="b">
        <v>1</v>
      </c>
      <c r="AQ35" s="72" t="b">
        <v>0</v>
      </c>
      <c r="AR35" s="72" t="b">
        <v>0</v>
      </c>
      <c r="AS35" s="72" t="s">
        <v>224</v>
      </c>
      <c r="AT35" s="72">
        <v>896</v>
      </c>
      <c r="AU35" s="76" t="s">
        <v>284</v>
      </c>
      <c r="AV35" s="72" t="b">
        <v>0</v>
      </c>
      <c r="AW35" s="72" t="s">
        <v>290</v>
      </c>
      <c r="AX35" s="76" t="s">
        <v>492</v>
      </c>
      <c r="AY35" s="72" t="s">
        <v>66</v>
      </c>
      <c r="AZ35" s="50" t="s">
        <v>464</v>
      </c>
      <c r="BA35" s="50" t="s">
        <v>464</v>
      </c>
      <c r="BB35" s="50" t="s">
        <v>467</v>
      </c>
      <c r="BC35" s="50" t="s">
        <v>467</v>
      </c>
      <c r="BD35" s="50" t="s">
        <v>470</v>
      </c>
      <c r="BE35" s="50" t="s">
        <v>470</v>
      </c>
      <c r="BF35" s="114" t="s">
        <v>1446</v>
      </c>
      <c r="BG35" s="114" t="s">
        <v>1446</v>
      </c>
      <c r="BH35" s="114" t="s">
        <v>1523</v>
      </c>
      <c r="BI35" s="114" t="s">
        <v>1523</v>
      </c>
      <c r="BJ35" s="114">
        <v>0</v>
      </c>
      <c r="BK35" s="118">
        <v>0</v>
      </c>
      <c r="BL35" s="114">
        <v>0</v>
      </c>
      <c r="BM35" s="118">
        <v>0</v>
      </c>
      <c r="BN35" s="114">
        <v>0</v>
      </c>
      <c r="BO35" s="118">
        <v>0</v>
      </c>
      <c r="BP35" s="114">
        <v>8</v>
      </c>
      <c r="BQ35" s="118">
        <v>100</v>
      </c>
      <c r="BR35" s="114">
        <v>8</v>
      </c>
      <c r="BS35" s="2"/>
      <c r="BT35" s="3"/>
      <c r="BU35" s="3"/>
      <c r="BV35" s="3"/>
      <c r="BW35" s="3"/>
    </row>
    <row r="36" spans="1:75" x14ac:dyDescent="0.35">
      <c r="A36" s="70" t="s">
        <v>520</v>
      </c>
      <c r="B36" s="83"/>
      <c r="C36" s="83"/>
      <c r="D36" s="84"/>
      <c r="E36" s="107"/>
      <c r="F36" s="80" t="s">
        <v>289</v>
      </c>
      <c r="G36" s="108"/>
      <c r="H36" s="81"/>
      <c r="I36" s="87"/>
      <c r="J36" s="109"/>
      <c r="K36" s="81" t="s">
        <v>1299</v>
      </c>
      <c r="L36" s="110"/>
      <c r="M36" s="92"/>
      <c r="N36" s="92"/>
      <c r="O36" s="93"/>
      <c r="P36" s="94"/>
      <c r="Q36" s="94"/>
      <c r="R36" s="79"/>
      <c r="S36" s="79"/>
      <c r="T36" s="79"/>
      <c r="U36" s="79"/>
      <c r="V36" s="52"/>
      <c r="W36" s="52"/>
      <c r="X36" s="52"/>
      <c r="Y36" s="52"/>
      <c r="Z36" s="51"/>
      <c r="AA36" s="88">
        <v>36</v>
      </c>
      <c r="AB36" s="88"/>
      <c r="AC36" s="89"/>
      <c r="AD36" s="72" t="s">
        <v>1002</v>
      </c>
      <c r="AE36" s="72">
        <v>1065</v>
      </c>
      <c r="AF36" s="72">
        <v>691</v>
      </c>
      <c r="AG36" s="72">
        <v>24423</v>
      </c>
      <c r="AH36" s="72">
        <v>0</v>
      </c>
      <c r="AI36" s="72"/>
      <c r="AJ36" s="72" t="s">
        <v>1056</v>
      </c>
      <c r="AK36" s="72" t="s">
        <v>1095</v>
      </c>
      <c r="AL36" s="72"/>
      <c r="AM36" s="72"/>
      <c r="AN36" s="74">
        <v>41883.548703703702</v>
      </c>
      <c r="AO36" s="72"/>
      <c r="AP36" s="72" t="b">
        <v>1</v>
      </c>
      <c r="AQ36" s="72" t="b">
        <v>1</v>
      </c>
      <c r="AR36" s="72" t="b">
        <v>0</v>
      </c>
      <c r="AS36" s="72" t="s">
        <v>224</v>
      </c>
      <c r="AT36" s="72">
        <v>43</v>
      </c>
      <c r="AU36" s="76" t="s">
        <v>284</v>
      </c>
      <c r="AV36" s="72" t="b">
        <v>0</v>
      </c>
      <c r="AW36" s="72" t="s">
        <v>290</v>
      </c>
      <c r="AX36" s="76" t="s">
        <v>1233</v>
      </c>
      <c r="AY36" s="72" t="s">
        <v>66</v>
      </c>
      <c r="AZ36" s="50" t="s">
        <v>661</v>
      </c>
      <c r="BA36" s="50" t="s">
        <v>661</v>
      </c>
      <c r="BB36" s="50" t="s">
        <v>220</v>
      </c>
      <c r="BC36" s="50" t="s">
        <v>220</v>
      </c>
      <c r="BD36" s="50"/>
      <c r="BE36" s="50"/>
      <c r="BF36" s="114" t="s">
        <v>1447</v>
      </c>
      <c r="BG36" s="114" t="s">
        <v>1447</v>
      </c>
      <c r="BH36" s="114" t="s">
        <v>1524</v>
      </c>
      <c r="BI36" s="114" t="s">
        <v>1524</v>
      </c>
      <c r="BJ36" s="114">
        <v>0</v>
      </c>
      <c r="BK36" s="118">
        <v>0</v>
      </c>
      <c r="BL36" s="114">
        <v>0</v>
      </c>
      <c r="BM36" s="118">
        <v>0</v>
      </c>
      <c r="BN36" s="114">
        <v>0</v>
      </c>
      <c r="BO36" s="118">
        <v>0</v>
      </c>
      <c r="BP36" s="114">
        <v>14</v>
      </c>
      <c r="BQ36" s="118">
        <v>100</v>
      </c>
      <c r="BR36" s="114">
        <v>14</v>
      </c>
      <c r="BS36" s="2"/>
      <c r="BT36" s="3"/>
      <c r="BU36" s="3"/>
      <c r="BV36" s="3"/>
      <c r="BW36" s="3"/>
    </row>
    <row r="37" spans="1:75" x14ac:dyDescent="0.35">
      <c r="A37" s="70" t="s">
        <v>397</v>
      </c>
      <c r="B37" s="83"/>
      <c r="C37" s="83"/>
      <c r="D37" s="84"/>
      <c r="E37" s="107"/>
      <c r="F37" s="80" t="s">
        <v>415</v>
      </c>
      <c r="G37" s="108"/>
      <c r="H37" s="81"/>
      <c r="I37" s="87"/>
      <c r="J37" s="109"/>
      <c r="K37" s="81" t="s">
        <v>1300</v>
      </c>
      <c r="L37" s="110"/>
      <c r="M37" s="92"/>
      <c r="N37" s="92"/>
      <c r="O37" s="93"/>
      <c r="P37" s="94"/>
      <c r="Q37" s="94"/>
      <c r="R37" s="79"/>
      <c r="S37" s="79"/>
      <c r="T37" s="79"/>
      <c r="U37" s="79"/>
      <c r="V37" s="52"/>
      <c r="W37" s="52"/>
      <c r="X37" s="52"/>
      <c r="Y37" s="52"/>
      <c r="Z37" s="51"/>
      <c r="AA37" s="88">
        <v>37</v>
      </c>
      <c r="AB37" s="88"/>
      <c r="AC37" s="89"/>
      <c r="AD37" s="72" t="s">
        <v>426</v>
      </c>
      <c r="AE37" s="72">
        <v>589</v>
      </c>
      <c r="AF37" s="72">
        <v>1420</v>
      </c>
      <c r="AG37" s="72">
        <v>49782</v>
      </c>
      <c r="AH37" s="72">
        <v>0</v>
      </c>
      <c r="AI37" s="72">
        <v>-39600</v>
      </c>
      <c r="AJ37" s="72"/>
      <c r="AK37" s="72" t="s">
        <v>436</v>
      </c>
      <c r="AL37" s="76" t="s">
        <v>439</v>
      </c>
      <c r="AM37" s="72" t="s">
        <v>388</v>
      </c>
      <c r="AN37" s="74">
        <v>42177.420243055552</v>
      </c>
      <c r="AO37" s="76" t="s">
        <v>443</v>
      </c>
      <c r="AP37" s="72" t="b">
        <v>0</v>
      </c>
      <c r="AQ37" s="72" t="b">
        <v>0</v>
      </c>
      <c r="AR37" s="72" t="b">
        <v>0</v>
      </c>
      <c r="AS37" s="72" t="s">
        <v>283</v>
      </c>
      <c r="AT37" s="72">
        <v>12</v>
      </c>
      <c r="AU37" s="76" t="s">
        <v>448</v>
      </c>
      <c r="AV37" s="72" t="b">
        <v>0</v>
      </c>
      <c r="AW37" s="72" t="s">
        <v>290</v>
      </c>
      <c r="AX37" s="76" t="s">
        <v>451</v>
      </c>
      <c r="AY37" s="72" t="s">
        <v>66</v>
      </c>
      <c r="AZ37" s="50" t="s">
        <v>662</v>
      </c>
      <c r="BA37" s="50" t="s">
        <v>662</v>
      </c>
      <c r="BB37" s="50" t="s">
        <v>408</v>
      </c>
      <c r="BC37" s="50" t="s">
        <v>408</v>
      </c>
      <c r="BD37" s="50"/>
      <c r="BE37" s="50"/>
      <c r="BF37" s="114" t="s">
        <v>1448</v>
      </c>
      <c r="BG37" s="114" t="s">
        <v>1448</v>
      </c>
      <c r="BH37" s="114" t="s">
        <v>1525</v>
      </c>
      <c r="BI37" s="114" t="s">
        <v>1525</v>
      </c>
      <c r="BJ37" s="114">
        <v>0</v>
      </c>
      <c r="BK37" s="118">
        <v>0</v>
      </c>
      <c r="BL37" s="114">
        <v>0</v>
      </c>
      <c r="BM37" s="118">
        <v>0</v>
      </c>
      <c r="BN37" s="114">
        <v>0</v>
      </c>
      <c r="BO37" s="118">
        <v>0</v>
      </c>
      <c r="BP37" s="114">
        <v>13</v>
      </c>
      <c r="BQ37" s="118">
        <v>100</v>
      </c>
      <c r="BR37" s="114">
        <v>13</v>
      </c>
      <c r="BS37" s="2"/>
      <c r="BT37" s="3"/>
      <c r="BU37" s="3"/>
      <c r="BV37" s="3"/>
      <c r="BW37" s="3"/>
    </row>
    <row r="38" spans="1:75" x14ac:dyDescent="0.35">
      <c r="A38" s="70" t="s">
        <v>325</v>
      </c>
      <c r="B38" s="83"/>
      <c r="C38" s="83"/>
      <c r="D38" s="84"/>
      <c r="E38" s="107"/>
      <c r="F38" s="80" t="s">
        <v>334</v>
      </c>
      <c r="G38" s="108"/>
      <c r="H38" s="81"/>
      <c r="I38" s="87"/>
      <c r="J38" s="109"/>
      <c r="K38" s="81" t="s">
        <v>1301</v>
      </c>
      <c r="L38" s="110"/>
      <c r="M38" s="92"/>
      <c r="N38" s="92"/>
      <c r="O38" s="93"/>
      <c r="P38" s="94"/>
      <c r="Q38" s="94"/>
      <c r="R38" s="79"/>
      <c r="S38" s="79"/>
      <c r="T38" s="79"/>
      <c r="U38" s="79"/>
      <c r="V38" s="52"/>
      <c r="W38" s="52"/>
      <c r="X38" s="52"/>
      <c r="Y38" s="52"/>
      <c r="Z38" s="51"/>
      <c r="AA38" s="88">
        <v>38</v>
      </c>
      <c r="AB38" s="88"/>
      <c r="AC38" s="89"/>
      <c r="AD38" s="72" t="s">
        <v>339</v>
      </c>
      <c r="AE38" s="72">
        <v>3</v>
      </c>
      <c r="AF38" s="72">
        <v>34305</v>
      </c>
      <c r="AG38" s="72">
        <v>53533</v>
      </c>
      <c r="AH38" s="72">
        <v>0</v>
      </c>
      <c r="AI38" s="72">
        <v>-7200</v>
      </c>
      <c r="AJ38" s="72" t="s">
        <v>355</v>
      </c>
      <c r="AK38" s="72" t="s">
        <v>364</v>
      </c>
      <c r="AL38" s="76" t="s">
        <v>369</v>
      </c>
      <c r="AM38" s="72" t="s">
        <v>298</v>
      </c>
      <c r="AN38" s="74">
        <v>40757.629687499997</v>
      </c>
      <c r="AO38" s="72"/>
      <c r="AP38" s="72" t="b">
        <v>0</v>
      </c>
      <c r="AQ38" s="72" t="b">
        <v>0</v>
      </c>
      <c r="AR38" s="72" t="b">
        <v>0</v>
      </c>
      <c r="AS38" s="72" t="s">
        <v>224</v>
      </c>
      <c r="AT38" s="72">
        <v>568</v>
      </c>
      <c r="AU38" s="76" t="s">
        <v>377</v>
      </c>
      <c r="AV38" s="72" t="b">
        <v>0</v>
      </c>
      <c r="AW38" s="72" t="s">
        <v>290</v>
      </c>
      <c r="AX38" s="76" t="s">
        <v>382</v>
      </c>
      <c r="AY38" s="72" t="s">
        <v>66</v>
      </c>
      <c r="AZ38" s="50" t="s">
        <v>328</v>
      </c>
      <c r="BA38" s="50" t="s">
        <v>328</v>
      </c>
      <c r="BB38" s="50" t="s">
        <v>331</v>
      </c>
      <c r="BC38" s="50" t="s">
        <v>331</v>
      </c>
      <c r="BD38" s="50"/>
      <c r="BE38" s="50"/>
      <c r="BF38" s="114" t="s">
        <v>1449</v>
      </c>
      <c r="BG38" s="114" t="s">
        <v>1489</v>
      </c>
      <c r="BH38" s="114" t="s">
        <v>1526</v>
      </c>
      <c r="BI38" s="114" t="s">
        <v>1566</v>
      </c>
      <c r="BJ38" s="114">
        <v>0</v>
      </c>
      <c r="BK38" s="118">
        <v>0</v>
      </c>
      <c r="BL38" s="114">
        <v>0</v>
      </c>
      <c r="BM38" s="118">
        <v>0</v>
      </c>
      <c r="BN38" s="114">
        <v>0</v>
      </c>
      <c r="BO38" s="118">
        <v>0</v>
      </c>
      <c r="BP38" s="114">
        <v>11</v>
      </c>
      <c r="BQ38" s="118">
        <v>100</v>
      </c>
      <c r="BR38" s="114">
        <v>11</v>
      </c>
      <c r="BS38" s="2"/>
      <c r="BT38" s="3"/>
      <c r="BU38" s="3"/>
      <c r="BV38" s="3"/>
      <c r="BW38" s="3"/>
    </row>
    <row r="39" spans="1:75" x14ac:dyDescent="0.35">
      <c r="A39" s="70" t="s">
        <v>399</v>
      </c>
      <c r="B39" s="83"/>
      <c r="C39" s="83"/>
      <c r="D39" s="84"/>
      <c r="E39" s="107"/>
      <c r="F39" s="80" t="s">
        <v>449</v>
      </c>
      <c r="G39" s="108"/>
      <c r="H39" s="81"/>
      <c r="I39" s="87"/>
      <c r="J39" s="109"/>
      <c r="K39" s="81" t="s">
        <v>457</v>
      </c>
      <c r="L39" s="110"/>
      <c r="M39" s="92"/>
      <c r="N39" s="92"/>
      <c r="O39" s="93"/>
      <c r="P39" s="94"/>
      <c r="Q39" s="94"/>
      <c r="R39" s="79"/>
      <c r="S39" s="79"/>
      <c r="T39" s="79"/>
      <c r="U39" s="79"/>
      <c r="V39" s="52"/>
      <c r="W39" s="52"/>
      <c r="X39" s="52"/>
      <c r="Y39" s="52"/>
      <c r="Z39" s="51"/>
      <c r="AA39" s="88">
        <v>39</v>
      </c>
      <c r="AB39" s="88"/>
      <c r="AC39" s="89"/>
      <c r="AD39" s="72" t="s">
        <v>428</v>
      </c>
      <c r="AE39" s="72">
        <v>0</v>
      </c>
      <c r="AF39" s="72">
        <v>329</v>
      </c>
      <c r="AG39" s="72">
        <v>12448</v>
      </c>
      <c r="AH39" s="72">
        <v>12444</v>
      </c>
      <c r="AI39" s="72">
        <v>-14400</v>
      </c>
      <c r="AJ39" s="72" t="s">
        <v>428</v>
      </c>
      <c r="AK39" s="72" t="s">
        <v>266</v>
      </c>
      <c r="AL39" s="72"/>
      <c r="AM39" s="72" t="s">
        <v>274</v>
      </c>
      <c r="AN39" s="74">
        <v>42026.639444444445</v>
      </c>
      <c r="AO39" s="76" t="s">
        <v>445</v>
      </c>
      <c r="AP39" s="72" t="b">
        <v>0</v>
      </c>
      <c r="AQ39" s="72" t="b">
        <v>0</v>
      </c>
      <c r="AR39" s="72" t="b">
        <v>0</v>
      </c>
      <c r="AS39" s="72" t="s">
        <v>224</v>
      </c>
      <c r="AT39" s="72">
        <v>298</v>
      </c>
      <c r="AU39" s="76" t="s">
        <v>284</v>
      </c>
      <c r="AV39" s="72" t="b">
        <v>0</v>
      </c>
      <c r="AW39" s="72" t="s">
        <v>290</v>
      </c>
      <c r="AX39" s="76" t="s">
        <v>453</v>
      </c>
      <c r="AY39" s="72" t="s">
        <v>66</v>
      </c>
      <c r="AZ39" s="50" t="s">
        <v>405</v>
      </c>
      <c r="BA39" s="50" t="s">
        <v>405</v>
      </c>
      <c r="BB39" s="50" t="s">
        <v>303</v>
      </c>
      <c r="BC39" s="50" t="s">
        <v>303</v>
      </c>
      <c r="BD39" s="50" t="s">
        <v>411</v>
      </c>
      <c r="BE39" s="50" t="s">
        <v>411</v>
      </c>
      <c r="BF39" s="114" t="s">
        <v>1450</v>
      </c>
      <c r="BG39" s="114" t="s">
        <v>1450</v>
      </c>
      <c r="BH39" s="114" t="s">
        <v>1527</v>
      </c>
      <c r="BI39" s="114" t="s">
        <v>1527</v>
      </c>
      <c r="BJ39" s="114">
        <v>0</v>
      </c>
      <c r="BK39" s="118">
        <v>0</v>
      </c>
      <c r="BL39" s="114">
        <v>0</v>
      </c>
      <c r="BM39" s="118">
        <v>0</v>
      </c>
      <c r="BN39" s="114">
        <v>0</v>
      </c>
      <c r="BO39" s="118">
        <v>0</v>
      </c>
      <c r="BP39" s="114">
        <v>12</v>
      </c>
      <c r="BQ39" s="118">
        <v>100</v>
      </c>
      <c r="BR39" s="114">
        <v>12</v>
      </c>
      <c r="BS39" s="2"/>
      <c r="BT39" s="3"/>
      <c r="BU39" s="3"/>
      <c r="BV39" s="3"/>
      <c r="BW39" s="3"/>
    </row>
    <row r="40" spans="1:75" x14ac:dyDescent="0.35">
      <c r="A40" s="70" t="s">
        <v>521</v>
      </c>
      <c r="B40" s="83"/>
      <c r="C40" s="83"/>
      <c r="D40" s="84"/>
      <c r="E40" s="107"/>
      <c r="F40" s="80" t="s">
        <v>289</v>
      </c>
      <c r="G40" s="108"/>
      <c r="H40" s="81"/>
      <c r="I40" s="87"/>
      <c r="J40" s="109"/>
      <c r="K40" s="81" t="s">
        <v>1302</v>
      </c>
      <c r="L40" s="110"/>
      <c r="M40" s="92"/>
      <c r="N40" s="92"/>
      <c r="O40" s="93"/>
      <c r="P40" s="94"/>
      <c r="Q40" s="94"/>
      <c r="R40" s="79"/>
      <c r="S40" s="79"/>
      <c r="T40" s="79"/>
      <c r="U40" s="79"/>
      <c r="V40" s="52"/>
      <c r="W40" s="52"/>
      <c r="X40" s="52"/>
      <c r="Y40" s="52"/>
      <c r="Z40" s="51"/>
      <c r="AA40" s="88">
        <v>40</v>
      </c>
      <c r="AB40" s="88"/>
      <c r="AC40" s="89"/>
      <c r="AD40" s="72" t="s">
        <v>1003</v>
      </c>
      <c r="AE40" s="72">
        <v>29</v>
      </c>
      <c r="AF40" s="72">
        <v>687</v>
      </c>
      <c r="AG40" s="72">
        <v>59018</v>
      </c>
      <c r="AH40" s="72">
        <v>0</v>
      </c>
      <c r="AI40" s="72">
        <v>-7200</v>
      </c>
      <c r="AJ40" s="72" t="s">
        <v>1057</v>
      </c>
      <c r="AK40" s="72"/>
      <c r="AL40" s="76" t="s">
        <v>1127</v>
      </c>
      <c r="AM40" s="72" t="s">
        <v>298</v>
      </c>
      <c r="AN40" s="74">
        <v>39908.922002314815</v>
      </c>
      <c r="AO40" s="72"/>
      <c r="AP40" s="72" t="b">
        <v>1</v>
      </c>
      <c r="AQ40" s="72" t="b">
        <v>1</v>
      </c>
      <c r="AR40" s="72" t="b">
        <v>0</v>
      </c>
      <c r="AS40" s="72" t="s">
        <v>226</v>
      </c>
      <c r="AT40" s="72">
        <v>50</v>
      </c>
      <c r="AU40" s="76" t="s">
        <v>284</v>
      </c>
      <c r="AV40" s="72" t="b">
        <v>0</v>
      </c>
      <c r="AW40" s="72" t="s">
        <v>290</v>
      </c>
      <c r="AX40" s="76" t="s">
        <v>1234</v>
      </c>
      <c r="AY40" s="72" t="s">
        <v>66</v>
      </c>
      <c r="AZ40" s="50" t="s">
        <v>663</v>
      </c>
      <c r="BA40" s="50" t="s">
        <v>663</v>
      </c>
      <c r="BB40" s="50" t="s">
        <v>217</v>
      </c>
      <c r="BC40" s="50" t="s">
        <v>217</v>
      </c>
      <c r="BD40" s="50"/>
      <c r="BE40" s="50"/>
      <c r="BF40" s="114" t="s">
        <v>1451</v>
      </c>
      <c r="BG40" s="114" t="s">
        <v>1451</v>
      </c>
      <c r="BH40" s="114" t="s">
        <v>1528</v>
      </c>
      <c r="BI40" s="114" t="s">
        <v>1528</v>
      </c>
      <c r="BJ40" s="114">
        <v>0</v>
      </c>
      <c r="BK40" s="118">
        <v>0</v>
      </c>
      <c r="BL40" s="114">
        <v>0</v>
      </c>
      <c r="BM40" s="118">
        <v>0</v>
      </c>
      <c r="BN40" s="114">
        <v>0</v>
      </c>
      <c r="BO40" s="118">
        <v>0</v>
      </c>
      <c r="BP40" s="114">
        <v>16</v>
      </c>
      <c r="BQ40" s="118">
        <v>100</v>
      </c>
      <c r="BR40" s="114">
        <v>16</v>
      </c>
      <c r="BS40" s="2"/>
      <c r="BT40" s="3"/>
      <c r="BU40" s="3"/>
      <c r="BV40" s="3"/>
      <c r="BW40" s="3"/>
    </row>
    <row r="41" spans="1:75" x14ac:dyDescent="0.35">
      <c r="A41" s="70" t="s">
        <v>522</v>
      </c>
      <c r="B41" s="83"/>
      <c r="C41" s="83"/>
      <c r="D41" s="84"/>
      <c r="E41" s="107"/>
      <c r="F41" s="80" t="s">
        <v>766</v>
      </c>
      <c r="G41" s="108"/>
      <c r="H41" s="81"/>
      <c r="I41" s="87"/>
      <c r="J41" s="109"/>
      <c r="K41" s="81" t="s">
        <v>1303</v>
      </c>
      <c r="L41" s="110"/>
      <c r="M41" s="92"/>
      <c r="N41" s="92"/>
      <c r="O41" s="93"/>
      <c r="P41" s="94"/>
      <c r="Q41" s="94"/>
      <c r="R41" s="79"/>
      <c r="S41" s="79"/>
      <c r="T41" s="79"/>
      <c r="U41" s="79"/>
      <c r="V41" s="52"/>
      <c r="W41" s="52"/>
      <c r="X41" s="52"/>
      <c r="Y41" s="52"/>
      <c r="Z41" s="51"/>
      <c r="AA41" s="88">
        <v>41</v>
      </c>
      <c r="AB41" s="88"/>
      <c r="AC41" s="89"/>
      <c r="AD41" s="72" t="s">
        <v>1004</v>
      </c>
      <c r="AE41" s="72">
        <v>3</v>
      </c>
      <c r="AF41" s="72">
        <v>733</v>
      </c>
      <c r="AG41" s="72">
        <v>31640</v>
      </c>
      <c r="AH41" s="72">
        <v>22</v>
      </c>
      <c r="AI41" s="72"/>
      <c r="AJ41" s="72" t="s">
        <v>1058</v>
      </c>
      <c r="AK41" s="72"/>
      <c r="AL41" s="76" t="s">
        <v>1128</v>
      </c>
      <c r="AM41" s="72"/>
      <c r="AN41" s="74">
        <v>41285.80709490741</v>
      </c>
      <c r="AO41" s="76" t="s">
        <v>1162</v>
      </c>
      <c r="AP41" s="72" t="b">
        <v>1</v>
      </c>
      <c r="AQ41" s="72" t="b">
        <v>0</v>
      </c>
      <c r="AR41" s="72" t="b">
        <v>0</v>
      </c>
      <c r="AS41" s="72" t="s">
        <v>226</v>
      </c>
      <c r="AT41" s="72">
        <v>100</v>
      </c>
      <c r="AU41" s="76" t="s">
        <v>284</v>
      </c>
      <c r="AV41" s="72" t="b">
        <v>0</v>
      </c>
      <c r="AW41" s="72" t="s">
        <v>290</v>
      </c>
      <c r="AX41" s="76" t="s">
        <v>1235</v>
      </c>
      <c r="AY41" s="72" t="s">
        <v>66</v>
      </c>
      <c r="AZ41" s="50" t="s">
        <v>664</v>
      </c>
      <c r="BA41" s="50" t="s">
        <v>664</v>
      </c>
      <c r="BB41" s="50" t="s">
        <v>704</v>
      </c>
      <c r="BC41" s="50" t="s">
        <v>704</v>
      </c>
      <c r="BD41" s="50"/>
      <c r="BE41" s="50"/>
      <c r="BF41" s="114" t="s">
        <v>1434</v>
      </c>
      <c r="BG41" s="114" t="s">
        <v>1434</v>
      </c>
      <c r="BH41" s="114" t="s">
        <v>1522</v>
      </c>
      <c r="BI41" s="114" t="s">
        <v>1522</v>
      </c>
      <c r="BJ41" s="114">
        <v>0</v>
      </c>
      <c r="BK41" s="118">
        <v>0</v>
      </c>
      <c r="BL41" s="114">
        <v>0</v>
      </c>
      <c r="BM41" s="118">
        <v>0</v>
      </c>
      <c r="BN41" s="114">
        <v>0</v>
      </c>
      <c r="BO41" s="118">
        <v>0</v>
      </c>
      <c r="BP41" s="114">
        <v>15</v>
      </c>
      <c r="BQ41" s="118">
        <v>100</v>
      </c>
      <c r="BR41" s="114">
        <v>15</v>
      </c>
      <c r="BS41" s="2"/>
      <c r="BT41" s="3"/>
      <c r="BU41" s="3"/>
      <c r="BV41" s="3"/>
      <c r="BW41" s="3"/>
    </row>
    <row r="42" spans="1:75" x14ac:dyDescent="0.35">
      <c r="A42" s="70" t="s">
        <v>400</v>
      </c>
      <c r="B42" s="83"/>
      <c r="C42" s="83"/>
      <c r="D42" s="84"/>
      <c r="E42" s="107"/>
      <c r="F42" s="80" t="s">
        <v>450</v>
      </c>
      <c r="G42" s="108"/>
      <c r="H42" s="81"/>
      <c r="I42" s="87"/>
      <c r="J42" s="109"/>
      <c r="K42" s="81" t="s">
        <v>458</v>
      </c>
      <c r="L42" s="110"/>
      <c r="M42" s="92"/>
      <c r="N42" s="92"/>
      <c r="O42" s="93"/>
      <c r="P42" s="94"/>
      <c r="Q42" s="94"/>
      <c r="R42" s="79"/>
      <c r="S42" s="79"/>
      <c r="T42" s="79"/>
      <c r="U42" s="79"/>
      <c r="V42" s="52"/>
      <c r="W42" s="52"/>
      <c r="X42" s="52"/>
      <c r="Y42" s="52"/>
      <c r="Z42" s="51"/>
      <c r="AA42" s="88">
        <v>42</v>
      </c>
      <c r="AB42" s="88"/>
      <c r="AC42" s="89"/>
      <c r="AD42" s="72" t="s">
        <v>429</v>
      </c>
      <c r="AE42" s="72">
        <v>20</v>
      </c>
      <c r="AF42" s="72">
        <v>16</v>
      </c>
      <c r="AG42" s="72">
        <v>1651</v>
      </c>
      <c r="AH42" s="72">
        <v>0</v>
      </c>
      <c r="AI42" s="72">
        <v>3600</v>
      </c>
      <c r="AJ42" s="72" t="s">
        <v>433</v>
      </c>
      <c r="AK42" s="72"/>
      <c r="AL42" s="76" t="s">
        <v>441</v>
      </c>
      <c r="AM42" s="72" t="s">
        <v>276</v>
      </c>
      <c r="AN42" s="74">
        <v>42663.852175925924</v>
      </c>
      <c r="AO42" s="76" t="s">
        <v>446</v>
      </c>
      <c r="AP42" s="72" t="b">
        <v>1</v>
      </c>
      <c r="AQ42" s="72" t="b">
        <v>0</v>
      </c>
      <c r="AR42" s="72" t="b">
        <v>0</v>
      </c>
      <c r="AS42" s="72" t="s">
        <v>224</v>
      </c>
      <c r="AT42" s="72">
        <v>1</v>
      </c>
      <c r="AU42" s="72"/>
      <c r="AV42" s="72" t="b">
        <v>0</v>
      </c>
      <c r="AW42" s="72" t="s">
        <v>290</v>
      </c>
      <c r="AX42" s="76" t="s">
        <v>454</v>
      </c>
      <c r="AY42" s="72" t="s">
        <v>66</v>
      </c>
      <c r="AZ42" s="50" t="s">
        <v>1406</v>
      </c>
      <c r="BA42" s="50" t="s">
        <v>1406</v>
      </c>
      <c r="BB42" s="50" t="s">
        <v>409</v>
      </c>
      <c r="BC42" s="50" t="s">
        <v>409</v>
      </c>
      <c r="BD42" s="50"/>
      <c r="BE42" s="50"/>
      <c r="BF42" s="114" t="s">
        <v>1452</v>
      </c>
      <c r="BG42" s="114" t="s">
        <v>1490</v>
      </c>
      <c r="BH42" s="114" t="s">
        <v>1529</v>
      </c>
      <c r="BI42" s="114" t="s">
        <v>1567</v>
      </c>
      <c r="BJ42" s="114">
        <v>1</v>
      </c>
      <c r="BK42" s="118">
        <v>3.5714285714285716</v>
      </c>
      <c r="BL42" s="114">
        <v>0</v>
      </c>
      <c r="BM42" s="118">
        <v>0</v>
      </c>
      <c r="BN42" s="114">
        <v>0</v>
      </c>
      <c r="BO42" s="118">
        <v>0</v>
      </c>
      <c r="BP42" s="114">
        <v>27</v>
      </c>
      <c r="BQ42" s="118">
        <v>96.428571428571431</v>
      </c>
      <c r="BR42" s="114">
        <v>28</v>
      </c>
      <c r="BS42" s="2"/>
      <c r="BT42" s="3"/>
      <c r="BU42" s="3"/>
      <c r="BV42" s="3"/>
      <c r="BW42" s="3"/>
    </row>
    <row r="43" spans="1:75" x14ac:dyDescent="0.35">
      <c r="A43" s="70" t="s">
        <v>523</v>
      </c>
      <c r="B43" s="83"/>
      <c r="C43" s="83"/>
      <c r="D43" s="84"/>
      <c r="E43" s="107"/>
      <c r="F43" s="80" t="s">
        <v>767</v>
      </c>
      <c r="G43" s="108"/>
      <c r="H43" s="81"/>
      <c r="I43" s="87"/>
      <c r="J43" s="109"/>
      <c r="K43" s="81" t="s">
        <v>1304</v>
      </c>
      <c r="L43" s="110"/>
      <c r="M43" s="92"/>
      <c r="N43" s="92"/>
      <c r="O43" s="93"/>
      <c r="P43" s="94"/>
      <c r="Q43" s="94"/>
      <c r="R43" s="79"/>
      <c r="S43" s="79"/>
      <c r="T43" s="79"/>
      <c r="U43" s="79"/>
      <c r="V43" s="52"/>
      <c r="W43" s="52"/>
      <c r="X43" s="52"/>
      <c r="Y43" s="52"/>
      <c r="Z43" s="51"/>
      <c r="AA43" s="88">
        <v>43</v>
      </c>
      <c r="AB43" s="88"/>
      <c r="AC43" s="89"/>
      <c r="AD43" s="72" t="s">
        <v>1005</v>
      </c>
      <c r="AE43" s="72">
        <v>1</v>
      </c>
      <c r="AF43" s="72">
        <v>220</v>
      </c>
      <c r="AG43" s="72">
        <v>10208</v>
      </c>
      <c r="AH43" s="72">
        <v>1</v>
      </c>
      <c r="AI43" s="72"/>
      <c r="AJ43" s="72" t="s">
        <v>1059</v>
      </c>
      <c r="AK43" s="72" t="s">
        <v>1096</v>
      </c>
      <c r="AL43" s="76" t="s">
        <v>1129</v>
      </c>
      <c r="AM43" s="72"/>
      <c r="AN43" s="74">
        <v>42606.13790509259</v>
      </c>
      <c r="AO43" s="72"/>
      <c r="AP43" s="72" t="b">
        <v>0</v>
      </c>
      <c r="AQ43" s="72" t="b">
        <v>0</v>
      </c>
      <c r="AR43" s="72" t="b">
        <v>0</v>
      </c>
      <c r="AS43" s="72" t="s">
        <v>229</v>
      </c>
      <c r="AT43" s="72">
        <v>17</v>
      </c>
      <c r="AU43" s="76" t="s">
        <v>284</v>
      </c>
      <c r="AV43" s="72" t="b">
        <v>0</v>
      </c>
      <c r="AW43" s="72" t="s">
        <v>290</v>
      </c>
      <c r="AX43" s="76" t="s">
        <v>1236</v>
      </c>
      <c r="AY43" s="72" t="s">
        <v>66</v>
      </c>
      <c r="AZ43" s="50" t="s">
        <v>665</v>
      </c>
      <c r="BA43" s="50" t="s">
        <v>665</v>
      </c>
      <c r="BB43" s="50" t="s">
        <v>705</v>
      </c>
      <c r="BC43" s="50" t="s">
        <v>705</v>
      </c>
      <c r="BD43" s="50"/>
      <c r="BE43" s="50"/>
      <c r="BF43" s="114" t="s">
        <v>1453</v>
      </c>
      <c r="BG43" s="114" t="s">
        <v>1453</v>
      </c>
      <c r="BH43" s="114" t="s">
        <v>1530</v>
      </c>
      <c r="BI43" s="114" t="s">
        <v>1530</v>
      </c>
      <c r="BJ43" s="114">
        <v>0</v>
      </c>
      <c r="BK43" s="118">
        <v>0</v>
      </c>
      <c r="BL43" s="114">
        <v>0</v>
      </c>
      <c r="BM43" s="118">
        <v>0</v>
      </c>
      <c r="BN43" s="114">
        <v>0</v>
      </c>
      <c r="BO43" s="118">
        <v>0</v>
      </c>
      <c r="BP43" s="114">
        <v>20</v>
      </c>
      <c r="BQ43" s="118">
        <v>100</v>
      </c>
      <c r="BR43" s="114">
        <v>20</v>
      </c>
      <c r="BS43" s="2"/>
      <c r="BT43" s="3"/>
      <c r="BU43" s="3"/>
      <c r="BV43" s="3"/>
      <c r="BW43" s="3"/>
    </row>
    <row r="44" spans="1:75" x14ac:dyDescent="0.35">
      <c r="A44" s="70" t="s">
        <v>524</v>
      </c>
      <c r="B44" s="83"/>
      <c r="C44" s="83"/>
      <c r="D44" s="84"/>
      <c r="E44" s="107"/>
      <c r="F44" s="80" t="s">
        <v>768</v>
      </c>
      <c r="G44" s="108"/>
      <c r="H44" s="81"/>
      <c r="I44" s="87"/>
      <c r="J44" s="109"/>
      <c r="K44" s="81" t="s">
        <v>1305</v>
      </c>
      <c r="L44" s="110"/>
      <c r="M44" s="92"/>
      <c r="N44" s="92"/>
      <c r="O44" s="93"/>
      <c r="P44" s="94"/>
      <c r="Q44" s="94"/>
      <c r="R44" s="79"/>
      <c r="S44" s="79"/>
      <c r="T44" s="79"/>
      <c r="U44" s="79"/>
      <c r="V44" s="52"/>
      <c r="W44" s="52"/>
      <c r="X44" s="52"/>
      <c r="Y44" s="52"/>
      <c r="Z44" s="51"/>
      <c r="AA44" s="88">
        <v>44</v>
      </c>
      <c r="AB44" s="88"/>
      <c r="AC44" s="89"/>
      <c r="AD44" s="72" t="s">
        <v>1006</v>
      </c>
      <c r="AE44" s="72">
        <v>70</v>
      </c>
      <c r="AF44" s="72">
        <v>47</v>
      </c>
      <c r="AG44" s="72">
        <v>11191</v>
      </c>
      <c r="AH44" s="72">
        <v>2</v>
      </c>
      <c r="AI44" s="72">
        <v>7200</v>
      </c>
      <c r="AJ44" s="72" t="s">
        <v>1060</v>
      </c>
      <c r="AK44" s="72" t="s">
        <v>386</v>
      </c>
      <c r="AL44" s="76" t="s">
        <v>1130</v>
      </c>
      <c r="AM44" s="72" t="s">
        <v>367</v>
      </c>
      <c r="AN44" s="74">
        <v>42666.385231481479</v>
      </c>
      <c r="AO44" s="76" t="s">
        <v>1163</v>
      </c>
      <c r="AP44" s="72" t="b">
        <v>0</v>
      </c>
      <c r="AQ44" s="72" t="b">
        <v>0</v>
      </c>
      <c r="AR44" s="72" t="b">
        <v>0</v>
      </c>
      <c r="AS44" s="72" t="s">
        <v>226</v>
      </c>
      <c r="AT44" s="72">
        <v>5</v>
      </c>
      <c r="AU44" s="76" t="s">
        <v>284</v>
      </c>
      <c r="AV44" s="72" t="b">
        <v>0</v>
      </c>
      <c r="AW44" s="72" t="s">
        <v>290</v>
      </c>
      <c r="AX44" s="76" t="s">
        <v>1237</v>
      </c>
      <c r="AY44" s="72" t="s">
        <v>66</v>
      </c>
      <c r="AZ44" s="50" t="s">
        <v>666</v>
      </c>
      <c r="BA44" s="50" t="s">
        <v>666</v>
      </c>
      <c r="BB44" s="50" t="s">
        <v>706</v>
      </c>
      <c r="BC44" s="50" t="s">
        <v>706</v>
      </c>
      <c r="BD44" s="50" t="s">
        <v>725</v>
      </c>
      <c r="BE44" s="50" t="s">
        <v>725</v>
      </c>
      <c r="BF44" s="114" t="s">
        <v>1454</v>
      </c>
      <c r="BG44" s="114" t="s">
        <v>1491</v>
      </c>
      <c r="BH44" s="114" t="s">
        <v>1531</v>
      </c>
      <c r="BI44" s="114" t="s">
        <v>1568</v>
      </c>
      <c r="BJ44" s="114">
        <v>0</v>
      </c>
      <c r="BK44" s="118">
        <v>0</v>
      </c>
      <c r="BL44" s="114">
        <v>0</v>
      </c>
      <c r="BM44" s="118">
        <v>0</v>
      </c>
      <c r="BN44" s="114">
        <v>0</v>
      </c>
      <c r="BO44" s="118">
        <v>0</v>
      </c>
      <c r="BP44" s="114">
        <v>28</v>
      </c>
      <c r="BQ44" s="118">
        <v>100</v>
      </c>
      <c r="BR44" s="114">
        <v>28</v>
      </c>
      <c r="BS44" s="2"/>
      <c r="BT44" s="3"/>
      <c r="BU44" s="3"/>
      <c r="BV44" s="3"/>
      <c r="BW44" s="3"/>
    </row>
    <row r="45" spans="1:75" x14ac:dyDescent="0.35">
      <c r="A45" s="70" t="s">
        <v>525</v>
      </c>
      <c r="B45" s="83"/>
      <c r="C45" s="83"/>
      <c r="D45" s="84"/>
      <c r="E45" s="107"/>
      <c r="F45" s="80" t="s">
        <v>769</v>
      </c>
      <c r="G45" s="108"/>
      <c r="H45" s="81"/>
      <c r="I45" s="87"/>
      <c r="J45" s="109"/>
      <c r="K45" s="81" t="s">
        <v>1306</v>
      </c>
      <c r="L45" s="110"/>
      <c r="M45" s="92"/>
      <c r="N45" s="92"/>
      <c r="O45" s="93"/>
      <c r="P45" s="94"/>
      <c r="Q45" s="94"/>
      <c r="R45" s="79"/>
      <c r="S45" s="79"/>
      <c r="T45" s="79"/>
      <c r="U45" s="79"/>
      <c r="V45" s="52"/>
      <c r="W45" s="52"/>
      <c r="X45" s="52"/>
      <c r="Y45" s="52"/>
      <c r="Z45" s="51"/>
      <c r="AA45" s="88">
        <v>45</v>
      </c>
      <c r="AB45" s="88"/>
      <c r="AC45" s="89"/>
      <c r="AD45" s="72" t="s">
        <v>1007</v>
      </c>
      <c r="AE45" s="72">
        <v>1930</v>
      </c>
      <c r="AF45" s="72">
        <v>446</v>
      </c>
      <c r="AG45" s="72">
        <v>44775</v>
      </c>
      <c r="AH45" s="72">
        <v>0</v>
      </c>
      <c r="AI45" s="72"/>
      <c r="AJ45" s="72" t="s">
        <v>1061</v>
      </c>
      <c r="AK45" s="72"/>
      <c r="AL45" s="72"/>
      <c r="AM45" s="72"/>
      <c r="AN45" s="74">
        <v>41684.424687500003</v>
      </c>
      <c r="AO45" s="72"/>
      <c r="AP45" s="72" t="b">
        <v>1</v>
      </c>
      <c r="AQ45" s="72" t="b">
        <v>0</v>
      </c>
      <c r="AR45" s="72" t="b">
        <v>0</v>
      </c>
      <c r="AS45" s="72" t="s">
        <v>226</v>
      </c>
      <c r="AT45" s="72">
        <v>204</v>
      </c>
      <c r="AU45" s="76" t="s">
        <v>284</v>
      </c>
      <c r="AV45" s="72" t="b">
        <v>0</v>
      </c>
      <c r="AW45" s="72" t="s">
        <v>290</v>
      </c>
      <c r="AX45" s="76" t="s">
        <v>1238</v>
      </c>
      <c r="AY45" s="72" t="s">
        <v>66</v>
      </c>
      <c r="AZ45" s="50" t="s">
        <v>1407</v>
      </c>
      <c r="BA45" s="50" t="s">
        <v>1407</v>
      </c>
      <c r="BB45" s="50" t="s">
        <v>706</v>
      </c>
      <c r="BC45" s="50" t="s">
        <v>706</v>
      </c>
      <c r="BD45" s="50" t="s">
        <v>726</v>
      </c>
      <c r="BE45" s="50" t="s">
        <v>726</v>
      </c>
      <c r="BF45" s="114" t="s">
        <v>1454</v>
      </c>
      <c r="BG45" s="114" t="s">
        <v>1454</v>
      </c>
      <c r="BH45" s="114" t="s">
        <v>1531</v>
      </c>
      <c r="BI45" s="114" t="s">
        <v>1531</v>
      </c>
      <c r="BJ45" s="114">
        <v>0</v>
      </c>
      <c r="BK45" s="118">
        <v>0</v>
      </c>
      <c r="BL45" s="114">
        <v>0</v>
      </c>
      <c r="BM45" s="118">
        <v>0</v>
      </c>
      <c r="BN45" s="114">
        <v>0</v>
      </c>
      <c r="BO45" s="118">
        <v>0</v>
      </c>
      <c r="BP45" s="114">
        <v>26</v>
      </c>
      <c r="BQ45" s="118">
        <v>100</v>
      </c>
      <c r="BR45" s="114">
        <v>26</v>
      </c>
      <c r="BS45" s="2"/>
      <c r="BT45" s="3"/>
      <c r="BU45" s="3"/>
      <c r="BV45" s="3"/>
      <c r="BW45" s="3"/>
    </row>
    <row r="46" spans="1:75" x14ac:dyDescent="0.35">
      <c r="A46" s="70" t="s">
        <v>526</v>
      </c>
      <c r="B46" s="83"/>
      <c r="C46" s="83"/>
      <c r="D46" s="84"/>
      <c r="E46" s="107"/>
      <c r="F46" s="80" t="s">
        <v>770</v>
      </c>
      <c r="G46" s="108"/>
      <c r="H46" s="81"/>
      <c r="I46" s="87"/>
      <c r="J46" s="109"/>
      <c r="K46" s="81" t="s">
        <v>1307</v>
      </c>
      <c r="L46" s="110"/>
      <c r="M46" s="92"/>
      <c r="N46" s="92"/>
      <c r="O46" s="93"/>
      <c r="P46" s="94"/>
      <c r="Q46" s="94"/>
      <c r="R46" s="79"/>
      <c r="S46" s="79"/>
      <c r="T46" s="79"/>
      <c r="U46" s="79"/>
      <c r="V46" s="52"/>
      <c r="W46" s="52"/>
      <c r="X46" s="52"/>
      <c r="Y46" s="52"/>
      <c r="Z46" s="51"/>
      <c r="AA46" s="88">
        <v>46</v>
      </c>
      <c r="AB46" s="88"/>
      <c r="AC46" s="89"/>
      <c r="AD46" s="72" t="s">
        <v>1008</v>
      </c>
      <c r="AE46" s="72">
        <v>79</v>
      </c>
      <c r="AF46" s="72">
        <v>4751</v>
      </c>
      <c r="AG46" s="72">
        <v>15007</v>
      </c>
      <c r="AH46" s="72">
        <v>37</v>
      </c>
      <c r="AI46" s="72">
        <v>-7200</v>
      </c>
      <c r="AJ46" s="72" t="s">
        <v>1062</v>
      </c>
      <c r="AK46" s="72" t="s">
        <v>1097</v>
      </c>
      <c r="AL46" s="76" t="s">
        <v>1131</v>
      </c>
      <c r="AM46" s="72" t="s">
        <v>298</v>
      </c>
      <c r="AN46" s="74">
        <v>40752.914687500001</v>
      </c>
      <c r="AO46" s="72"/>
      <c r="AP46" s="72" t="b">
        <v>0</v>
      </c>
      <c r="AQ46" s="72" t="b">
        <v>0</v>
      </c>
      <c r="AR46" s="72" t="b">
        <v>0</v>
      </c>
      <c r="AS46" s="72" t="s">
        <v>226</v>
      </c>
      <c r="AT46" s="72">
        <v>147</v>
      </c>
      <c r="AU46" s="76" t="s">
        <v>1189</v>
      </c>
      <c r="AV46" s="72" t="b">
        <v>0</v>
      </c>
      <c r="AW46" s="72" t="s">
        <v>290</v>
      </c>
      <c r="AX46" s="76" t="s">
        <v>1239</v>
      </c>
      <c r="AY46" s="72" t="s">
        <v>66</v>
      </c>
      <c r="AZ46" s="50" t="s">
        <v>1408</v>
      </c>
      <c r="BA46" s="50" t="s">
        <v>1408</v>
      </c>
      <c r="BB46" s="50" t="s">
        <v>706</v>
      </c>
      <c r="BC46" s="50" t="s">
        <v>706</v>
      </c>
      <c r="BD46" s="50"/>
      <c r="BE46" s="50"/>
      <c r="BF46" s="114" t="s">
        <v>1454</v>
      </c>
      <c r="BG46" s="114" t="s">
        <v>1454</v>
      </c>
      <c r="BH46" s="114" t="s">
        <v>1531</v>
      </c>
      <c r="BI46" s="114" t="s">
        <v>1531</v>
      </c>
      <c r="BJ46" s="114">
        <v>0</v>
      </c>
      <c r="BK46" s="118">
        <v>0</v>
      </c>
      <c r="BL46" s="114">
        <v>0</v>
      </c>
      <c r="BM46" s="118">
        <v>0</v>
      </c>
      <c r="BN46" s="114">
        <v>0</v>
      </c>
      <c r="BO46" s="118">
        <v>0</v>
      </c>
      <c r="BP46" s="114">
        <v>26</v>
      </c>
      <c r="BQ46" s="118">
        <v>100</v>
      </c>
      <c r="BR46" s="114">
        <v>26</v>
      </c>
      <c r="BS46" s="2"/>
      <c r="BT46" s="3"/>
      <c r="BU46" s="3"/>
      <c r="BV46" s="3"/>
      <c r="BW46" s="3"/>
    </row>
    <row r="47" spans="1:75" x14ac:dyDescent="0.35">
      <c r="A47" s="70" t="s">
        <v>528</v>
      </c>
      <c r="B47" s="83"/>
      <c r="C47" s="83"/>
      <c r="D47" s="84"/>
      <c r="E47" s="107"/>
      <c r="F47" s="80" t="s">
        <v>772</v>
      </c>
      <c r="G47" s="108"/>
      <c r="H47" s="81"/>
      <c r="I47" s="87"/>
      <c r="J47" s="109"/>
      <c r="K47" s="81" t="s">
        <v>1308</v>
      </c>
      <c r="L47" s="110"/>
      <c r="M47" s="92"/>
      <c r="N47" s="92"/>
      <c r="O47" s="93"/>
      <c r="P47" s="94"/>
      <c r="Q47" s="94"/>
      <c r="R47" s="79"/>
      <c r="S47" s="79"/>
      <c r="T47" s="79"/>
      <c r="U47" s="79"/>
      <c r="V47" s="52"/>
      <c r="W47" s="52"/>
      <c r="X47" s="52"/>
      <c r="Y47" s="52"/>
      <c r="Z47" s="51"/>
      <c r="AA47" s="88">
        <v>47</v>
      </c>
      <c r="AB47" s="88"/>
      <c r="AC47" s="89"/>
      <c r="AD47" s="72" t="s">
        <v>1009</v>
      </c>
      <c r="AE47" s="72">
        <v>142</v>
      </c>
      <c r="AF47" s="72">
        <v>12082</v>
      </c>
      <c r="AG47" s="72">
        <v>25053</v>
      </c>
      <c r="AH47" s="72">
        <v>272</v>
      </c>
      <c r="AI47" s="72">
        <v>7200</v>
      </c>
      <c r="AJ47" s="72" t="s">
        <v>1063</v>
      </c>
      <c r="AK47" s="72" t="s">
        <v>367</v>
      </c>
      <c r="AL47" s="76" t="s">
        <v>1132</v>
      </c>
      <c r="AM47" s="72" t="s">
        <v>270</v>
      </c>
      <c r="AN47" s="74">
        <v>40120.938576388886</v>
      </c>
      <c r="AO47" s="76" t="s">
        <v>1164</v>
      </c>
      <c r="AP47" s="72" t="b">
        <v>0</v>
      </c>
      <c r="AQ47" s="72" t="b">
        <v>0</v>
      </c>
      <c r="AR47" s="72" t="b">
        <v>1</v>
      </c>
      <c r="AS47" s="72" t="s">
        <v>226</v>
      </c>
      <c r="AT47" s="72">
        <v>306</v>
      </c>
      <c r="AU47" s="76" t="s">
        <v>1190</v>
      </c>
      <c r="AV47" s="72" t="b">
        <v>1</v>
      </c>
      <c r="AW47" s="72" t="s">
        <v>290</v>
      </c>
      <c r="AX47" s="76" t="s">
        <v>1240</v>
      </c>
      <c r="AY47" s="72" t="s">
        <v>66</v>
      </c>
      <c r="AZ47" s="50" t="s">
        <v>671</v>
      </c>
      <c r="BA47" s="50" t="s">
        <v>671</v>
      </c>
      <c r="BB47" s="50" t="s">
        <v>706</v>
      </c>
      <c r="BC47" s="50" t="s">
        <v>706</v>
      </c>
      <c r="BD47" s="50" t="s">
        <v>727</v>
      </c>
      <c r="BE47" s="50" t="s">
        <v>727</v>
      </c>
      <c r="BF47" s="114" t="s">
        <v>1455</v>
      </c>
      <c r="BG47" s="114" t="s">
        <v>1455</v>
      </c>
      <c r="BH47" s="114" t="s">
        <v>1532</v>
      </c>
      <c r="BI47" s="114" t="s">
        <v>1532</v>
      </c>
      <c r="BJ47" s="114">
        <v>0</v>
      </c>
      <c r="BK47" s="118">
        <v>0</v>
      </c>
      <c r="BL47" s="114">
        <v>0</v>
      </c>
      <c r="BM47" s="118">
        <v>0</v>
      </c>
      <c r="BN47" s="114">
        <v>0</v>
      </c>
      <c r="BO47" s="118">
        <v>0</v>
      </c>
      <c r="BP47" s="114">
        <v>12</v>
      </c>
      <c r="BQ47" s="118">
        <v>100</v>
      </c>
      <c r="BR47" s="114">
        <v>12</v>
      </c>
      <c r="BS47" s="2"/>
      <c r="BT47" s="3"/>
      <c r="BU47" s="3"/>
      <c r="BV47" s="3"/>
      <c r="BW47" s="3"/>
    </row>
    <row r="48" spans="1:75" x14ac:dyDescent="0.35">
      <c r="A48" s="70" t="s">
        <v>461</v>
      </c>
      <c r="B48" s="83"/>
      <c r="C48" s="83"/>
      <c r="D48" s="84"/>
      <c r="E48" s="107"/>
      <c r="F48" s="80" t="s">
        <v>474</v>
      </c>
      <c r="G48" s="108"/>
      <c r="H48" s="81"/>
      <c r="I48" s="87"/>
      <c r="J48" s="109"/>
      <c r="K48" s="81" t="s">
        <v>1309</v>
      </c>
      <c r="L48" s="110"/>
      <c r="M48" s="92"/>
      <c r="N48" s="92"/>
      <c r="O48" s="93"/>
      <c r="P48" s="94"/>
      <c r="Q48" s="94"/>
      <c r="R48" s="79"/>
      <c r="S48" s="79"/>
      <c r="T48" s="79"/>
      <c r="U48" s="79"/>
      <c r="V48" s="52"/>
      <c r="W48" s="52"/>
      <c r="X48" s="52"/>
      <c r="Y48" s="52"/>
      <c r="Z48" s="51"/>
      <c r="AA48" s="88">
        <v>48</v>
      </c>
      <c r="AB48" s="88"/>
      <c r="AC48" s="89"/>
      <c r="AD48" s="72" t="s">
        <v>483</v>
      </c>
      <c r="AE48" s="72">
        <v>103</v>
      </c>
      <c r="AF48" s="72">
        <v>369</v>
      </c>
      <c r="AG48" s="72">
        <v>135102</v>
      </c>
      <c r="AH48" s="72">
        <v>0</v>
      </c>
      <c r="AI48" s="72">
        <v>-10800</v>
      </c>
      <c r="AJ48" s="72" t="s">
        <v>486</v>
      </c>
      <c r="AK48" s="72" t="s">
        <v>487</v>
      </c>
      <c r="AL48" s="76" t="s">
        <v>490</v>
      </c>
      <c r="AM48" s="72" t="s">
        <v>299</v>
      </c>
      <c r="AN48" s="74">
        <v>42163.565208333333</v>
      </c>
      <c r="AO48" s="76" t="s">
        <v>491</v>
      </c>
      <c r="AP48" s="72" t="b">
        <v>0</v>
      </c>
      <c r="AQ48" s="72" t="b">
        <v>0</v>
      </c>
      <c r="AR48" s="72" t="b">
        <v>0</v>
      </c>
      <c r="AS48" s="72" t="s">
        <v>224</v>
      </c>
      <c r="AT48" s="72">
        <v>54</v>
      </c>
      <c r="AU48" s="76" t="s">
        <v>284</v>
      </c>
      <c r="AV48" s="72" t="b">
        <v>0</v>
      </c>
      <c r="AW48" s="72" t="s">
        <v>290</v>
      </c>
      <c r="AX48" s="76" t="s">
        <v>494</v>
      </c>
      <c r="AY48" s="72" t="s">
        <v>66</v>
      </c>
      <c r="AZ48" s="50" t="s">
        <v>466</v>
      </c>
      <c r="BA48" s="50" t="s">
        <v>466</v>
      </c>
      <c r="BB48" s="50" t="s">
        <v>294</v>
      </c>
      <c r="BC48" s="50" t="s">
        <v>294</v>
      </c>
      <c r="BD48" s="50"/>
      <c r="BE48" s="50"/>
      <c r="BF48" s="114" t="s">
        <v>1456</v>
      </c>
      <c r="BG48" s="114" t="s">
        <v>1492</v>
      </c>
      <c r="BH48" s="114" t="s">
        <v>1533</v>
      </c>
      <c r="BI48" s="114" t="s">
        <v>1569</v>
      </c>
      <c r="BJ48" s="114">
        <v>0</v>
      </c>
      <c r="BK48" s="118">
        <v>0</v>
      </c>
      <c r="BL48" s="114">
        <v>0</v>
      </c>
      <c r="BM48" s="118">
        <v>0</v>
      </c>
      <c r="BN48" s="114">
        <v>0</v>
      </c>
      <c r="BO48" s="118">
        <v>0</v>
      </c>
      <c r="BP48" s="114">
        <v>64</v>
      </c>
      <c r="BQ48" s="118">
        <v>100</v>
      </c>
      <c r="BR48" s="114">
        <v>64</v>
      </c>
      <c r="BS48" s="2"/>
      <c r="BT48" s="3"/>
      <c r="BU48" s="3"/>
      <c r="BV48" s="3"/>
      <c r="BW48" s="3"/>
    </row>
    <row r="49" spans="1:75" x14ac:dyDescent="0.35">
      <c r="A49" s="70" t="s">
        <v>527</v>
      </c>
      <c r="B49" s="83"/>
      <c r="C49" s="83"/>
      <c r="D49" s="84"/>
      <c r="E49" s="107"/>
      <c r="F49" s="80" t="s">
        <v>771</v>
      </c>
      <c r="G49" s="108"/>
      <c r="H49" s="81"/>
      <c r="I49" s="87"/>
      <c r="J49" s="109"/>
      <c r="K49" s="81" t="s">
        <v>1310</v>
      </c>
      <c r="L49" s="110"/>
      <c r="M49" s="92"/>
      <c r="N49" s="92"/>
      <c r="O49" s="93"/>
      <c r="P49" s="94"/>
      <c r="Q49" s="94"/>
      <c r="R49" s="79"/>
      <c r="S49" s="79"/>
      <c r="T49" s="79"/>
      <c r="U49" s="79"/>
      <c r="V49" s="52"/>
      <c r="W49" s="52"/>
      <c r="X49" s="52"/>
      <c r="Y49" s="52"/>
      <c r="Z49" s="51"/>
      <c r="AA49" s="88">
        <v>49</v>
      </c>
      <c r="AB49" s="88"/>
      <c r="AC49" s="89"/>
      <c r="AD49" s="72" t="s">
        <v>1010</v>
      </c>
      <c r="AE49" s="72">
        <v>7255</v>
      </c>
      <c r="AF49" s="72">
        <v>8658</v>
      </c>
      <c r="AG49" s="72">
        <v>57783</v>
      </c>
      <c r="AH49" s="72">
        <v>1194</v>
      </c>
      <c r="AI49" s="72">
        <v>7200</v>
      </c>
      <c r="AJ49" s="72" t="s">
        <v>1064</v>
      </c>
      <c r="AK49" s="72" t="s">
        <v>1098</v>
      </c>
      <c r="AL49" s="72"/>
      <c r="AM49" s="72" t="s">
        <v>373</v>
      </c>
      <c r="AN49" s="74">
        <v>40654.572650462964</v>
      </c>
      <c r="AO49" s="76" t="s">
        <v>1165</v>
      </c>
      <c r="AP49" s="72" t="b">
        <v>0</v>
      </c>
      <c r="AQ49" s="72" t="b">
        <v>0</v>
      </c>
      <c r="AR49" s="72" t="b">
        <v>0</v>
      </c>
      <c r="AS49" s="72" t="s">
        <v>226</v>
      </c>
      <c r="AT49" s="72">
        <v>475</v>
      </c>
      <c r="AU49" s="76" t="s">
        <v>286</v>
      </c>
      <c r="AV49" s="72" t="b">
        <v>0</v>
      </c>
      <c r="AW49" s="72" t="s">
        <v>290</v>
      </c>
      <c r="AX49" s="76" t="s">
        <v>1241</v>
      </c>
      <c r="AY49" s="72" t="s">
        <v>66</v>
      </c>
      <c r="AZ49" s="50" t="s">
        <v>1408</v>
      </c>
      <c r="BA49" s="50" t="s">
        <v>1408</v>
      </c>
      <c r="BB49" s="50" t="s">
        <v>706</v>
      </c>
      <c r="BC49" s="50" t="s">
        <v>706</v>
      </c>
      <c r="BD49" s="50"/>
      <c r="BE49" s="50"/>
      <c r="BF49" s="114" t="s">
        <v>1454</v>
      </c>
      <c r="BG49" s="114" t="s">
        <v>1454</v>
      </c>
      <c r="BH49" s="114" t="s">
        <v>1531</v>
      </c>
      <c r="BI49" s="114" t="s">
        <v>1531</v>
      </c>
      <c r="BJ49" s="114">
        <v>0</v>
      </c>
      <c r="BK49" s="118">
        <v>0</v>
      </c>
      <c r="BL49" s="114">
        <v>0</v>
      </c>
      <c r="BM49" s="118">
        <v>0</v>
      </c>
      <c r="BN49" s="114">
        <v>0</v>
      </c>
      <c r="BO49" s="118">
        <v>0</v>
      </c>
      <c r="BP49" s="114">
        <v>22</v>
      </c>
      <c r="BQ49" s="118">
        <v>100</v>
      </c>
      <c r="BR49" s="114">
        <v>22</v>
      </c>
      <c r="BS49" s="2"/>
      <c r="BT49" s="3"/>
      <c r="BU49" s="3"/>
      <c r="BV49" s="3"/>
      <c r="BW49" s="3"/>
    </row>
    <row r="50" spans="1:75" x14ac:dyDescent="0.35">
      <c r="A50" s="70" t="s">
        <v>529</v>
      </c>
      <c r="B50" s="83"/>
      <c r="C50" s="83"/>
      <c r="D50" s="84"/>
      <c r="E50" s="107"/>
      <c r="F50" s="80" t="s">
        <v>773</v>
      </c>
      <c r="G50" s="108"/>
      <c r="H50" s="81"/>
      <c r="I50" s="87"/>
      <c r="J50" s="109"/>
      <c r="K50" s="81" t="s">
        <v>1311</v>
      </c>
      <c r="L50" s="110"/>
      <c r="M50" s="92"/>
      <c r="N50" s="92"/>
      <c r="O50" s="93"/>
      <c r="P50" s="94"/>
      <c r="Q50" s="94"/>
      <c r="R50" s="79"/>
      <c r="S50" s="79"/>
      <c r="T50" s="79"/>
      <c r="U50" s="79"/>
      <c r="V50" s="52"/>
      <c r="W50" s="52"/>
      <c r="X50" s="52"/>
      <c r="Y50" s="52"/>
      <c r="Z50" s="51"/>
      <c r="AA50" s="88">
        <v>50</v>
      </c>
      <c r="AB50" s="88"/>
      <c r="AC50" s="89"/>
      <c r="AD50" s="72" t="s">
        <v>1011</v>
      </c>
      <c r="AE50" s="72">
        <v>8</v>
      </c>
      <c r="AF50" s="72">
        <v>15385</v>
      </c>
      <c r="AG50" s="72">
        <v>9533</v>
      </c>
      <c r="AH50" s="72">
        <v>0</v>
      </c>
      <c r="AI50" s="72">
        <v>25200</v>
      </c>
      <c r="AJ50" s="72" t="s">
        <v>1065</v>
      </c>
      <c r="AK50" s="72" t="s">
        <v>273</v>
      </c>
      <c r="AL50" s="76" t="s">
        <v>1133</v>
      </c>
      <c r="AM50" s="72" t="s">
        <v>1147</v>
      </c>
      <c r="AN50" s="74">
        <v>41673.417291666665</v>
      </c>
      <c r="AO50" s="76" t="s">
        <v>1166</v>
      </c>
      <c r="AP50" s="72" t="b">
        <v>0</v>
      </c>
      <c r="AQ50" s="72" t="b">
        <v>0</v>
      </c>
      <c r="AR50" s="72" t="b">
        <v>0</v>
      </c>
      <c r="AS50" s="72" t="s">
        <v>224</v>
      </c>
      <c r="AT50" s="72">
        <v>30</v>
      </c>
      <c r="AU50" s="76" t="s">
        <v>1191</v>
      </c>
      <c r="AV50" s="72" t="b">
        <v>1</v>
      </c>
      <c r="AW50" s="72" t="s">
        <v>290</v>
      </c>
      <c r="AX50" s="76" t="s">
        <v>1242</v>
      </c>
      <c r="AY50" s="72" t="s">
        <v>66</v>
      </c>
      <c r="AZ50" s="50" t="s">
        <v>672</v>
      </c>
      <c r="BA50" s="50" t="s">
        <v>672</v>
      </c>
      <c r="BB50" s="50" t="s">
        <v>707</v>
      </c>
      <c r="BC50" s="50" t="s">
        <v>707</v>
      </c>
      <c r="BD50" s="50" t="s">
        <v>728</v>
      </c>
      <c r="BE50" s="50" t="s">
        <v>728</v>
      </c>
      <c r="BF50" s="114" t="s">
        <v>1457</v>
      </c>
      <c r="BG50" s="114" t="s">
        <v>1457</v>
      </c>
      <c r="BH50" s="114" t="s">
        <v>1534</v>
      </c>
      <c r="BI50" s="114" t="s">
        <v>1534</v>
      </c>
      <c r="BJ50" s="114">
        <v>0</v>
      </c>
      <c r="BK50" s="118">
        <v>0</v>
      </c>
      <c r="BL50" s="114">
        <v>0</v>
      </c>
      <c r="BM50" s="118">
        <v>0</v>
      </c>
      <c r="BN50" s="114">
        <v>0</v>
      </c>
      <c r="BO50" s="118">
        <v>0</v>
      </c>
      <c r="BP50" s="114">
        <v>13</v>
      </c>
      <c r="BQ50" s="118">
        <v>100</v>
      </c>
      <c r="BR50" s="114">
        <v>13</v>
      </c>
      <c r="BS50" s="2"/>
      <c r="BT50" s="3"/>
      <c r="BU50" s="3"/>
      <c r="BV50" s="3"/>
      <c r="BW50" s="3"/>
    </row>
    <row r="51" spans="1:75" x14ac:dyDescent="0.35">
      <c r="A51" s="70" t="s">
        <v>326</v>
      </c>
      <c r="B51" s="83"/>
      <c r="C51" s="83"/>
      <c r="D51" s="84"/>
      <c r="E51" s="107"/>
      <c r="F51" s="80" t="s">
        <v>335</v>
      </c>
      <c r="G51" s="108"/>
      <c r="H51" s="81"/>
      <c r="I51" s="87"/>
      <c r="J51" s="109"/>
      <c r="K51" s="81" t="s">
        <v>1312</v>
      </c>
      <c r="L51" s="110"/>
      <c r="M51" s="92"/>
      <c r="N51" s="92"/>
      <c r="O51" s="93"/>
      <c r="P51" s="94"/>
      <c r="Q51" s="94"/>
      <c r="R51" s="79"/>
      <c r="S51" s="79"/>
      <c r="T51" s="79"/>
      <c r="U51" s="79"/>
      <c r="V51" s="52"/>
      <c r="W51" s="52"/>
      <c r="X51" s="52"/>
      <c r="Y51" s="52"/>
      <c r="Z51" s="51"/>
      <c r="AA51" s="88">
        <v>51</v>
      </c>
      <c r="AB51" s="88"/>
      <c r="AC51" s="89"/>
      <c r="AD51" s="72" t="s">
        <v>350</v>
      </c>
      <c r="AE51" s="72">
        <v>257</v>
      </c>
      <c r="AF51" s="72">
        <v>710</v>
      </c>
      <c r="AG51" s="72">
        <v>1443</v>
      </c>
      <c r="AH51" s="72">
        <v>0</v>
      </c>
      <c r="AI51" s="72"/>
      <c r="AJ51" s="72" t="s">
        <v>356</v>
      </c>
      <c r="AK51" s="72" t="s">
        <v>365</v>
      </c>
      <c r="AL51" s="76" t="s">
        <v>370</v>
      </c>
      <c r="AM51" s="72"/>
      <c r="AN51" s="74">
        <v>41927.25708333333</v>
      </c>
      <c r="AO51" s="76" t="s">
        <v>375</v>
      </c>
      <c r="AP51" s="72" t="b">
        <v>1</v>
      </c>
      <c r="AQ51" s="72" t="b">
        <v>0</v>
      </c>
      <c r="AR51" s="72" t="b">
        <v>0</v>
      </c>
      <c r="AS51" s="72" t="s">
        <v>315</v>
      </c>
      <c r="AT51" s="72">
        <v>1</v>
      </c>
      <c r="AU51" s="76" t="s">
        <v>284</v>
      </c>
      <c r="AV51" s="72" t="b">
        <v>0</v>
      </c>
      <c r="AW51" s="72" t="s">
        <v>290</v>
      </c>
      <c r="AX51" s="76" t="s">
        <v>383</v>
      </c>
      <c r="AY51" s="72" t="s">
        <v>66</v>
      </c>
      <c r="AZ51" s="50" t="s">
        <v>673</v>
      </c>
      <c r="BA51" s="50" t="s">
        <v>673</v>
      </c>
      <c r="BB51" s="50" t="s">
        <v>329</v>
      </c>
      <c r="BC51" s="50" t="s">
        <v>329</v>
      </c>
      <c r="BD51" s="50"/>
      <c r="BE51" s="50"/>
      <c r="BF51" s="114" t="s">
        <v>1458</v>
      </c>
      <c r="BG51" s="114" t="s">
        <v>1458</v>
      </c>
      <c r="BH51" s="114" t="s">
        <v>1535</v>
      </c>
      <c r="BI51" s="114" t="s">
        <v>1535</v>
      </c>
      <c r="BJ51" s="114">
        <v>0</v>
      </c>
      <c r="BK51" s="118">
        <v>0</v>
      </c>
      <c r="BL51" s="114">
        <v>0</v>
      </c>
      <c r="BM51" s="118">
        <v>0</v>
      </c>
      <c r="BN51" s="114">
        <v>0</v>
      </c>
      <c r="BO51" s="118">
        <v>0</v>
      </c>
      <c r="BP51" s="114">
        <v>6</v>
      </c>
      <c r="BQ51" s="118">
        <v>100</v>
      </c>
      <c r="BR51" s="114">
        <v>6</v>
      </c>
      <c r="BS51" s="2"/>
      <c r="BT51" s="3"/>
      <c r="BU51" s="3"/>
      <c r="BV51" s="3"/>
      <c r="BW51" s="3"/>
    </row>
    <row r="52" spans="1:75" x14ac:dyDescent="0.35">
      <c r="A52" s="70" t="s">
        <v>530</v>
      </c>
      <c r="B52" s="83"/>
      <c r="C52" s="83"/>
      <c r="D52" s="84"/>
      <c r="E52" s="107"/>
      <c r="F52" s="80" t="s">
        <v>774</v>
      </c>
      <c r="G52" s="108"/>
      <c r="H52" s="81"/>
      <c r="I52" s="87"/>
      <c r="J52" s="109"/>
      <c r="K52" s="81" t="s">
        <v>1313</v>
      </c>
      <c r="L52" s="110"/>
      <c r="M52" s="92"/>
      <c r="N52" s="92"/>
      <c r="O52" s="93"/>
      <c r="P52" s="94"/>
      <c r="Q52" s="94"/>
      <c r="R52" s="79"/>
      <c r="S52" s="79"/>
      <c r="T52" s="79"/>
      <c r="U52" s="79"/>
      <c r="V52" s="52"/>
      <c r="W52" s="52"/>
      <c r="X52" s="52"/>
      <c r="Y52" s="52"/>
      <c r="Z52" s="51"/>
      <c r="AA52" s="88">
        <v>52</v>
      </c>
      <c r="AB52" s="88"/>
      <c r="AC52" s="89"/>
      <c r="AD52" s="72" t="s">
        <v>1012</v>
      </c>
      <c r="AE52" s="72">
        <v>634</v>
      </c>
      <c r="AF52" s="72">
        <v>362</v>
      </c>
      <c r="AG52" s="72">
        <v>3255</v>
      </c>
      <c r="AH52" s="72">
        <v>292</v>
      </c>
      <c r="AI52" s="72">
        <v>25200</v>
      </c>
      <c r="AJ52" s="72" t="s">
        <v>1066</v>
      </c>
      <c r="AK52" s="72" t="s">
        <v>1099</v>
      </c>
      <c r="AL52" s="72"/>
      <c r="AM52" s="72" t="s">
        <v>273</v>
      </c>
      <c r="AN52" s="74">
        <v>41118.687962962962</v>
      </c>
      <c r="AO52" s="76" t="s">
        <v>1167</v>
      </c>
      <c r="AP52" s="72" t="b">
        <v>0</v>
      </c>
      <c r="AQ52" s="72" t="b">
        <v>0</v>
      </c>
      <c r="AR52" s="72" t="b">
        <v>1</v>
      </c>
      <c r="AS52" s="72" t="s">
        <v>315</v>
      </c>
      <c r="AT52" s="72">
        <v>0</v>
      </c>
      <c r="AU52" s="76" t="s">
        <v>1192</v>
      </c>
      <c r="AV52" s="72" t="b">
        <v>0</v>
      </c>
      <c r="AW52" s="72" t="s">
        <v>290</v>
      </c>
      <c r="AX52" s="76" t="s">
        <v>1243</v>
      </c>
      <c r="AY52" s="72" t="s">
        <v>66</v>
      </c>
      <c r="AZ52" s="50" t="s">
        <v>674</v>
      </c>
      <c r="BA52" s="50" t="s">
        <v>674</v>
      </c>
      <c r="BB52" s="50" t="s">
        <v>295</v>
      </c>
      <c r="BC52" s="50" t="s">
        <v>295</v>
      </c>
      <c r="BD52" s="50"/>
      <c r="BE52" s="50"/>
      <c r="BF52" s="114" t="s">
        <v>1459</v>
      </c>
      <c r="BG52" s="114" t="s">
        <v>1459</v>
      </c>
      <c r="BH52" s="114" t="s">
        <v>1536</v>
      </c>
      <c r="BI52" s="114" t="s">
        <v>1536</v>
      </c>
      <c r="BJ52" s="114">
        <v>0</v>
      </c>
      <c r="BK52" s="118">
        <v>0</v>
      </c>
      <c r="BL52" s="114">
        <v>0</v>
      </c>
      <c r="BM52" s="118">
        <v>0</v>
      </c>
      <c r="BN52" s="114">
        <v>0</v>
      </c>
      <c r="BO52" s="118">
        <v>0</v>
      </c>
      <c r="BP52" s="114">
        <v>19</v>
      </c>
      <c r="BQ52" s="118">
        <v>100</v>
      </c>
      <c r="BR52" s="114">
        <v>19</v>
      </c>
      <c r="BS52" s="2"/>
      <c r="BT52" s="3"/>
      <c r="BU52" s="3"/>
      <c r="BV52" s="3"/>
      <c r="BW52" s="3"/>
    </row>
    <row r="53" spans="1:75" x14ac:dyDescent="0.35">
      <c r="A53" s="70" t="s">
        <v>531</v>
      </c>
      <c r="B53" s="83"/>
      <c r="C53" s="83"/>
      <c r="D53" s="84"/>
      <c r="E53" s="107"/>
      <c r="F53" s="80" t="s">
        <v>775</v>
      </c>
      <c r="G53" s="108"/>
      <c r="H53" s="81"/>
      <c r="I53" s="87"/>
      <c r="J53" s="109"/>
      <c r="K53" s="81" t="s">
        <v>1314</v>
      </c>
      <c r="L53" s="110"/>
      <c r="M53" s="92"/>
      <c r="N53" s="92"/>
      <c r="O53" s="93"/>
      <c r="P53" s="94"/>
      <c r="Q53" s="94"/>
      <c r="R53" s="79"/>
      <c r="S53" s="79"/>
      <c r="T53" s="79"/>
      <c r="U53" s="79"/>
      <c r="V53" s="52"/>
      <c r="W53" s="52"/>
      <c r="X53" s="52"/>
      <c r="Y53" s="52"/>
      <c r="Z53" s="51"/>
      <c r="AA53" s="88">
        <v>53</v>
      </c>
      <c r="AB53" s="88"/>
      <c r="AC53" s="89"/>
      <c r="AD53" s="72" t="s">
        <v>1013</v>
      </c>
      <c r="AE53" s="72">
        <v>1781</v>
      </c>
      <c r="AF53" s="72">
        <v>3153</v>
      </c>
      <c r="AG53" s="72">
        <v>96264</v>
      </c>
      <c r="AH53" s="72">
        <v>0</v>
      </c>
      <c r="AI53" s="72">
        <v>7200</v>
      </c>
      <c r="AJ53" s="72" t="s">
        <v>1067</v>
      </c>
      <c r="AK53" s="72" t="s">
        <v>1100</v>
      </c>
      <c r="AL53" s="76" t="s">
        <v>1134</v>
      </c>
      <c r="AM53" s="72" t="s">
        <v>367</v>
      </c>
      <c r="AN53" s="74">
        <v>39666.640902777777</v>
      </c>
      <c r="AO53" s="72"/>
      <c r="AP53" s="72" t="b">
        <v>0</v>
      </c>
      <c r="AQ53" s="72" t="b">
        <v>0</v>
      </c>
      <c r="AR53" s="72" t="b">
        <v>0</v>
      </c>
      <c r="AS53" s="72" t="s">
        <v>226</v>
      </c>
      <c r="AT53" s="72">
        <v>144</v>
      </c>
      <c r="AU53" s="76" t="s">
        <v>1193</v>
      </c>
      <c r="AV53" s="72" t="b">
        <v>0</v>
      </c>
      <c r="AW53" s="72" t="s">
        <v>290</v>
      </c>
      <c r="AX53" s="76" t="s">
        <v>1244</v>
      </c>
      <c r="AY53" s="72" t="s">
        <v>66</v>
      </c>
      <c r="AZ53" s="50" t="s">
        <v>675</v>
      </c>
      <c r="BA53" s="50" t="s">
        <v>675</v>
      </c>
      <c r="BB53" s="50" t="s">
        <v>708</v>
      </c>
      <c r="BC53" s="50" t="s">
        <v>708</v>
      </c>
      <c r="BD53" s="50"/>
      <c r="BE53" s="50"/>
      <c r="BF53" s="114" t="s">
        <v>1460</v>
      </c>
      <c r="BG53" s="114" t="s">
        <v>1460</v>
      </c>
      <c r="BH53" s="114" t="s">
        <v>1537</v>
      </c>
      <c r="BI53" s="114" t="s">
        <v>1537</v>
      </c>
      <c r="BJ53" s="114">
        <v>0</v>
      </c>
      <c r="BK53" s="118">
        <v>0</v>
      </c>
      <c r="BL53" s="114">
        <v>0</v>
      </c>
      <c r="BM53" s="118">
        <v>0</v>
      </c>
      <c r="BN53" s="114">
        <v>0</v>
      </c>
      <c r="BO53" s="118">
        <v>0</v>
      </c>
      <c r="BP53" s="114">
        <v>18</v>
      </c>
      <c r="BQ53" s="118">
        <v>100</v>
      </c>
      <c r="BR53" s="114">
        <v>18</v>
      </c>
      <c r="BS53" s="2"/>
      <c r="BT53" s="3"/>
      <c r="BU53" s="3"/>
      <c r="BV53" s="3"/>
      <c r="BW53" s="3"/>
    </row>
    <row r="54" spans="1:75" x14ac:dyDescent="0.35">
      <c r="A54" s="70" t="s">
        <v>460</v>
      </c>
      <c r="B54" s="83"/>
      <c r="C54" s="83"/>
      <c r="D54" s="84"/>
      <c r="E54" s="107"/>
      <c r="F54" s="80" t="s">
        <v>473</v>
      </c>
      <c r="G54" s="108"/>
      <c r="H54" s="81"/>
      <c r="I54" s="87"/>
      <c r="J54" s="109"/>
      <c r="K54" s="81" t="s">
        <v>1315</v>
      </c>
      <c r="L54" s="110"/>
      <c r="M54" s="92"/>
      <c r="N54" s="92"/>
      <c r="O54" s="93"/>
      <c r="P54" s="94"/>
      <c r="Q54" s="94"/>
      <c r="R54" s="79"/>
      <c r="S54" s="79"/>
      <c r="T54" s="79"/>
      <c r="U54" s="79"/>
      <c r="V54" s="52"/>
      <c r="W54" s="52"/>
      <c r="X54" s="52"/>
      <c r="Y54" s="52"/>
      <c r="Z54" s="51"/>
      <c r="AA54" s="88">
        <v>54</v>
      </c>
      <c r="AB54" s="88"/>
      <c r="AC54" s="89"/>
      <c r="AD54" s="72" t="s">
        <v>482</v>
      </c>
      <c r="AE54" s="72">
        <v>11</v>
      </c>
      <c r="AF54" s="72">
        <v>98</v>
      </c>
      <c r="AG54" s="72">
        <v>5212</v>
      </c>
      <c r="AH54" s="72">
        <v>0</v>
      </c>
      <c r="AI54" s="72">
        <v>-10800</v>
      </c>
      <c r="AJ54" s="72" t="s">
        <v>485</v>
      </c>
      <c r="AK54" s="72"/>
      <c r="AL54" s="76" t="s">
        <v>489</v>
      </c>
      <c r="AM54" s="72" t="s">
        <v>299</v>
      </c>
      <c r="AN54" s="74">
        <v>42048.436678240738</v>
      </c>
      <c r="AO54" s="72"/>
      <c r="AP54" s="72" t="b">
        <v>1</v>
      </c>
      <c r="AQ54" s="72" t="b">
        <v>0</v>
      </c>
      <c r="AR54" s="72" t="b">
        <v>0</v>
      </c>
      <c r="AS54" s="72" t="s">
        <v>229</v>
      </c>
      <c r="AT54" s="72">
        <v>1</v>
      </c>
      <c r="AU54" s="76" t="s">
        <v>284</v>
      </c>
      <c r="AV54" s="72" t="b">
        <v>0</v>
      </c>
      <c r="AW54" s="72" t="s">
        <v>290</v>
      </c>
      <c r="AX54" s="76" t="s">
        <v>493</v>
      </c>
      <c r="AY54" s="72" t="s">
        <v>66</v>
      </c>
      <c r="AZ54" s="50" t="s">
        <v>676</v>
      </c>
      <c r="BA54" s="50" t="s">
        <v>676</v>
      </c>
      <c r="BB54" s="50" t="s">
        <v>468</v>
      </c>
      <c r="BC54" s="50" t="s">
        <v>468</v>
      </c>
      <c r="BD54" s="50"/>
      <c r="BE54" s="50"/>
      <c r="BF54" s="114" t="s">
        <v>1461</v>
      </c>
      <c r="BG54" s="114" t="s">
        <v>1461</v>
      </c>
      <c r="BH54" s="114" t="s">
        <v>1538</v>
      </c>
      <c r="BI54" s="114" t="s">
        <v>1538</v>
      </c>
      <c r="BJ54" s="114">
        <v>0</v>
      </c>
      <c r="BK54" s="118">
        <v>0</v>
      </c>
      <c r="BL54" s="114">
        <v>0</v>
      </c>
      <c r="BM54" s="118">
        <v>0</v>
      </c>
      <c r="BN54" s="114">
        <v>0</v>
      </c>
      <c r="BO54" s="118">
        <v>0</v>
      </c>
      <c r="BP54" s="114">
        <v>23</v>
      </c>
      <c r="BQ54" s="118">
        <v>100</v>
      </c>
      <c r="BR54" s="114">
        <v>23</v>
      </c>
      <c r="BS54" s="2"/>
      <c r="BT54" s="3"/>
      <c r="BU54" s="3"/>
      <c r="BV54" s="3"/>
      <c r="BW54" s="3"/>
    </row>
    <row r="55" spans="1:75" x14ac:dyDescent="0.35">
      <c r="A55" s="70" t="s">
        <v>532</v>
      </c>
      <c r="B55" s="83"/>
      <c r="C55" s="83"/>
      <c r="D55" s="84"/>
      <c r="E55" s="107"/>
      <c r="F55" s="80" t="s">
        <v>776</v>
      </c>
      <c r="G55" s="108"/>
      <c r="H55" s="81"/>
      <c r="I55" s="87"/>
      <c r="J55" s="109"/>
      <c r="K55" s="81" t="s">
        <v>1316</v>
      </c>
      <c r="L55" s="110"/>
      <c r="M55" s="92"/>
      <c r="N55" s="92"/>
      <c r="O55" s="93"/>
      <c r="P55" s="94"/>
      <c r="Q55" s="94"/>
      <c r="R55" s="79"/>
      <c r="S55" s="79"/>
      <c r="T55" s="79"/>
      <c r="U55" s="79"/>
      <c r="V55" s="52"/>
      <c r="W55" s="52"/>
      <c r="X55" s="52"/>
      <c r="Y55" s="52"/>
      <c r="Z55" s="51"/>
      <c r="AA55" s="88">
        <v>55</v>
      </c>
      <c r="AB55" s="88"/>
      <c r="AC55" s="89"/>
      <c r="AD55" s="72" t="s">
        <v>1014</v>
      </c>
      <c r="AE55" s="72">
        <v>183</v>
      </c>
      <c r="AF55" s="72">
        <v>133</v>
      </c>
      <c r="AG55" s="72">
        <v>186</v>
      </c>
      <c r="AH55" s="72">
        <v>0</v>
      </c>
      <c r="AI55" s="72"/>
      <c r="AJ55" s="72"/>
      <c r="AK55" s="72"/>
      <c r="AL55" s="72"/>
      <c r="AM55" s="72"/>
      <c r="AN55" s="74">
        <v>41416.056597222225</v>
      </c>
      <c r="AO55" s="72"/>
      <c r="AP55" s="72" t="b">
        <v>1</v>
      </c>
      <c r="AQ55" s="72" t="b">
        <v>0</v>
      </c>
      <c r="AR55" s="72" t="b">
        <v>0</v>
      </c>
      <c r="AS55" s="72" t="s">
        <v>229</v>
      </c>
      <c r="AT55" s="72">
        <v>0</v>
      </c>
      <c r="AU55" s="76" t="s">
        <v>284</v>
      </c>
      <c r="AV55" s="72" t="b">
        <v>0</v>
      </c>
      <c r="AW55" s="72" t="s">
        <v>290</v>
      </c>
      <c r="AX55" s="76" t="s">
        <v>1245</v>
      </c>
      <c r="AY55" s="72" t="s">
        <v>66</v>
      </c>
      <c r="AZ55" s="50" t="s">
        <v>677</v>
      </c>
      <c r="BA55" s="50" t="s">
        <v>677</v>
      </c>
      <c r="BB55" s="50" t="s">
        <v>294</v>
      </c>
      <c r="BC55" s="50" t="s">
        <v>294</v>
      </c>
      <c r="BD55" s="50"/>
      <c r="BE55" s="50"/>
      <c r="BF55" s="114" t="s">
        <v>1462</v>
      </c>
      <c r="BG55" s="114" t="s">
        <v>1462</v>
      </c>
      <c r="BH55" s="114" t="s">
        <v>1539</v>
      </c>
      <c r="BI55" s="114" t="s">
        <v>1539</v>
      </c>
      <c r="BJ55" s="114">
        <v>0</v>
      </c>
      <c r="BK55" s="118">
        <v>0</v>
      </c>
      <c r="BL55" s="114">
        <v>0</v>
      </c>
      <c r="BM55" s="118">
        <v>0</v>
      </c>
      <c r="BN55" s="114">
        <v>0</v>
      </c>
      <c r="BO55" s="118">
        <v>0</v>
      </c>
      <c r="BP55" s="114">
        <v>4</v>
      </c>
      <c r="BQ55" s="118">
        <v>100</v>
      </c>
      <c r="BR55" s="114">
        <v>4</v>
      </c>
      <c r="BS55" s="2"/>
      <c r="BT55" s="3"/>
      <c r="BU55" s="3"/>
      <c r="BV55" s="3"/>
      <c r="BW55" s="3"/>
    </row>
    <row r="56" spans="1:75" x14ac:dyDescent="0.35">
      <c r="A56" s="70" t="s">
        <v>533</v>
      </c>
      <c r="B56" s="83"/>
      <c r="C56" s="83"/>
      <c r="D56" s="84"/>
      <c r="E56" s="107"/>
      <c r="F56" s="80" t="s">
        <v>777</v>
      </c>
      <c r="G56" s="108"/>
      <c r="H56" s="81"/>
      <c r="I56" s="87"/>
      <c r="J56" s="109"/>
      <c r="K56" s="81" t="s">
        <v>1317</v>
      </c>
      <c r="L56" s="110"/>
      <c r="M56" s="92"/>
      <c r="N56" s="92"/>
      <c r="O56" s="93"/>
      <c r="P56" s="94"/>
      <c r="Q56" s="94"/>
      <c r="R56" s="79"/>
      <c r="S56" s="79"/>
      <c r="T56" s="79"/>
      <c r="U56" s="79"/>
      <c r="V56" s="52"/>
      <c r="W56" s="52"/>
      <c r="X56" s="52"/>
      <c r="Y56" s="52"/>
      <c r="Z56" s="51"/>
      <c r="AA56" s="88">
        <v>56</v>
      </c>
      <c r="AB56" s="88"/>
      <c r="AC56" s="89"/>
      <c r="AD56" s="72" t="s">
        <v>1015</v>
      </c>
      <c r="AE56" s="72">
        <v>242</v>
      </c>
      <c r="AF56" s="72">
        <v>19</v>
      </c>
      <c r="AG56" s="72">
        <v>869</v>
      </c>
      <c r="AH56" s="72">
        <v>532</v>
      </c>
      <c r="AI56" s="72"/>
      <c r="AJ56" s="72"/>
      <c r="AK56" s="72"/>
      <c r="AL56" s="72"/>
      <c r="AM56" s="72"/>
      <c r="AN56" s="74">
        <v>42718.634814814817</v>
      </c>
      <c r="AO56" s="72"/>
      <c r="AP56" s="72" t="b">
        <v>1</v>
      </c>
      <c r="AQ56" s="72" t="b">
        <v>0</v>
      </c>
      <c r="AR56" s="72" t="b">
        <v>1</v>
      </c>
      <c r="AS56" s="72" t="s">
        <v>229</v>
      </c>
      <c r="AT56" s="72">
        <v>0</v>
      </c>
      <c r="AU56" s="72"/>
      <c r="AV56" s="72" t="b">
        <v>0</v>
      </c>
      <c r="AW56" s="72" t="s">
        <v>290</v>
      </c>
      <c r="AX56" s="76" t="s">
        <v>1246</v>
      </c>
      <c r="AY56" s="72" t="s">
        <v>66</v>
      </c>
      <c r="AZ56" s="50" t="s">
        <v>677</v>
      </c>
      <c r="BA56" s="50" t="s">
        <v>677</v>
      </c>
      <c r="BB56" s="50" t="s">
        <v>294</v>
      </c>
      <c r="BC56" s="50" t="s">
        <v>294</v>
      </c>
      <c r="BD56" s="50"/>
      <c r="BE56" s="50"/>
      <c r="BF56" s="114" t="s">
        <v>1463</v>
      </c>
      <c r="BG56" s="114" t="s">
        <v>1463</v>
      </c>
      <c r="BH56" s="114" t="s">
        <v>1540</v>
      </c>
      <c r="BI56" s="114" t="s">
        <v>1540</v>
      </c>
      <c r="BJ56" s="114">
        <v>0</v>
      </c>
      <c r="BK56" s="118">
        <v>0</v>
      </c>
      <c r="BL56" s="114">
        <v>0</v>
      </c>
      <c r="BM56" s="118">
        <v>0</v>
      </c>
      <c r="BN56" s="114">
        <v>0</v>
      </c>
      <c r="BO56" s="118">
        <v>0</v>
      </c>
      <c r="BP56" s="114">
        <v>6</v>
      </c>
      <c r="BQ56" s="118">
        <v>100</v>
      </c>
      <c r="BR56" s="114">
        <v>6</v>
      </c>
      <c r="BS56" s="2"/>
      <c r="BT56" s="3"/>
      <c r="BU56" s="3"/>
      <c r="BV56" s="3"/>
      <c r="BW56" s="3"/>
    </row>
    <row r="57" spans="1:75" x14ac:dyDescent="0.35">
      <c r="A57" s="70" t="s">
        <v>327</v>
      </c>
      <c r="B57" s="83"/>
      <c r="C57" s="83"/>
      <c r="D57" s="84"/>
      <c r="E57" s="107"/>
      <c r="F57" s="80" t="s">
        <v>336</v>
      </c>
      <c r="G57" s="108"/>
      <c r="H57" s="81"/>
      <c r="I57" s="87"/>
      <c r="J57" s="109"/>
      <c r="K57" s="81" t="s">
        <v>1318</v>
      </c>
      <c r="L57" s="110"/>
      <c r="M57" s="92"/>
      <c r="N57" s="92"/>
      <c r="O57" s="93"/>
      <c r="P57" s="94"/>
      <c r="Q57" s="94"/>
      <c r="R57" s="79"/>
      <c r="S57" s="79"/>
      <c r="T57" s="79"/>
      <c r="U57" s="79"/>
      <c r="V57" s="52"/>
      <c r="W57" s="52"/>
      <c r="X57" s="52"/>
      <c r="Y57" s="52"/>
      <c r="Z57" s="51"/>
      <c r="AA57" s="88">
        <v>57</v>
      </c>
      <c r="AB57" s="88"/>
      <c r="AC57" s="89"/>
      <c r="AD57" s="72" t="s">
        <v>351</v>
      </c>
      <c r="AE57" s="72">
        <v>92</v>
      </c>
      <c r="AF57" s="72">
        <v>18</v>
      </c>
      <c r="AG57" s="72">
        <v>2777</v>
      </c>
      <c r="AH57" s="72">
        <v>0</v>
      </c>
      <c r="AI57" s="72"/>
      <c r="AJ57" s="72" t="s">
        <v>357</v>
      </c>
      <c r="AK57" s="72" t="s">
        <v>366</v>
      </c>
      <c r="AL57" s="72"/>
      <c r="AM57" s="72"/>
      <c r="AN57" s="74">
        <v>42109.179039351853</v>
      </c>
      <c r="AO57" s="76" t="s">
        <v>376</v>
      </c>
      <c r="AP57" s="72" t="b">
        <v>1</v>
      </c>
      <c r="AQ57" s="72" t="b">
        <v>0</v>
      </c>
      <c r="AR57" s="72" t="b">
        <v>0</v>
      </c>
      <c r="AS57" s="72" t="s">
        <v>315</v>
      </c>
      <c r="AT57" s="72">
        <v>1</v>
      </c>
      <c r="AU57" s="76" t="s">
        <v>284</v>
      </c>
      <c r="AV57" s="72" t="b">
        <v>0</v>
      </c>
      <c r="AW57" s="72" t="s">
        <v>290</v>
      </c>
      <c r="AX57" s="76" t="s">
        <v>384</v>
      </c>
      <c r="AY57" s="72" t="s">
        <v>66</v>
      </c>
      <c r="AZ57" s="50" t="s">
        <v>678</v>
      </c>
      <c r="BA57" s="50" t="s">
        <v>678</v>
      </c>
      <c r="BB57" s="50" t="s">
        <v>329</v>
      </c>
      <c r="BC57" s="50" t="s">
        <v>329</v>
      </c>
      <c r="BD57" s="50"/>
      <c r="BE57" s="50"/>
      <c r="BF57" s="114" t="s">
        <v>1464</v>
      </c>
      <c r="BG57" s="114" t="s">
        <v>1464</v>
      </c>
      <c r="BH57" s="114" t="s">
        <v>1541</v>
      </c>
      <c r="BI57" s="114" t="s">
        <v>1541</v>
      </c>
      <c r="BJ57" s="114">
        <v>0</v>
      </c>
      <c r="BK57" s="118">
        <v>0</v>
      </c>
      <c r="BL57" s="114">
        <v>0</v>
      </c>
      <c r="BM57" s="118">
        <v>0</v>
      </c>
      <c r="BN57" s="114">
        <v>0</v>
      </c>
      <c r="BO57" s="118">
        <v>0</v>
      </c>
      <c r="BP57" s="114">
        <v>8</v>
      </c>
      <c r="BQ57" s="118">
        <v>100</v>
      </c>
      <c r="BR57" s="114">
        <v>8</v>
      </c>
      <c r="BS57" s="2"/>
      <c r="BT57" s="3"/>
      <c r="BU57" s="3"/>
      <c r="BV57" s="3"/>
      <c r="BW57" s="3"/>
    </row>
    <row r="58" spans="1:75" x14ac:dyDescent="0.35">
      <c r="A58" s="70" t="s">
        <v>534</v>
      </c>
      <c r="B58" s="83"/>
      <c r="C58" s="83"/>
      <c r="D58" s="84"/>
      <c r="E58" s="107"/>
      <c r="F58" s="80" t="s">
        <v>1204</v>
      </c>
      <c r="G58" s="108"/>
      <c r="H58" s="81"/>
      <c r="I58" s="87"/>
      <c r="J58" s="109"/>
      <c r="K58" s="81" t="s">
        <v>1319</v>
      </c>
      <c r="L58" s="110"/>
      <c r="M58" s="92"/>
      <c r="N58" s="92"/>
      <c r="O58" s="93"/>
      <c r="P58" s="94"/>
      <c r="Q58" s="94"/>
      <c r="R58" s="79"/>
      <c r="S58" s="79"/>
      <c r="T58" s="79"/>
      <c r="U58" s="79"/>
      <c r="V58" s="52"/>
      <c r="W58" s="52"/>
      <c r="X58" s="52"/>
      <c r="Y58" s="52"/>
      <c r="Z58" s="51"/>
      <c r="AA58" s="88">
        <v>58</v>
      </c>
      <c r="AB58" s="88"/>
      <c r="AC58" s="89"/>
      <c r="AD58" s="72" t="s">
        <v>1016</v>
      </c>
      <c r="AE58" s="72">
        <v>232</v>
      </c>
      <c r="AF58" s="72">
        <v>275</v>
      </c>
      <c r="AG58" s="72">
        <v>10093</v>
      </c>
      <c r="AH58" s="72">
        <v>251</v>
      </c>
      <c r="AI58" s="72">
        <v>-25200</v>
      </c>
      <c r="AJ58" s="72" t="s">
        <v>1068</v>
      </c>
      <c r="AK58" s="72"/>
      <c r="AL58" s="76" t="s">
        <v>1135</v>
      </c>
      <c r="AM58" s="72" t="s">
        <v>269</v>
      </c>
      <c r="AN58" s="74">
        <v>42441.846354166664</v>
      </c>
      <c r="AO58" s="76" t="s">
        <v>1168</v>
      </c>
      <c r="AP58" s="72" t="b">
        <v>1</v>
      </c>
      <c r="AQ58" s="72" t="b">
        <v>0</v>
      </c>
      <c r="AR58" s="72" t="b">
        <v>0</v>
      </c>
      <c r="AS58" s="72" t="s">
        <v>224</v>
      </c>
      <c r="AT58" s="72">
        <v>530</v>
      </c>
      <c r="AU58" s="72"/>
      <c r="AV58" s="72" t="b">
        <v>0</v>
      </c>
      <c r="AW58" s="72" t="s">
        <v>290</v>
      </c>
      <c r="AX58" s="76" t="s">
        <v>1247</v>
      </c>
      <c r="AY58" s="72" t="s">
        <v>66</v>
      </c>
      <c r="AZ58" s="50" t="s">
        <v>679</v>
      </c>
      <c r="BA58" s="50" t="s">
        <v>679</v>
      </c>
      <c r="BB58" s="50" t="s">
        <v>709</v>
      </c>
      <c r="BC58" s="50" t="s">
        <v>709</v>
      </c>
      <c r="BD58" s="50" t="s">
        <v>729</v>
      </c>
      <c r="BE58" s="50" t="s">
        <v>729</v>
      </c>
      <c r="BF58" s="114" t="s">
        <v>1465</v>
      </c>
      <c r="BG58" s="114" t="s">
        <v>1465</v>
      </c>
      <c r="BH58" s="114" t="s">
        <v>1542</v>
      </c>
      <c r="BI58" s="114" t="s">
        <v>1542</v>
      </c>
      <c r="BJ58" s="114">
        <v>1</v>
      </c>
      <c r="BK58" s="118">
        <v>10</v>
      </c>
      <c r="BL58" s="114">
        <v>0</v>
      </c>
      <c r="BM58" s="118">
        <v>0</v>
      </c>
      <c r="BN58" s="114">
        <v>0</v>
      </c>
      <c r="BO58" s="118">
        <v>0</v>
      </c>
      <c r="BP58" s="114">
        <v>9</v>
      </c>
      <c r="BQ58" s="118">
        <v>90</v>
      </c>
      <c r="BR58" s="114">
        <v>10</v>
      </c>
      <c r="BS58" s="2"/>
      <c r="BT58" s="3"/>
      <c r="BU58" s="3"/>
      <c r="BV58" s="3"/>
      <c r="BW58" s="3"/>
    </row>
    <row r="59" spans="1:75" x14ac:dyDescent="0.35">
      <c r="A59" s="70" t="s">
        <v>535</v>
      </c>
      <c r="B59" s="83"/>
      <c r="C59" s="83"/>
      <c r="D59" s="84"/>
      <c r="E59" s="107"/>
      <c r="F59" s="80" t="s">
        <v>778</v>
      </c>
      <c r="G59" s="108"/>
      <c r="H59" s="81"/>
      <c r="I59" s="87"/>
      <c r="J59" s="109"/>
      <c r="K59" s="81" t="s">
        <v>1320</v>
      </c>
      <c r="L59" s="110"/>
      <c r="M59" s="92"/>
      <c r="N59" s="92"/>
      <c r="O59" s="93"/>
      <c r="P59" s="94"/>
      <c r="Q59" s="94"/>
      <c r="R59" s="79"/>
      <c r="S59" s="79"/>
      <c r="T59" s="79"/>
      <c r="U59" s="79"/>
      <c r="V59" s="52"/>
      <c r="W59" s="52"/>
      <c r="X59" s="52"/>
      <c r="Y59" s="52"/>
      <c r="Z59" s="51"/>
      <c r="AA59" s="88">
        <v>59</v>
      </c>
      <c r="AB59" s="88"/>
      <c r="AC59" s="89"/>
      <c r="AD59" s="72" t="s">
        <v>1017</v>
      </c>
      <c r="AE59" s="72">
        <v>35</v>
      </c>
      <c r="AF59" s="72">
        <v>54</v>
      </c>
      <c r="AG59" s="72">
        <v>4721</v>
      </c>
      <c r="AH59" s="72">
        <v>8</v>
      </c>
      <c r="AI59" s="72"/>
      <c r="AJ59" s="72" t="s">
        <v>1069</v>
      </c>
      <c r="AK59" s="72" t="s">
        <v>1101</v>
      </c>
      <c r="AL59" s="72"/>
      <c r="AM59" s="72"/>
      <c r="AN59" s="74">
        <v>42772.906608796293</v>
      </c>
      <c r="AO59" s="76" t="s">
        <v>1169</v>
      </c>
      <c r="AP59" s="72" t="b">
        <v>0</v>
      </c>
      <c r="AQ59" s="72" t="b">
        <v>0</v>
      </c>
      <c r="AR59" s="72" t="b">
        <v>0</v>
      </c>
      <c r="AS59" s="72" t="s">
        <v>283</v>
      </c>
      <c r="AT59" s="72">
        <v>1</v>
      </c>
      <c r="AU59" s="76" t="s">
        <v>284</v>
      </c>
      <c r="AV59" s="72" t="b">
        <v>0</v>
      </c>
      <c r="AW59" s="72" t="s">
        <v>290</v>
      </c>
      <c r="AX59" s="76" t="s">
        <v>1248</v>
      </c>
      <c r="AY59" s="72" t="s">
        <v>66</v>
      </c>
      <c r="AZ59" s="50" t="s">
        <v>679</v>
      </c>
      <c r="BA59" s="50" t="s">
        <v>679</v>
      </c>
      <c r="BB59" s="50" t="s">
        <v>709</v>
      </c>
      <c r="BC59" s="50" t="s">
        <v>709</v>
      </c>
      <c r="BD59" s="50" t="s">
        <v>729</v>
      </c>
      <c r="BE59" s="50" t="s">
        <v>729</v>
      </c>
      <c r="BF59" s="114" t="s">
        <v>1466</v>
      </c>
      <c r="BG59" s="114" t="s">
        <v>1466</v>
      </c>
      <c r="BH59" s="114" t="s">
        <v>1543</v>
      </c>
      <c r="BI59" s="114" t="s">
        <v>1543</v>
      </c>
      <c r="BJ59" s="114">
        <v>1</v>
      </c>
      <c r="BK59" s="118">
        <v>7.6923076923076925</v>
      </c>
      <c r="BL59" s="114">
        <v>0</v>
      </c>
      <c r="BM59" s="118">
        <v>0</v>
      </c>
      <c r="BN59" s="114">
        <v>0</v>
      </c>
      <c r="BO59" s="118">
        <v>0</v>
      </c>
      <c r="BP59" s="114">
        <v>12</v>
      </c>
      <c r="BQ59" s="118">
        <v>92.307692307692307</v>
      </c>
      <c r="BR59" s="114">
        <v>13</v>
      </c>
      <c r="BS59" s="2"/>
      <c r="BT59" s="3"/>
      <c r="BU59" s="3"/>
      <c r="BV59" s="3"/>
      <c r="BW59" s="3"/>
    </row>
    <row r="60" spans="1:75" x14ac:dyDescent="0.35">
      <c r="A60" s="70" t="s">
        <v>536</v>
      </c>
      <c r="B60" s="83"/>
      <c r="C60" s="83"/>
      <c r="D60" s="84"/>
      <c r="E60" s="107"/>
      <c r="F60" s="80" t="s">
        <v>1205</v>
      </c>
      <c r="G60" s="108"/>
      <c r="H60" s="81"/>
      <c r="I60" s="87"/>
      <c r="J60" s="109"/>
      <c r="K60" s="81" t="s">
        <v>1321</v>
      </c>
      <c r="L60" s="110"/>
      <c r="M60" s="92"/>
      <c r="N60" s="92"/>
      <c r="O60" s="93"/>
      <c r="P60" s="94"/>
      <c r="Q60" s="94"/>
      <c r="R60" s="79"/>
      <c r="S60" s="79"/>
      <c r="T60" s="79"/>
      <c r="U60" s="79"/>
      <c r="V60" s="52"/>
      <c r="W60" s="52"/>
      <c r="X60" s="52"/>
      <c r="Y60" s="52"/>
      <c r="Z60" s="51"/>
      <c r="AA60" s="88">
        <v>60</v>
      </c>
      <c r="AB60" s="88"/>
      <c r="AC60" s="89"/>
      <c r="AD60" s="72" t="s">
        <v>1018</v>
      </c>
      <c r="AE60" s="72">
        <v>726</v>
      </c>
      <c r="AF60" s="72">
        <v>246</v>
      </c>
      <c r="AG60" s="72">
        <v>1990</v>
      </c>
      <c r="AH60" s="72">
        <v>2</v>
      </c>
      <c r="AI60" s="72">
        <v>10800</v>
      </c>
      <c r="AJ60" s="72"/>
      <c r="AK60" s="72" t="s">
        <v>1102</v>
      </c>
      <c r="AL60" s="76" t="s">
        <v>1136</v>
      </c>
      <c r="AM60" s="72" t="s">
        <v>272</v>
      </c>
      <c r="AN60" s="74">
        <v>42159.532650462963</v>
      </c>
      <c r="AO60" s="76" t="s">
        <v>1170</v>
      </c>
      <c r="AP60" s="72" t="b">
        <v>0</v>
      </c>
      <c r="AQ60" s="72" t="b">
        <v>0</v>
      </c>
      <c r="AR60" s="72" t="b">
        <v>0</v>
      </c>
      <c r="AS60" s="72" t="s">
        <v>965</v>
      </c>
      <c r="AT60" s="72">
        <v>1</v>
      </c>
      <c r="AU60" s="76" t="s">
        <v>284</v>
      </c>
      <c r="AV60" s="72" t="b">
        <v>0</v>
      </c>
      <c r="AW60" s="72" t="s">
        <v>290</v>
      </c>
      <c r="AX60" s="76" t="s">
        <v>1249</v>
      </c>
      <c r="AY60" s="72" t="s">
        <v>66</v>
      </c>
      <c r="AZ60" s="50"/>
      <c r="BA60" s="50"/>
      <c r="BB60" s="50"/>
      <c r="BC60" s="50"/>
      <c r="BD60" s="50"/>
      <c r="BE60" s="50"/>
      <c r="BF60" s="114" t="s">
        <v>1467</v>
      </c>
      <c r="BG60" s="114" t="s">
        <v>1467</v>
      </c>
      <c r="BH60" s="114" t="s">
        <v>1544</v>
      </c>
      <c r="BI60" s="114" t="s">
        <v>1544</v>
      </c>
      <c r="BJ60" s="114">
        <v>0</v>
      </c>
      <c r="BK60" s="118">
        <v>0</v>
      </c>
      <c r="BL60" s="114">
        <v>0</v>
      </c>
      <c r="BM60" s="118">
        <v>0</v>
      </c>
      <c r="BN60" s="114">
        <v>0</v>
      </c>
      <c r="BO60" s="118">
        <v>0</v>
      </c>
      <c r="BP60" s="114">
        <v>17</v>
      </c>
      <c r="BQ60" s="118">
        <v>100</v>
      </c>
      <c r="BR60" s="114">
        <v>17</v>
      </c>
      <c r="BS60" s="2"/>
      <c r="BT60" s="3"/>
      <c r="BU60" s="3"/>
      <c r="BV60" s="3"/>
      <c r="BW60" s="3"/>
    </row>
    <row r="61" spans="1:75" x14ac:dyDescent="0.35">
      <c r="A61" s="70" t="s">
        <v>537</v>
      </c>
      <c r="B61" s="83"/>
      <c r="C61" s="83"/>
      <c r="D61" s="84"/>
      <c r="E61" s="107"/>
      <c r="F61" s="80" t="s">
        <v>779</v>
      </c>
      <c r="G61" s="108"/>
      <c r="H61" s="81"/>
      <c r="I61" s="87"/>
      <c r="J61" s="109"/>
      <c r="K61" s="81" t="s">
        <v>1322</v>
      </c>
      <c r="L61" s="110"/>
      <c r="M61" s="92"/>
      <c r="N61" s="92"/>
      <c r="O61" s="93"/>
      <c r="P61" s="94"/>
      <c r="Q61" s="94"/>
      <c r="R61" s="79"/>
      <c r="S61" s="79"/>
      <c r="T61" s="79"/>
      <c r="U61" s="79"/>
      <c r="V61" s="52"/>
      <c r="W61" s="52"/>
      <c r="X61" s="52"/>
      <c r="Y61" s="52"/>
      <c r="Z61" s="51"/>
      <c r="AA61" s="88">
        <v>61</v>
      </c>
      <c r="AB61" s="88"/>
      <c r="AC61" s="89"/>
      <c r="AD61" s="72" t="s">
        <v>1019</v>
      </c>
      <c r="AE61" s="72">
        <v>1582</v>
      </c>
      <c r="AF61" s="72">
        <v>3735</v>
      </c>
      <c r="AG61" s="72">
        <v>43146</v>
      </c>
      <c r="AH61" s="72">
        <v>1</v>
      </c>
      <c r="AI61" s="72">
        <v>7200</v>
      </c>
      <c r="AJ61" s="72" t="s">
        <v>1070</v>
      </c>
      <c r="AK61" s="72" t="s">
        <v>265</v>
      </c>
      <c r="AL61" s="76" t="s">
        <v>1137</v>
      </c>
      <c r="AM61" s="72" t="s">
        <v>367</v>
      </c>
      <c r="AN61" s="74">
        <v>39950.391446759262</v>
      </c>
      <c r="AO61" s="72"/>
      <c r="AP61" s="72" t="b">
        <v>0</v>
      </c>
      <c r="AQ61" s="72" t="b">
        <v>0</v>
      </c>
      <c r="AR61" s="72" t="b">
        <v>0</v>
      </c>
      <c r="AS61" s="72" t="s">
        <v>224</v>
      </c>
      <c r="AT61" s="72">
        <v>133</v>
      </c>
      <c r="AU61" s="76" t="s">
        <v>1194</v>
      </c>
      <c r="AV61" s="72" t="b">
        <v>0</v>
      </c>
      <c r="AW61" s="72" t="s">
        <v>290</v>
      </c>
      <c r="AX61" s="76" t="s">
        <v>1250</v>
      </c>
      <c r="AY61" s="72" t="s">
        <v>66</v>
      </c>
      <c r="AZ61" s="50" t="s">
        <v>680</v>
      </c>
      <c r="BA61" s="50" t="s">
        <v>680</v>
      </c>
      <c r="BB61" s="50" t="s">
        <v>217</v>
      </c>
      <c r="BC61" s="50" t="s">
        <v>217</v>
      </c>
      <c r="BD61" s="50"/>
      <c r="BE61" s="50"/>
      <c r="BF61" s="114" t="s">
        <v>1468</v>
      </c>
      <c r="BG61" s="114" t="s">
        <v>1468</v>
      </c>
      <c r="BH61" s="114" t="s">
        <v>1545</v>
      </c>
      <c r="BI61" s="114" t="s">
        <v>1545</v>
      </c>
      <c r="BJ61" s="114">
        <v>0</v>
      </c>
      <c r="BK61" s="118">
        <v>0</v>
      </c>
      <c r="BL61" s="114">
        <v>0</v>
      </c>
      <c r="BM61" s="118">
        <v>0</v>
      </c>
      <c r="BN61" s="114">
        <v>0</v>
      </c>
      <c r="BO61" s="118">
        <v>0</v>
      </c>
      <c r="BP61" s="114">
        <v>12</v>
      </c>
      <c r="BQ61" s="118">
        <v>100</v>
      </c>
      <c r="BR61" s="114">
        <v>12</v>
      </c>
      <c r="BS61" s="2"/>
      <c r="BT61" s="3"/>
      <c r="BU61" s="3"/>
      <c r="BV61" s="3"/>
      <c r="BW61" s="3"/>
    </row>
    <row r="62" spans="1:75" x14ac:dyDescent="0.35">
      <c r="A62" s="70" t="s">
        <v>538</v>
      </c>
      <c r="B62" s="83"/>
      <c r="C62" s="83"/>
      <c r="D62" s="84"/>
      <c r="E62" s="107"/>
      <c r="F62" s="80" t="s">
        <v>780</v>
      </c>
      <c r="G62" s="108"/>
      <c r="H62" s="81"/>
      <c r="I62" s="87"/>
      <c r="J62" s="109"/>
      <c r="K62" s="81" t="s">
        <v>1323</v>
      </c>
      <c r="L62" s="110"/>
      <c r="M62" s="92"/>
      <c r="N62" s="92"/>
      <c r="O62" s="93"/>
      <c r="P62" s="94"/>
      <c r="Q62" s="94"/>
      <c r="R62" s="79"/>
      <c r="S62" s="79"/>
      <c r="T62" s="79"/>
      <c r="U62" s="79"/>
      <c r="V62" s="52"/>
      <c r="W62" s="52"/>
      <c r="X62" s="52"/>
      <c r="Y62" s="52"/>
      <c r="Z62" s="51"/>
      <c r="AA62" s="88">
        <v>62</v>
      </c>
      <c r="AB62" s="88"/>
      <c r="AC62" s="89"/>
      <c r="AD62" s="72" t="s">
        <v>1020</v>
      </c>
      <c r="AE62" s="72">
        <v>212</v>
      </c>
      <c r="AF62" s="72">
        <v>529</v>
      </c>
      <c r="AG62" s="72">
        <v>96495</v>
      </c>
      <c r="AH62" s="72">
        <v>46</v>
      </c>
      <c r="AI62" s="72">
        <v>7200</v>
      </c>
      <c r="AJ62" s="72" t="s">
        <v>1071</v>
      </c>
      <c r="AK62" s="72" t="s">
        <v>1103</v>
      </c>
      <c r="AL62" s="72"/>
      <c r="AM62" s="72" t="s">
        <v>277</v>
      </c>
      <c r="AN62" s="74">
        <v>41267.61513888889</v>
      </c>
      <c r="AO62" s="76" t="s">
        <v>1171</v>
      </c>
      <c r="AP62" s="72" t="b">
        <v>0</v>
      </c>
      <c r="AQ62" s="72" t="b">
        <v>0</v>
      </c>
      <c r="AR62" s="72" t="b">
        <v>0</v>
      </c>
      <c r="AS62" s="72" t="s">
        <v>226</v>
      </c>
      <c r="AT62" s="72">
        <v>67</v>
      </c>
      <c r="AU62" s="76" t="s">
        <v>286</v>
      </c>
      <c r="AV62" s="72" t="b">
        <v>0</v>
      </c>
      <c r="AW62" s="72" t="s">
        <v>290</v>
      </c>
      <c r="AX62" s="76" t="s">
        <v>1251</v>
      </c>
      <c r="AY62" s="72" t="s">
        <v>66</v>
      </c>
      <c r="AZ62" s="50" t="s">
        <v>652</v>
      </c>
      <c r="BA62" s="50" t="s">
        <v>652</v>
      </c>
      <c r="BB62" s="50" t="s">
        <v>702</v>
      </c>
      <c r="BC62" s="50" t="s">
        <v>702</v>
      </c>
      <c r="BD62" s="50"/>
      <c r="BE62" s="50"/>
      <c r="BF62" s="114" t="s">
        <v>1438</v>
      </c>
      <c r="BG62" s="114" t="s">
        <v>1438</v>
      </c>
      <c r="BH62" s="114" t="s">
        <v>1514</v>
      </c>
      <c r="BI62" s="114" t="s">
        <v>1514</v>
      </c>
      <c r="BJ62" s="114">
        <v>0</v>
      </c>
      <c r="BK62" s="118">
        <v>0</v>
      </c>
      <c r="BL62" s="114">
        <v>0</v>
      </c>
      <c r="BM62" s="118">
        <v>0</v>
      </c>
      <c r="BN62" s="114">
        <v>0</v>
      </c>
      <c r="BO62" s="118">
        <v>0</v>
      </c>
      <c r="BP62" s="114">
        <v>14</v>
      </c>
      <c r="BQ62" s="118">
        <v>100</v>
      </c>
      <c r="BR62" s="114">
        <v>14</v>
      </c>
      <c r="BS62" s="2"/>
      <c r="BT62" s="3"/>
      <c r="BU62" s="3"/>
      <c r="BV62" s="3"/>
      <c r="BW62" s="3"/>
    </row>
    <row r="63" spans="1:75" x14ac:dyDescent="0.35">
      <c r="A63" s="70" t="s">
        <v>539</v>
      </c>
      <c r="B63" s="83"/>
      <c r="C63" s="83"/>
      <c r="D63" s="84"/>
      <c r="E63" s="107"/>
      <c r="F63" s="80" t="s">
        <v>781</v>
      </c>
      <c r="G63" s="108"/>
      <c r="H63" s="81"/>
      <c r="I63" s="87"/>
      <c r="J63" s="109"/>
      <c r="K63" s="81" t="s">
        <v>1324</v>
      </c>
      <c r="L63" s="110"/>
      <c r="M63" s="92"/>
      <c r="N63" s="92"/>
      <c r="O63" s="93"/>
      <c r="P63" s="94"/>
      <c r="Q63" s="94"/>
      <c r="R63" s="79"/>
      <c r="S63" s="79"/>
      <c r="T63" s="79"/>
      <c r="U63" s="79"/>
      <c r="V63" s="52"/>
      <c r="W63" s="52"/>
      <c r="X63" s="52"/>
      <c r="Y63" s="52"/>
      <c r="Z63" s="51"/>
      <c r="AA63" s="88">
        <v>63</v>
      </c>
      <c r="AB63" s="88"/>
      <c r="AC63" s="89"/>
      <c r="AD63" s="72" t="s">
        <v>1021</v>
      </c>
      <c r="AE63" s="72">
        <v>0</v>
      </c>
      <c r="AF63" s="72">
        <v>329</v>
      </c>
      <c r="AG63" s="72">
        <v>1305604</v>
      </c>
      <c r="AH63" s="72">
        <v>0</v>
      </c>
      <c r="AI63" s="72"/>
      <c r="AJ63" s="72" t="s">
        <v>1072</v>
      </c>
      <c r="AK63" s="72" t="s">
        <v>386</v>
      </c>
      <c r="AL63" s="72"/>
      <c r="AM63" s="72"/>
      <c r="AN63" s="74">
        <v>41709.423761574071</v>
      </c>
      <c r="AO63" s="76" t="s">
        <v>1172</v>
      </c>
      <c r="AP63" s="72" t="b">
        <v>0</v>
      </c>
      <c r="AQ63" s="72" t="b">
        <v>0</v>
      </c>
      <c r="AR63" s="72" t="b">
        <v>0</v>
      </c>
      <c r="AS63" s="72" t="s">
        <v>226</v>
      </c>
      <c r="AT63" s="72">
        <v>98</v>
      </c>
      <c r="AU63" s="76" t="s">
        <v>1195</v>
      </c>
      <c r="AV63" s="72" t="b">
        <v>0</v>
      </c>
      <c r="AW63" s="72" t="s">
        <v>290</v>
      </c>
      <c r="AX63" s="76" t="s">
        <v>1252</v>
      </c>
      <c r="AY63" s="72" t="s">
        <v>66</v>
      </c>
      <c r="AZ63" s="50" t="s">
        <v>681</v>
      </c>
      <c r="BA63" s="50" t="s">
        <v>681</v>
      </c>
      <c r="BB63" s="50" t="s">
        <v>710</v>
      </c>
      <c r="BC63" s="50" t="s">
        <v>710</v>
      </c>
      <c r="BD63" s="50" t="s">
        <v>730</v>
      </c>
      <c r="BE63" s="50" t="s">
        <v>730</v>
      </c>
      <c r="BF63" s="114" t="s">
        <v>1469</v>
      </c>
      <c r="BG63" s="114" t="s">
        <v>1469</v>
      </c>
      <c r="BH63" s="114" t="s">
        <v>1546</v>
      </c>
      <c r="BI63" s="114" t="s">
        <v>1546</v>
      </c>
      <c r="BJ63" s="114">
        <v>0</v>
      </c>
      <c r="BK63" s="118">
        <v>0</v>
      </c>
      <c r="BL63" s="114">
        <v>0</v>
      </c>
      <c r="BM63" s="118">
        <v>0</v>
      </c>
      <c r="BN63" s="114">
        <v>0</v>
      </c>
      <c r="BO63" s="118">
        <v>0</v>
      </c>
      <c r="BP63" s="114">
        <v>17</v>
      </c>
      <c r="BQ63" s="118">
        <v>100</v>
      </c>
      <c r="BR63" s="114">
        <v>17</v>
      </c>
      <c r="BS63" s="2"/>
      <c r="BT63" s="3"/>
      <c r="BU63" s="3"/>
      <c r="BV63" s="3"/>
      <c r="BW63" s="3"/>
    </row>
    <row r="64" spans="1:75" x14ac:dyDescent="0.35">
      <c r="A64" s="70" t="s">
        <v>540</v>
      </c>
      <c r="B64" s="83"/>
      <c r="C64" s="83"/>
      <c r="D64" s="84"/>
      <c r="E64" s="107"/>
      <c r="F64" s="80" t="s">
        <v>1206</v>
      </c>
      <c r="G64" s="108"/>
      <c r="H64" s="81"/>
      <c r="I64" s="87"/>
      <c r="J64" s="109"/>
      <c r="K64" s="81" t="s">
        <v>1325</v>
      </c>
      <c r="L64" s="110"/>
      <c r="M64" s="92"/>
      <c r="N64" s="92"/>
      <c r="O64" s="93"/>
      <c r="P64" s="94"/>
      <c r="Q64" s="94"/>
      <c r="R64" s="79"/>
      <c r="S64" s="79"/>
      <c r="T64" s="79"/>
      <c r="U64" s="79"/>
      <c r="V64" s="52"/>
      <c r="W64" s="52"/>
      <c r="X64" s="52"/>
      <c r="Y64" s="52"/>
      <c r="Z64" s="51"/>
      <c r="AA64" s="88">
        <v>64</v>
      </c>
      <c r="AB64" s="88"/>
      <c r="AC64" s="89"/>
      <c r="AD64" s="72" t="s">
        <v>1022</v>
      </c>
      <c r="AE64" s="72">
        <v>20</v>
      </c>
      <c r="AF64" s="72">
        <v>498</v>
      </c>
      <c r="AG64" s="72">
        <v>417</v>
      </c>
      <c r="AH64" s="72">
        <v>10</v>
      </c>
      <c r="AI64" s="72">
        <v>3600</v>
      </c>
      <c r="AJ64" s="72" t="s">
        <v>1073</v>
      </c>
      <c r="AK64" s="72" t="s">
        <v>387</v>
      </c>
      <c r="AL64" s="76" t="s">
        <v>1138</v>
      </c>
      <c r="AM64" s="72" t="s">
        <v>278</v>
      </c>
      <c r="AN64" s="74">
        <v>41439.327962962961</v>
      </c>
      <c r="AO64" s="76" t="s">
        <v>1173</v>
      </c>
      <c r="AP64" s="72" t="b">
        <v>0</v>
      </c>
      <c r="AQ64" s="72" t="b">
        <v>0</v>
      </c>
      <c r="AR64" s="72" t="b">
        <v>0</v>
      </c>
      <c r="AS64" s="72" t="s">
        <v>224</v>
      </c>
      <c r="AT64" s="72">
        <v>3</v>
      </c>
      <c r="AU64" s="76" t="s">
        <v>284</v>
      </c>
      <c r="AV64" s="72" t="b">
        <v>0</v>
      </c>
      <c r="AW64" s="72" t="s">
        <v>290</v>
      </c>
      <c r="AX64" s="76" t="s">
        <v>1253</v>
      </c>
      <c r="AY64" s="72" t="s">
        <v>66</v>
      </c>
      <c r="AZ64" s="50"/>
      <c r="BA64" s="50"/>
      <c r="BB64" s="50"/>
      <c r="BC64" s="50"/>
      <c r="BD64" s="50" t="s">
        <v>731</v>
      </c>
      <c r="BE64" s="50" t="s">
        <v>731</v>
      </c>
      <c r="BF64" s="114" t="s">
        <v>1470</v>
      </c>
      <c r="BG64" s="114" t="s">
        <v>1470</v>
      </c>
      <c r="BH64" s="114" t="s">
        <v>1547</v>
      </c>
      <c r="BI64" s="114" t="s">
        <v>1547</v>
      </c>
      <c r="BJ64" s="114">
        <v>0</v>
      </c>
      <c r="BK64" s="118">
        <v>0</v>
      </c>
      <c r="BL64" s="114">
        <v>0</v>
      </c>
      <c r="BM64" s="118">
        <v>0</v>
      </c>
      <c r="BN64" s="114">
        <v>1</v>
      </c>
      <c r="BO64" s="118">
        <v>8.3333333333333339</v>
      </c>
      <c r="BP64" s="114">
        <v>11</v>
      </c>
      <c r="BQ64" s="118">
        <v>91.666666666666671</v>
      </c>
      <c r="BR64" s="114">
        <v>12</v>
      </c>
      <c r="BS64" s="2"/>
      <c r="BT64" s="3"/>
      <c r="BU64" s="3"/>
      <c r="BV64" s="3"/>
      <c r="BW64" s="3"/>
    </row>
    <row r="65" spans="1:75" x14ac:dyDescent="0.35">
      <c r="A65" s="70" t="s">
        <v>541</v>
      </c>
      <c r="B65" s="83"/>
      <c r="C65" s="83"/>
      <c r="D65" s="84"/>
      <c r="E65" s="107"/>
      <c r="F65" s="80" t="s">
        <v>782</v>
      </c>
      <c r="G65" s="108"/>
      <c r="H65" s="81"/>
      <c r="I65" s="87"/>
      <c r="J65" s="109"/>
      <c r="K65" s="81" t="s">
        <v>1326</v>
      </c>
      <c r="L65" s="110"/>
      <c r="M65" s="92"/>
      <c r="N65" s="92"/>
      <c r="O65" s="93"/>
      <c r="P65" s="94"/>
      <c r="Q65" s="94"/>
      <c r="R65" s="79"/>
      <c r="S65" s="79"/>
      <c r="T65" s="79"/>
      <c r="U65" s="79"/>
      <c r="V65" s="52"/>
      <c r="W65" s="52"/>
      <c r="X65" s="52"/>
      <c r="Y65" s="52"/>
      <c r="Z65" s="51"/>
      <c r="AA65" s="88">
        <v>65</v>
      </c>
      <c r="AB65" s="88"/>
      <c r="AC65" s="89"/>
      <c r="AD65" s="72" t="s">
        <v>1023</v>
      </c>
      <c r="AE65" s="72">
        <v>944</v>
      </c>
      <c r="AF65" s="72">
        <v>470</v>
      </c>
      <c r="AG65" s="72">
        <v>5301</v>
      </c>
      <c r="AH65" s="72">
        <v>84</v>
      </c>
      <c r="AI65" s="72">
        <v>7200</v>
      </c>
      <c r="AJ65" s="72" t="s">
        <v>1074</v>
      </c>
      <c r="AK65" s="72" t="s">
        <v>1104</v>
      </c>
      <c r="AL65" s="76" t="s">
        <v>1139</v>
      </c>
      <c r="AM65" s="72" t="s">
        <v>268</v>
      </c>
      <c r="AN65" s="74">
        <v>39975.267164351855</v>
      </c>
      <c r="AO65" s="76" t="s">
        <v>1174</v>
      </c>
      <c r="AP65" s="72" t="b">
        <v>0</v>
      </c>
      <c r="AQ65" s="72" t="b">
        <v>0</v>
      </c>
      <c r="AR65" s="72" t="b">
        <v>1</v>
      </c>
      <c r="AS65" s="72" t="s">
        <v>225</v>
      </c>
      <c r="AT65" s="72">
        <v>59</v>
      </c>
      <c r="AU65" s="76" t="s">
        <v>1196</v>
      </c>
      <c r="AV65" s="72" t="b">
        <v>0</v>
      </c>
      <c r="AW65" s="72" t="s">
        <v>290</v>
      </c>
      <c r="AX65" s="76" t="s">
        <v>1254</v>
      </c>
      <c r="AY65" s="72" t="s">
        <v>66</v>
      </c>
      <c r="AZ65" s="50" t="s">
        <v>682</v>
      </c>
      <c r="BA65" s="50" t="s">
        <v>682</v>
      </c>
      <c r="BB65" s="50" t="s">
        <v>219</v>
      </c>
      <c r="BC65" s="50" t="s">
        <v>219</v>
      </c>
      <c r="BD65" s="50"/>
      <c r="BE65" s="50"/>
      <c r="BF65" s="114" t="s">
        <v>1471</v>
      </c>
      <c r="BG65" s="114" t="s">
        <v>1471</v>
      </c>
      <c r="BH65" s="114" t="s">
        <v>1548</v>
      </c>
      <c r="BI65" s="114" t="s">
        <v>1548</v>
      </c>
      <c r="BJ65" s="114">
        <v>0</v>
      </c>
      <c r="BK65" s="118">
        <v>0</v>
      </c>
      <c r="BL65" s="114">
        <v>0</v>
      </c>
      <c r="BM65" s="118">
        <v>0</v>
      </c>
      <c r="BN65" s="114">
        <v>0</v>
      </c>
      <c r="BO65" s="118">
        <v>0</v>
      </c>
      <c r="BP65" s="114">
        <v>18</v>
      </c>
      <c r="BQ65" s="118">
        <v>100</v>
      </c>
      <c r="BR65" s="114">
        <v>18</v>
      </c>
      <c r="BS65" s="2"/>
      <c r="BT65" s="3"/>
      <c r="BU65" s="3"/>
      <c r="BV65" s="3"/>
      <c r="BW65" s="3"/>
    </row>
    <row r="66" spans="1:75" x14ac:dyDescent="0.35">
      <c r="A66" s="70" t="s">
        <v>542</v>
      </c>
      <c r="B66" s="83"/>
      <c r="C66" s="83"/>
      <c r="D66" s="84"/>
      <c r="E66" s="107"/>
      <c r="F66" s="80" t="s">
        <v>783</v>
      </c>
      <c r="G66" s="108"/>
      <c r="H66" s="81"/>
      <c r="I66" s="87"/>
      <c r="J66" s="109"/>
      <c r="K66" s="81" t="s">
        <v>1327</v>
      </c>
      <c r="L66" s="110"/>
      <c r="M66" s="92"/>
      <c r="N66" s="92"/>
      <c r="O66" s="93"/>
      <c r="P66" s="94"/>
      <c r="Q66" s="94"/>
      <c r="R66" s="79"/>
      <c r="S66" s="79"/>
      <c r="T66" s="79"/>
      <c r="U66" s="79"/>
      <c r="V66" s="52"/>
      <c r="W66" s="52"/>
      <c r="X66" s="52"/>
      <c r="Y66" s="52"/>
      <c r="Z66" s="51"/>
      <c r="AA66" s="88">
        <v>66</v>
      </c>
      <c r="AB66" s="88"/>
      <c r="AC66" s="89"/>
      <c r="AD66" s="72" t="s">
        <v>1024</v>
      </c>
      <c r="AE66" s="72">
        <v>69</v>
      </c>
      <c r="AF66" s="72">
        <v>3</v>
      </c>
      <c r="AG66" s="72">
        <v>1</v>
      </c>
      <c r="AH66" s="72">
        <v>0</v>
      </c>
      <c r="AI66" s="72"/>
      <c r="AJ66" s="72"/>
      <c r="AK66" s="72"/>
      <c r="AL66" s="72"/>
      <c r="AM66" s="72"/>
      <c r="AN66" s="74">
        <v>42818.222766203704</v>
      </c>
      <c r="AO66" s="76" t="s">
        <v>1175</v>
      </c>
      <c r="AP66" s="72" t="b">
        <v>1</v>
      </c>
      <c r="AQ66" s="72" t="b">
        <v>0</v>
      </c>
      <c r="AR66" s="72" t="b">
        <v>0</v>
      </c>
      <c r="AS66" s="72" t="s">
        <v>282</v>
      </c>
      <c r="AT66" s="72">
        <v>0</v>
      </c>
      <c r="AU66" s="72"/>
      <c r="AV66" s="72" t="b">
        <v>0</v>
      </c>
      <c r="AW66" s="72" t="s">
        <v>290</v>
      </c>
      <c r="AX66" s="76" t="s">
        <v>1255</v>
      </c>
      <c r="AY66" s="72" t="s">
        <v>66</v>
      </c>
      <c r="AZ66" s="50" t="s">
        <v>683</v>
      </c>
      <c r="BA66" s="50" t="s">
        <v>683</v>
      </c>
      <c r="BB66" s="50" t="s">
        <v>219</v>
      </c>
      <c r="BC66" s="50" t="s">
        <v>219</v>
      </c>
      <c r="BD66" s="50"/>
      <c r="BE66" s="50"/>
      <c r="BF66" s="114" t="s">
        <v>1472</v>
      </c>
      <c r="BG66" s="114" t="s">
        <v>1472</v>
      </c>
      <c r="BH66" s="114" t="s">
        <v>1549</v>
      </c>
      <c r="BI66" s="114" t="s">
        <v>1549</v>
      </c>
      <c r="BJ66" s="114">
        <v>1</v>
      </c>
      <c r="BK66" s="118">
        <v>4.5454545454545459</v>
      </c>
      <c r="BL66" s="114">
        <v>0</v>
      </c>
      <c r="BM66" s="118">
        <v>0</v>
      </c>
      <c r="BN66" s="114">
        <v>0</v>
      </c>
      <c r="BO66" s="118">
        <v>0</v>
      </c>
      <c r="BP66" s="114">
        <v>21</v>
      </c>
      <c r="BQ66" s="118">
        <v>95.454545454545453</v>
      </c>
      <c r="BR66" s="114">
        <v>22</v>
      </c>
      <c r="BS66" s="2"/>
      <c r="BT66" s="3"/>
      <c r="BU66" s="3"/>
      <c r="BV66" s="3"/>
      <c r="BW66" s="3"/>
    </row>
    <row r="67" spans="1:75" x14ac:dyDescent="0.35">
      <c r="A67" s="70" t="s">
        <v>543</v>
      </c>
      <c r="B67" s="83"/>
      <c r="C67" s="83"/>
      <c r="D67" s="84"/>
      <c r="E67" s="107"/>
      <c r="F67" s="80" t="s">
        <v>784</v>
      </c>
      <c r="G67" s="108"/>
      <c r="H67" s="81"/>
      <c r="I67" s="87"/>
      <c r="J67" s="109"/>
      <c r="K67" s="81" t="s">
        <v>1328</v>
      </c>
      <c r="L67" s="110"/>
      <c r="M67" s="92"/>
      <c r="N67" s="92"/>
      <c r="O67" s="93"/>
      <c r="P67" s="94"/>
      <c r="Q67" s="94"/>
      <c r="R67" s="79"/>
      <c r="S67" s="79"/>
      <c r="T67" s="79"/>
      <c r="U67" s="79"/>
      <c r="V67" s="52"/>
      <c r="W67" s="52"/>
      <c r="X67" s="52"/>
      <c r="Y67" s="52"/>
      <c r="Z67" s="51"/>
      <c r="AA67" s="88">
        <v>67</v>
      </c>
      <c r="AB67" s="88"/>
      <c r="AC67" s="89"/>
      <c r="AD67" s="72" t="s">
        <v>1025</v>
      </c>
      <c r="AE67" s="72">
        <v>16</v>
      </c>
      <c r="AF67" s="72">
        <v>578</v>
      </c>
      <c r="AG67" s="72">
        <v>2670</v>
      </c>
      <c r="AH67" s="72">
        <v>8</v>
      </c>
      <c r="AI67" s="72">
        <v>-25200</v>
      </c>
      <c r="AJ67" s="72" t="s">
        <v>1075</v>
      </c>
      <c r="AK67" s="72" t="s">
        <v>1105</v>
      </c>
      <c r="AL67" s="76" t="s">
        <v>1140</v>
      </c>
      <c r="AM67" s="72" t="s">
        <v>269</v>
      </c>
      <c r="AN67" s="74">
        <v>42388.446423611109</v>
      </c>
      <c r="AO67" s="76" t="s">
        <v>1176</v>
      </c>
      <c r="AP67" s="72" t="b">
        <v>0</v>
      </c>
      <c r="AQ67" s="72" t="b">
        <v>0</v>
      </c>
      <c r="AR67" s="72" t="b">
        <v>0</v>
      </c>
      <c r="AS67" s="72" t="s">
        <v>226</v>
      </c>
      <c r="AT67" s="72">
        <v>33</v>
      </c>
      <c r="AU67" s="76" t="s">
        <v>284</v>
      </c>
      <c r="AV67" s="72" t="b">
        <v>0</v>
      </c>
      <c r="AW67" s="72" t="s">
        <v>290</v>
      </c>
      <c r="AX67" s="76" t="s">
        <v>1256</v>
      </c>
      <c r="AY67" s="72" t="s">
        <v>66</v>
      </c>
      <c r="AZ67" s="50" t="s">
        <v>671</v>
      </c>
      <c r="BA67" s="50" t="s">
        <v>671</v>
      </c>
      <c r="BB67" s="50" t="s">
        <v>706</v>
      </c>
      <c r="BC67" s="50" t="s">
        <v>706</v>
      </c>
      <c r="BD67" s="50" t="s">
        <v>732</v>
      </c>
      <c r="BE67" s="50" t="s">
        <v>732</v>
      </c>
      <c r="BF67" s="114" t="s">
        <v>1473</v>
      </c>
      <c r="BG67" s="114" t="s">
        <v>1473</v>
      </c>
      <c r="BH67" s="114" t="s">
        <v>1550</v>
      </c>
      <c r="BI67" s="114" t="s">
        <v>1550</v>
      </c>
      <c r="BJ67" s="114">
        <v>0</v>
      </c>
      <c r="BK67" s="118">
        <v>0</v>
      </c>
      <c r="BL67" s="114">
        <v>0</v>
      </c>
      <c r="BM67" s="118">
        <v>0</v>
      </c>
      <c r="BN67" s="114">
        <v>0</v>
      </c>
      <c r="BO67" s="118">
        <v>0</v>
      </c>
      <c r="BP67" s="114">
        <v>12</v>
      </c>
      <c r="BQ67" s="118">
        <v>100</v>
      </c>
      <c r="BR67" s="114">
        <v>12</v>
      </c>
      <c r="BS67" s="2"/>
      <c r="BT67" s="3"/>
      <c r="BU67" s="3"/>
      <c r="BV67" s="3"/>
      <c r="BW67" s="3"/>
    </row>
    <row r="68" spans="1:75" x14ac:dyDescent="0.35">
      <c r="A68" s="70" t="s">
        <v>545</v>
      </c>
      <c r="B68" s="83"/>
      <c r="C68" s="83"/>
      <c r="D68" s="84"/>
      <c r="E68" s="107"/>
      <c r="F68" s="80" t="s">
        <v>785</v>
      </c>
      <c r="G68" s="108"/>
      <c r="H68" s="81"/>
      <c r="I68" s="87"/>
      <c r="J68" s="109"/>
      <c r="K68" s="81" t="s">
        <v>1329</v>
      </c>
      <c r="L68" s="110"/>
      <c r="M68" s="92"/>
      <c r="N68" s="92"/>
      <c r="O68" s="93"/>
      <c r="P68" s="94"/>
      <c r="Q68" s="94"/>
      <c r="R68" s="79"/>
      <c r="S68" s="79"/>
      <c r="T68" s="79"/>
      <c r="U68" s="79"/>
      <c r="V68" s="52"/>
      <c r="W68" s="52"/>
      <c r="X68" s="52"/>
      <c r="Y68" s="52"/>
      <c r="Z68" s="51"/>
      <c r="AA68" s="88">
        <v>68</v>
      </c>
      <c r="AB68" s="88"/>
      <c r="AC68" s="89"/>
      <c r="AD68" s="72" t="s">
        <v>1026</v>
      </c>
      <c r="AE68" s="72">
        <v>204</v>
      </c>
      <c r="AF68" s="72">
        <v>33</v>
      </c>
      <c r="AG68" s="72">
        <v>628</v>
      </c>
      <c r="AH68" s="72">
        <v>492</v>
      </c>
      <c r="AI68" s="72">
        <v>-18000</v>
      </c>
      <c r="AJ68" s="72"/>
      <c r="AK68" s="72" t="s">
        <v>1106</v>
      </c>
      <c r="AL68" s="72"/>
      <c r="AM68" s="72" t="s">
        <v>372</v>
      </c>
      <c r="AN68" s="74">
        <v>39884.93309027778</v>
      </c>
      <c r="AO68" s="76" t="s">
        <v>1177</v>
      </c>
      <c r="AP68" s="72" t="b">
        <v>0</v>
      </c>
      <c r="AQ68" s="72" t="b">
        <v>0</v>
      </c>
      <c r="AR68" s="72" t="b">
        <v>0</v>
      </c>
      <c r="AS68" s="72" t="s">
        <v>224</v>
      </c>
      <c r="AT68" s="72">
        <v>0</v>
      </c>
      <c r="AU68" s="76" t="s">
        <v>317</v>
      </c>
      <c r="AV68" s="72" t="b">
        <v>0</v>
      </c>
      <c r="AW68" s="72" t="s">
        <v>290</v>
      </c>
      <c r="AX68" s="76" t="s">
        <v>1257</v>
      </c>
      <c r="AY68" s="72" t="s">
        <v>66</v>
      </c>
      <c r="AZ68" s="50" t="s">
        <v>639</v>
      </c>
      <c r="BA68" s="50" t="s">
        <v>639</v>
      </c>
      <c r="BB68" s="50" t="s">
        <v>697</v>
      </c>
      <c r="BC68" s="50" t="s">
        <v>697</v>
      </c>
      <c r="BD68" s="50" t="s">
        <v>717</v>
      </c>
      <c r="BE68" s="50" t="s">
        <v>717</v>
      </c>
      <c r="BF68" s="114" t="s">
        <v>1421</v>
      </c>
      <c r="BG68" s="114" t="s">
        <v>1421</v>
      </c>
      <c r="BH68" s="114" t="s">
        <v>1497</v>
      </c>
      <c r="BI68" s="114" t="s">
        <v>1497</v>
      </c>
      <c r="BJ68" s="114">
        <v>0</v>
      </c>
      <c r="BK68" s="118">
        <v>0</v>
      </c>
      <c r="BL68" s="114">
        <v>0</v>
      </c>
      <c r="BM68" s="118">
        <v>0</v>
      </c>
      <c r="BN68" s="114">
        <v>0</v>
      </c>
      <c r="BO68" s="118">
        <v>0</v>
      </c>
      <c r="BP68" s="114">
        <v>19</v>
      </c>
      <c r="BQ68" s="118">
        <v>100</v>
      </c>
      <c r="BR68" s="114">
        <v>19</v>
      </c>
      <c r="BS68" s="2"/>
      <c r="BT68" s="3"/>
      <c r="BU68" s="3"/>
      <c r="BV68" s="3"/>
      <c r="BW68" s="3"/>
    </row>
    <row r="69" spans="1:75" x14ac:dyDescent="0.35">
      <c r="A69" s="70" t="s">
        <v>546</v>
      </c>
      <c r="B69" s="83"/>
      <c r="C69" s="83"/>
      <c r="D69" s="84"/>
      <c r="E69" s="107"/>
      <c r="F69" s="80" t="s">
        <v>786</v>
      </c>
      <c r="G69" s="108"/>
      <c r="H69" s="81"/>
      <c r="I69" s="87"/>
      <c r="J69" s="109"/>
      <c r="K69" s="81" t="s">
        <v>1330</v>
      </c>
      <c r="L69" s="110"/>
      <c r="M69" s="92"/>
      <c r="N69" s="92"/>
      <c r="O69" s="93"/>
      <c r="P69" s="94"/>
      <c r="Q69" s="94"/>
      <c r="R69" s="79"/>
      <c r="S69" s="79"/>
      <c r="T69" s="79"/>
      <c r="U69" s="79"/>
      <c r="V69" s="52"/>
      <c r="W69" s="52"/>
      <c r="X69" s="52"/>
      <c r="Y69" s="52"/>
      <c r="Z69" s="51"/>
      <c r="AA69" s="88">
        <v>69</v>
      </c>
      <c r="AB69" s="88"/>
      <c r="AC69" s="89"/>
      <c r="AD69" s="72" t="s">
        <v>1027</v>
      </c>
      <c r="AE69" s="72">
        <v>1184</v>
      </c>
      <c r="AF69" s="72">
        <v>1006</v>
      </c>
      <c r="AG69" s="72">
        <v>5174</v>
      </c>
      <c r="AH69" s="72">
        <v>12</v>
      </c>
      <c r="AI69" s="72"/>
      <c r="AJ69" s="72" t="s">
        <v>1076</v>
      </c>
      <c r="AK69" s="72"/>
      <c r="AL69" s="72"/>
      <c r="AM69" s="72"/>
      <c r="AN69" s="74">
        <v>42669.731087962966</v>
      </c>
      <c r="AO69" s="76" t="s">
        <v>1178</v>
      </c>
      <c r="AP69" s="72" t="b">
        <v>1</v>
      </c>
      <c r="AQ69" s="72" t="b">
        <v>0</v>
      </c>
      <c r="AR69" s="72" t="b">
        <v>0</v>
      </c>
      <c r="AS69" s="72" t="s">
        <v>282</v>
      </c>
      <c r="AT69" s="72">
        <v>10</v>
      </c>
      <c r="AU69" s="72"/>
      <c r="AV69" s="72" t="b">
        <v>0</v>
      </c>
      <c r="AW69" s="72" t="s">
        <v>290</v>
      </c>
      <c r="AX69" s="76" t="s">
        <v>1258</v>
      </c>
      <c r="AY69" s="72" t="s">
        <v>66</v>
      </c>
      <c r="AZ69" s="50" t="s">
        <v>1409</v>
      </c>
      <c r="BA69" s="50" t="s">
        <v>1409</v>
      </c>
      <c r="BB69" s="50" t="s">
        <v>711</v>
      </c>
      <c r="BC69" s="50" t="s">
        <v>711</v>
      </c>
      <c r="BD69" s="50"/>
      <c r="BE69" s="50"/>
      <c r="BF69" s="114" t="s">
        <v>1474</v>
      </c>
      <c r="BG69" s="114" t="s">
        <v>1493</v>
      </c>
      <c r="BH69" s="114" t="s">
        <v>1551</v>
      </c>
      <c r="BI69" s="114" t="s">
        <v>1570</v>
      </c>
      <c r="BJ69" s="114">
        <v>0</v>
      </c>
      <c r="BK69" s="118">
        <v>0</v>
      </c>
      <c r="BL69" s="114">
        <v>0</v>
      </c>
      <c r="BM69" s="118">
        <v>0</v>
      </c>
      <c r="BN69" s="114">
        <v>0</v>
      </c>
      <c r="BO69" s="118">
        <v>0</v>
      </c>
      <c r="BP69" s="114">
        <v>11</v>
      </c>
      <c r="BQ69" s="118">
        <v>100</v>
      </c>
      <c r="BR69" s="114">
        <v>11</v>
      </c>
    </row>
    <row r="70" spans="1:75" x14ac:dyDescent="0.35">
      <c r="A70" s="70" t="s">
        <v>547</v>
      </c>
      <c r="B70" s="83"/>
      <c r="C70" s="83"/>
      <c r="D70" s="84"/>
      <c r="E70" s="107"/>
      <c r="F70" s="80" t="s">
        <v>787</v>
      </c>
      <c r="G70" s="108"/>
      <c r="H70" s="81"/>
      <c r="I70" s="87"/>
      <c r="J70" s="109"/>
      <c r="K70" s="81" t="s">
        <v>1331</v>
      </c>
      <c r="L70" s="110"/>
      <c r="M70" s="92"/>
      <c r="N70" s="92"/>
      <c r="O70" s="93"/>
      <c r="P70" s="94"/>
      <c r="Q70" s="94"/>
      <c r="R70" s="79"/>
      <c r="S70" s="79"/>
      <c r="T70" s="79"/>
      <c r="U70" s="79"/>
      <c r="V70" s="52"/>
      <c r="W70" s="52"/>
      <c r="X70" s="52"/>
      <c r="Y70" s="52"/>
      <c r="Z70" s="51"/>
      <c r="AA70" s="88">
        <v>70</v>
      </c>
      <c r="AB70" s="88"/>
      <c r="AC70" s="89"/>
      <c r="AD70" s="72" t="s">
        <v>1028</v>
      </c>
      <c r="AE70" s="72">
        <v>2162</v>
      </c>
      <c r="AF70" s="72">
        <v>583</v>
      </c>
      <c r="AG70" s="72">
        <v>17397</v>
      </c>
      <c r="AH70" s="72">
        <v>6</v>
      </c>
      <c r="AI70" s="72"/>
      <c r="AJ70" s="72" t="s">
        <v>1077</v>
      </c>
      <c r="AK70" s="72"/>
      <c r="AL70" s="72"/>
      <c r="AM70" s="72"/>
      <c r="AN70" s="74">
        <v>41709.295949074076</v>
      </c>
      <c r="AO70" s="72"/>
      <c r="AP70" s="72" t="b">
        <v>1</v>
      </c>
      <c r="AQ70" s="72" t="b">
        <v>0</v>
      </c>
      <c r="AR70" s="72" t="b">
        <v>0</v>
      </c>
      <c r="AS70" s="72" t="s">
        <v>227</v>
      </c>
      <c r="AT70" s="72">
        <v>15</v>
      </c>
      <c r="AU70" s="76" t="s">
        <v>284</v>
      </c>
      <c r="AV70" s="72" t="b">
        <v>0</v>
      </c>
      <c r="AW70" s="72" t="s">
        <v>290</v>
      </c>
      <c r="AX70" s="76" t="s">
        <v>1259</v>
      </c>
      <c r="AY70" s="72" t="s">
        <v>66</v>
      </c>
      <c r="AZ70" s="50" t="s">
        <v>686</v>
      </c>
      <c r="BA70" s="50" t="s">
        <v>686</v>
      </c>
      <c r="BB70" s="50" t="s">
        <v>219</v>
      </c>
      <c r="BC70" s="50" t="s">
        <v>219</v>
      </c>
      <c r="BD70" s="50"/>
      <c r="BE70" s="50"/>
      <c r="BF70" s="114" t="s">
        <v>1475</v>
      </c>
      <c r="BG70" s="114" t="s">
        <v>1475</v>
      </c>
      <c r="BH70" s="114" t="s">
        <v>1552</v>
      </c>
      <c r="BI70" s="114" t="s">
        <v>1552</v>
      </c>
      <c r="BJ70" s="114">
        <v>0</v>
      </c>
      <c r="BK70" s="118">
        <v>0</v>
      </c>
      <c r="BL70" s="114">
        <v>0</v>
      </c>
      <c r="BM70" s="118">
        <v>0</v>
      </c>
      <c r="BN70" s="114">
        <v>0</v>
      </c>
      <c r="BO70" s="118">
        <v>0</v>
      </c>
      <c r="BP70" s="114">
        <v>18</v>
      </c>
      <c r="BQ70" s="118">
        <v>100</v>
      </c>
      <c r="BR70" s="114">
        <v>18</v>
      </c>
    </row>
    <row r="71" spans="1:75" x14ac:dyDescent="0.35">
      <c r="A71" s="70" t="s">
        <v>401</v>
      </c>
      <c r="B71" s="83"/>
      <c r="C71" s="83"/>
      <c r="D71" s="84"/>
      <c r="E71" s="107"/>
      <c r="F71" s="80" t="s">
        <v>417</v>
      </c>
      <c r="G71" s="108"/>
      <c r="H71" s="81"/>
      <c r="I71" s="87"/>
      <c r="J71" s="109"/>
      <c r="K71" s="81" t="s">
        <v>1332</v>
      </c>
      <c r="L71" s="110"/>
      <c r="M71" s="92"/>
      <c r="N71" s="92"/>
      <c r="O71" s="93"/>
      <c r="P71" s="94"/>
      <c r="Q71" s="94"/>
      <c r="R71" s="79"/>
      <c r="S71" s="79"/>
      <c r="T71" s="79"/>
      <c r="U71" s="79"/>
      <c r="V71" s="52"/>
      <c r="W71" s="52"/>
      <c r="X71" s="52"/>
      <c r="Y71" s="52"/>
      <c r="Z71" s="51"/>
      <c r="AA71" s="88">
        <v>71</v>
      </c>
      <c r="AB71" s="88"/>
      <c r="AC71" s="89"/>
      <c r="AD71" s="72" t="s">
        <v>430</v>
      </c>
      <c r="AE71" s="72">
        <v>0</v>
      </c>
      <c r="AF71" s="72">
        <v>2508</v>
      </c>
      <c r="AG71" s="72">
        <v>428109</v>
      </c>
      <c r="AH71" s="72">
        <v>1</v>
      </c>
      <c r="AI71" s="72">
        <v>7200</v>
      </c>
      <c r="AJ71" s="72" t="s">
        <v>434</v>
      </c>
      <c r="AK71" s="72" t="s">
        <v>271</v>
      </c>
      <c r="AL71" s="76" t="s">
        <v>442</v>
      </c>
      <c r="AM71" s="72" t="s">
        <v>277</v>
      </c>
      <c r="AN71" s="74">
        <v>41626.735752314817</v>
      </c>
      <c r="AO71" s="76" t="s">
        <v>447</v>
      </c>
      <c r="AP71" s="72" t="b">
        <v>0</v>
      </c>
      <c r="AQ71" s="72" t="b">
        <v>0</v>
      </c>
      <c r="AR71" s="72" t="b">
        <v>0</v>
      </c>
      <c r="AS71" s="72" t="s">
        <v>228</v>
      </c>
      <c r="AT71" s="72">
        <v>77</v>
      </c>
      <c r="AU71" s="76" t="s">
        <v>284</v>
      </c>
      <c r="AV71" s="72" t="b">
        <v>0</v>
      </c>
      <c r="AW71" s="72" t="s">
        <v>290</v>
      </c>
      <c r="AX71" s="76" t="s">
        <v>455</v>
      </c>
      <c r="AY71" s="72" t="s">
        <v>66</v>
      </c>
      <c r="AZ71" s="50" t="s">
        <v>407</v>
      </c>
      <c r="BA71" s="50" t="s">
        <v>407</v>
      </c>
      <c r="BB71" s="50" t="s">
        <v>410</v>
      </c>
      <c r="BC71" s="50" t="s">
        <v>410</v>
      </c>
      <c r="BD71" s="50" t="s">
        <v>412</v>
      </c>
      <c r="BE71" s="50" t="s">
        <v>412</v>
      </c>
      <c r="BF71" s="114" t="s">
        <v>1476</v>
      </c>
      <c r="BG71" s="114" t="s">
        <v>1476</v>
      </c>
      <c r="BH71" s="114" t="s">
        <v>1553</v>
      </c>
      <c r="BI71" s="114" t="s">
        <v>1553</v>
      </c>
      <c r="BJ71" s="114">
        <v>0</v>
      </c>
      <c r="BK71" s="118">
        <v>0</v>
      </c>
      <c r="BL71" s="114">
        <v>0</v>
      </c>
      <c r="BM71" s="118">
        <v>0</v>
      </c>
      <c r="BN71" s="114">
        <v>0</v>
      </c>
      <c r="BO71" s="118">
        <v>0</v>
      </c>
      <c r="BP71" s="114">
        <v>18</v>
      </c>
      <c r="BQ71" s="118">
        <v>100</v>
      </c>
      <c r="BR71" s="114">
        <v>18</v>
      </c>
    </row>
    <row r="72" spans="1:75" x14ac:dyDescent="0.35">
      <c r="A72" s="70" t="s">
        <v>389</v>
      </c>
      <c r="B72" s="83"/>
      <c r="C72" s="83"/>
      <c r="D72" s="84"/>
      <c r="E72" s="107"/>
      <c r="F72" s="80" t="s">
        <v>391</v>
      </c>
      <c r="G72" s="108"/>
      <c r="H72" s="81"/>
      <c r="I72" s="87"/>
      <c r="J72" s="109"/>
      <c r="K72" s="81" t="s">
        <v>1333</v>
      </c>
      <c r="L72" s="110"/>
      <c r="M72" s="92"/>
      <c r="N72" s="92"/>
      <c r="O72" s="93"/>
      <c r="P72" s="94"/>
      <c r="Q72" s="94"/>
      <c r="R72" s="79"/>
      <c r="S72" s="79"/>
      <c r="T72" s="79"/>
      <c r="U72" s="79"/>
      <c r="V72" s="52"/>
      <c r="W72" s="52"/>
      <c r="X72" s="52"/>
      <c r="Y72" s="52"/>
      <c r="Z72" s="51"/>
      <c r="AA72" s="88">
        <v>72</v>
      </c>
      <c r="AB72" s="88"/>
      <c r="AC72" s="89"/>
      <c r="AD72" s="72" t="s">
        <v>392</v>
      </c>
      <c r="AE72" s="72">
        <v>23</v>
      </c>
      <c r="AF72" s="72">
        <v>221</v>
      </c>
      <c r="AG72" s="72">
        <v>2461</v>
      </c>
      <c r="AH72" s="72">
        <v>0</v>
      </c>
      <c r="AI72" s="72">
        <v>-14400</v>
      </c>
      <c r="AJ72" s="72" t="s">
        <v>393</v>
      </c>
      <c r="AK72" s="72" t="s">
        <v>361</v>
      </c>
      <c r="AL72" s="76" t="s">
        <v>394</v>
      </c>
      <c r="AM72" s="72" t="s">
        <v>274</v>
      </c>
      <c r="AN72" s="74">
        <v>39929.259826388887</v>
      </c>
      <c r="AO72" s="76" t="s">
        <v>395</v>
      </c>
      <c r="AP72" s="72" t="b">
        <v>0</v>
      </c>
      <c r="AQ72" s="72" t="b">
        <v>0</v>
      </c>
      <c r="AR72" s="72" t="b">
        <v>0</v>
      </c>
      <c r="AS72" s="72" t="s">
        <v>224</v>
      </c>
      <c r="AT72" s="72">
        <v>16</v>
      </c>
      <c r="AU72" s="76" t="s">
        <v>286</v>
      </c>
      <c r="AV72" s="72" t="b">
        <v>0</v>
      </c>
      <c r="AW72" s="72" t="s">
        <v>290</v>
      </c>
      <c r="AX72" s="76" t="s">
        <v>396</v>
      </c>
      <c r="AY72" s="72" t="s">
        <v>66</v>
      </c>
      <c r="AZ72" s="50" t="s">
        <v>687</v>
      </c>
      <c r="BA72" s="50" t="s">
        <v>687</v>
      </c>
      <c r="BB72" s="50" t="s">
        <v>390</v>
      </c>
      <c r="BC72" s="50" t="s">
        <v>390</v>
      </c>
      <c r="BD72" s="50"/>
      <c r="BE72" s="50"/>
      <c r="BF72" s="114" t="s">
        <v>1477</v>
      </c>
      <c r="BG72" s="114" t="s">
        <v>1477</v>
      </c>
      <c r="BH72" s="114" t="s">
        <v>1554</v>
      </c>
      <c r="BI72" s="114" t="s">
        <v>1554</v>
      </c>
      <c r="BJ72" s="114">
        <v>0</v>
      </c>
      <c r="BK72" s="118">
        <v>0</v>
      </c>
      <c r="BL72" s="114">
        <v>0</v>
      </c>
      <c r="BM72" s="118">
        <v>0</v>
      </c>
      <c r="BN72" s="114">
        <v>0</v>
      </c>
      <c r="BO72" s="118">
        <v>0</v>
      </c>
      <c r="BP72" s="114">
        <v>17</v>
      </c>
      <c r="BQ72" s="118">
        <v>100</v>
      </c>
      <c r="BR72" s="114">
        <v>17</v>
      </c>
    </row>
    <row r="73" spans="1:75" x14ac:dyDescent="0.35">
      <c r="A73" s="70" t="s">
        <v>402</v>
      </c>
      <c r="B73" s="83"/>
      <c r="C73" s="83"/>
      <c r="D73" s="84"/>
      <c r="E73" s="107"/>
      <c r="F73" s="80" t="s">
        <v>289</v>
      </c>
      <c r="G73" s="108"/>
      <c r="H73" s="81"/>
      <c r="I73" s="87"/>
      <c r="J73" s="109"/>
      <c r="K73" s="81" t="s">
        <v>1334</v>
      </c>
      <c r="L73" s="110"/>
      <c r="M73" s="92"/>
      <c r="N73" s="92"/>
      <c r="O73" s="93"/>
      <c r="P73" s="94"/>
      <c r="Q73" s="94"/>
      <c r="R73" s="79"/>
      <c r="S73" s="79"/>
      <c r="T73" s="79"/>
      <c r="U73" s="79"/>
      <c r="V73" s="52"/>
      <c r="W73" s="52"/>
      <c r="X73" s="52"/>
      <c r="Y73" s="52"/>
      <c r="Z73" s="51"/>
      <c r="AA73" s="88">
        <v>73</v>
      </c>
      <c r="AB73" s="88"/>
      <c r="AC73" s="89"/>
      <c r="AD73" s="72" t="s">
        <v>431</v>
      </c>
      <c r="AE73" s="72">
        <v>1175</v>
      </c>
      <c r="AF73" s="72">
        <v>694</v>
      </c>
      <c r="AG73" s="72">
        <v>20851</v>
      </c>
      <c r="AH73" s="72">
        <v>0</v>
      </c>
      <c r="AI73" s="72"/>
      <c r="AJ73" s="72" t="s">
        <v>435</v>
      </c>
      <c r="AK73" s="72" t="s">
        <v>438</v>
      </c>
      <c r="AL73" s="72"/>
      <c r="AM73" s="72"/>
      <c r="AN73" s="74">
        <v>41885.594525462962</v>
      </c>
      <c r="AO73" s="72"/>
      <c r="AP73" s="72" t="b">
        <v>1</v>
      </c>
      <c r="AQ73" s="72" t="b">
        <v>1</v>
      </c>
      <c r="AR73" s="72" t="b">
        <v>0</v>
      </c>
      <c r="AS73" s="72" t="s">
        <v>224</v>
      </c>
      <c r="AT73" s="72">
        <v>21</v>
      </c>
      <c r="AU73" s="76" t="s">
        <v>284</v>
      </c>
      <c r="AV73" s="72" t="b">
        <v>0</v>
      </c>
      <c r="AW73" s="72" t="s">
        <v>290</v>
      </c>
      <c r="AX73" s="76" t="s">
        <v>456</v>
      </c>
      <c r="AY73" s="72" t="s">
        <v>66</v>
      </c>
      <c r="AZ73" s="50" t="s">
        <v>688</v>
      </c>
      <c r="BA73" s="50" t="s">
        <v>688</v>
      </c>
      <c r="BB73" s="50" t="s">
        <v>330</v>
      </c>
      <c r="BC73" s="50" t="s">
        <v>330</v>
      </c>
      <c r="BD73" s="50"/>
      <c r="BE73" s="50"/>
      <c r="BF73" s="114" t="s">
        <v>1478</v>
      </c>
      <c r="BG73" s="114" t="s">
        <v>1478</v>
      </c>
      <c r="BH73" s="114" t="s">
        <v>1555</v>
      </c>
      <c r="BI73" s="114" t="s">
        <v>1555</v>
      </c>
      <c r="BJ73" s="114">
        <v>0</v>
      </c>
      <c r="BK73" s="118">
        <v>0</v>
      </c>
      <c r="BL73" s="114">
        <v>0</v>
      </c>
      <c r="BM73" s="118">
        <v>0</v>
      </c>
      <c r="BN73" s="114">
        <v>0</v>
      </c>
      <c r="BO73" s="118">
        <v>0</v>
      </c>
      <c r="BP73" s="114">
        <v>11</v>
      </c>
      <c r="BQ73" s="118">
        <v>100</v>
      </c>
      <c r="BR73" s="114">
        <v>11</v>
      </c>
    </row>
    <row r="74" spans="1:75" x14ac:dyDescent="0.35">
      <c r="A74" s="70" t="s">
        <v>548</v>
      </c>
      <c r="B74" s="83"/>
      <c r="C74" s="83"/>
      <c r="D74" s="84"/>
      <c r="E74" s="107"/>
      <c r="F74" s="80" t="s">
        <v>788</v>
      </c>
      <c r="G74" s="108"/>
      <c r="H74" s="81"/>
      <c r="I74" s="87"/>
      <c r="J74" s="109"/>
      <c r="K74" s="81" t="s">
        <v>1335</v>
      </c>
      <c r="L74" s="110"/>
      <c r="M74" s="92"/>
      <c r="N74" s="92"/>
      <c r="O74" s="93"/>
      <c r="P74" s="94"/>
      <c r="Q74" s="94"/>
      <c r="R74" s="79"/>
      <c r="S74" s="79"/>
      <c r="T74" s="79"/>
      <c r="U74" s="79"/>
      <c r="V74" s="52"/>
      <c r="W74" s="52"/>
      <c r="X74" s="52"/>
      <c r="Y74" s="52"/>
      <c r="Z74" s="51"/>
      <c r="AA74" s="88">
        <v>74</v>
      </c>
      <c r="AB74" s="88"/>
      <c r="AC74" s="89"/>
      <c r="AD74" s="72" t="s">
        <v>1029</v>
      </c>
      <c r="AE74" s="72">
        <v>40</v>
      </c>
      <c r="AF74" s="72">
        <v>614</v>
      </c>
      <c r="AG74" s="72">
        <v>2777</v>
      </c>
      <c r="AH74" s="72">
        <v>1</v>
      </c>
      <c r="AI74" s="72"/>
      <c r="AJ74" s="72" t="s">
        <v>1078</v>
      </c>
      <c r="AK74" s="72"/>
      <c r="AL74" s="76" t="s">
        <v>1141</v>
      </c>
      <c r="AM74" s="72"/>
      <c r="AN74" s="74">
        <v>41423.902962962966</v>
      </c>
      <c r="AO74" s="72"/>
      <c r="AP74" s="72" t="b">
        <v>1</v>
      </c>
      <c r="AQ74" s="72" t="b">
        <v>0</v>
      </c>
      <c r="AR74" s="72" t="b">
        <v>0</v>
      </c>
      <c r="AS74" s="72" t="s">
        <v>282</v>
      </c>
      <c r="AT74" s="72">
        <v>10</v>
      </c>
      <c r="AU74" s="76" t="s">
        <v>284</v>
      </c>
      <c r="AV74" s="72" t="b">
        <v>0</v>
      </c>
      <c r="AW74" s="72" t="s">
        <v>290</v>
      </c>
      <c r="AX74" s="76" t="s">
        <v>1260</v>
      </c>
      <c r="AY74" s="72" t="s">
        <v>66</v>
      </c>
      <c r="AZ74" s="50" t="s">
        <v>689</v>
      </c>
      <c r="BA74" s="50" t="s">
        <v>689</v>
      </c>
      <c r="BB74" s="50" t="s">
        <v>385</v>
      </c>
      <c r="BC74" s="50" t="s">
        <v>385</v>
      </c>
      <c r="BD74" s="50"/>
      <c r="BE74" s="50"/>
      <c r="BF74" s="114" t="s">
        <v>1479</v>
      </c>
      <c r="BG74" s="114" t="s">
        <v>1479</v>
      </c>
      <c r="BH74" s="114" t="s">
        <v>1556</v>
      </c>
      <c r="BI74" s="114" t="s">
        <v>1556</v>
      </c>
      <c r="BJ74" s="114">
        <v>0</v>
      </c>
      <c r="BK74" s="118">
        <v>0</v>
      </c>
      <c r="BL74" s="114">
        <v>0</v>
      </c>
      <c r="BM74" s="118">
        <v>0</v>
      </c>
      <c r="BN74" s="114">
        <v>0</v>
      </c>
      <c r="BO74" s="118">
        <v>0</v>
      </c>
      <c r="BP74" s="114">
        <v>17</v>
      </c>
      <c r="BQ74" s="118">
        <v>100</v>
      </c>
      <c r="BR74" s="114">
        <v>17</v>
      </c>
    </row>
    <row r="75" spans="1:75" x14ac:dyDescent="0.35">
      <c r="A75" s="70" t="s">
        <v>549</v>
      </c>
      <c r="B75" s="83"/>
      <c r="C75" s="83"/>
      <c r="D75" s="84"/>
      <c r="E75" s="107"/>
      <c r="F75" s="80" t="s">
        <v>789</v>
      </c>
      <c r="G75" s="108"/>
      <c r="H75" s="81"/>
      <c r="I75" s="87"/>
      <c r="J75" s="109"/>
      <c r="K75" s="81" t="s">
        <v>1336</v>
      </c>
      <c r="L75" s="110"/>
      <c r="M75" s="92"/>
      <c r="N75" s="92"/>
      <c r="O75" s="93"/>
      <c r="P75" s="94"/>
      <c r="Q75" s="94"/>
      <c r="R75" s="79"/>
      <c r="S75" s="79"/>
      <c r="T75" s="79"/>
      <c r="U75" s="79"/>
      <c r="V75" s="52"/>
      <c r="W75" s="52"/>
      <c r="X75" s="52"/>
      <c r="Y75" s="52"/>
      <c r="Z75" s="51"/>
      <c r="AA75" s="88">
        <v>75</v>
      </c>
      <c r="AB75" s="88"/>
      <c r="AC75" s="89"/>
      <c r="AD75" s="72" t="s">
        <v>1030</v>
      </c>
      <c r="AE75" s="72">
        <v>2000</v>
      </c>
      <c r="AF75" s="72">
        <v>1493</v>
      </c>
      <c r="AG75" s="72">
        <v>15932</v>
      </c>
      <c r="AH75" s="72">
        <v>4</v>
      </c>
      <c r="AI75" s="72">
        <v>-36000</v>
      </c>
      <c r="AJ75" s="72"/>
      <c r="AK75" s="72" t="s">
        <v>1107</v>
      </c>
      <c r="AL75" s="72"/>
      <c r="AM75" s="72" t="s">
        <v>371</v>
      </c>
      <c r="AN75" s="74">
        <v>40135.87709490741</v>
      </c>
      <c r="AO75" s="76" t="s">
        <v>1179</v>
      </c>
      <c r="AP75" s="72" t="b">
        <v>0</v>
      </c>
      <c r="AQ75" s="72" t="b">
        <v>0</v>
      </c>
      <c r="AR75" s="72" t="b">
        <v>0</v>
      </c>
      <c r="AS75" s="72" t="s">
        <v>229</v>
      </c>
      <c r="AT75" s="72">
        <v>12</v>
      </c>
      <c r="AU75" s="76" t="s">
        <v>1197</v>
      </c>
      <c r="AV75" s="72" t="b">
        <v>0</v>
      </c>
      <c r="AW75" s="72" t="s">
        <v>290</v>
      </c>
      <c r="AX75" s="76" t="s">
        <v>1261</v>
      </c>
      <c r="AY75" s="72" t="s">
        <v>66</v>
      </c>
      <c r="AZ75" s="50" t="s">
        <v>690</v>
      </c>
      <c r="BA75" s="50" t="s">
        <v>690</v>
      </c>
      <c r="BB75" s="50" t="s">
        <v>712</v>
      </c>
      <c r="BC75" s="50" t="s">
        <v>712</v>
      </c>
      <c r="BD75" s="50" t="s">
        <v>733</v>
      </c>
      <c r="BE75" s="50" t="s">
        <v>733</v>
      </c>
      <c r="BF75" s="114" t="s">
        <v>1480</v>
      </c>
      <c r="BG75" s="114" t="s">
        <v>1480</v>
      </c>
      <c r="BH75" s="114" t="s">
        <v>1557</v>
      </c>
      <c r="BI75" s="114" t="s">
        <v>1557</v>
      </c>
      <c r="BJ75" s="114">
        <v>0</v>
      </c>
      <c r="BK75" s="118">
        <v>0</v>
      </c>
      <c r="BL75" s="114">
        <v>0</v>
      </c>
      <c r="BM75" s="118">
        <v>0</v>
      </c>
      <c r="BN75" s="114">
        <v>0</v>
      </c>
      <c r="BO75" s="118">
        <v>0</v>
      </c>
      <c r="BP75" s="114">
        <v>22</v>
      </c>
      <c r="BQ75" s="118">
        <v>100</v>
      </c>
      <c r="BR75" s="114">
        <v>22</v>
      </c>
    </row>
    <row r="76" spans="1:75" x14ac:dyDescent="0.35">
      <c r="A76" s="70" t="s">
        <v>550</v>
      </c>
      <c r="B76" s="83"/>
      <c r="C76" s="83"/>
      <c r="D76" s="84"/>
      <c r="E76" s="107"/>
      <c r="F76" s="80" t="s">
        <v>790</v>
      </c>
      <c r="G76" s="108"/>
      <c r="H76" s="81"/>
      <c r="I76" s="87"/>
      <c r="J76" s="109"/>
      <c r="K76" s="81" t="s">
        <v>1337</v>
      </c>
      <c r="L76" s="110"/>
      <c r="M76" s="92"/>
      <c r="N76" s="92"/>
      <c r="O76" s="93"/>
      <c r="P76" s="94"/>
      <c r="Q76" s="94"/>
      <c r="R76" s="79"/>
      <c r="S76" s="79"/>
      <c r="T76" s="79"/>
      <c r="U76" s="79"/>
      <c r="V76" s="52"/>
      <c r="W76" s="52"/>
      <c r="X76" s="52"/>
      <c r="Y76" s="52"/>
      <c r="Z76" s="51"/>
      <c r="AA76" s="88">
        <v>76</v>
      </c>
      <c r="AB76" s="88"/>
      <c r="AC76" s="89"/>
      <c r="AD76" s="72" t="s">
        <v>1031</v>
      </c>
      <c r="AE76" s="72">
        <v>778</v>
      </c>
      <c r="AF76" s="72">
        <v>774</v>
      </c>
      <c r="AG76" s="72">
        <v>171504</v>
      </c>
      <c r="AH76" s="72">
        <v>16</v>
      </c>
      <c r="AI76" s="72">
        <v>3600</v>
      </c>
      <c r="AJ76" s="72" t="s">
        <v>1079</v>
      </c>
      <c r="AK76" s="72" t="s">
        <v>367</v>
      </c>
      <c r="AL76" s="76" t="s">
        <v>1142</v>
      </c>
      <c r="AM76" s="72" t="s">
        <v>275</v>
      </c>
      <c r="AN76" s="74">
        <v>40101.829710648148</v>
      </c>
      <c r="AO76" s="72"/>
      <c r="AP76" s="72" t="b">
        <v>1</v>
      </c>
      <c r="AQ76" s="72" t="b">
        <v>0</v>
      </c>
      <c r="AR76" s="72" t="b">
        <v>1</v>
      </c>
      <c r="AS76" s="72" t="s">
        <v>224</v>
      </c>
      <c r="AT76" s="72">
        <v>34</v>
      </c>
      <c r="AU76" s="76" t="s">
        <v>284</v>
      </c>
      <c r="AV76" s="72" t="b">
        <v>0</v>
      </c>
      <c r="AW76" s="72" t="s">
        <v>290</v>
      </c>
      <c r="AX76" s="76" t="s">
        <v>1262</v>
      </c>
      <c r="AY76" s="72" t="s">
        <v>66</v>
      </c>
      <c r="AZ76" s="50" t="s">
        <v>691</v>
      </c>
      <c r="BA76" s="50" t="s">
        <v>691</v>
      </c>
      <c r="BB76" s="50" t="s">
        <v>713</v>
      </c>
      <c r="BC76" s="50" t="s">
        <v>713</v>
      </c>
      <c r="BD76" s="50"/>
      <c r="BE76" s="50"/>
      <c r="BF76" s="114" t="s">
        <v>1481</v>
      </c>
      <c r="BG76" s="114" t="s">
        <v>1481</v>
      </c>
      <c r="BH76" s="114" t="s">
        <v>1558</v>
      </c>
      <c r="BI76" s="114" t="s">
        <v>1558</v>
      </c>
      <c r="BJ76" s="114">
        <v>0</v>
      </c>
      <c r="BK76" s="118">
        <v>0</v>
      </c>
      <c r="BL76" s="114">
        <v>0</v>
      </c>
      <c r="BM76" s="118">
        <v>0</v>
      </c>
      <c r="BN76" s="114">
        <v>0</v>
      </c>
      <c r="BO76" s="118">
        <v>0</v>
      </c>
      <c r="BP76" s="114">
        <v>13</v>
      </c>
      <c r="BQ76" s="118">
        <v>100</v>
      </c>
      <c r="BR76" s="114">
        <v>13</v>
      </c>
    </row>
    <row r="77" spans="1:75" x14ac:dyDescent="0.35">
      <c r="A77" s="70" t="s">
        <v>551</v>
      </c>
      <c r="B77" s="83"/>
      <c r="C77" s="83"/>
      <c r="D77" s="84"/>
      <c r="E77" s="107"/>
      <c r="F77" s="80" t="s">
        <v>791</v>
      </c>
      <c r="G77" s="108"/>
      <c r="H77" s="81"/>
      <c r="I77" s="87"/>
      <c r="J77" s="109"/>
      <c r="K77" s="81" t="s">
        <v>1338</v>
      </c>
      <c r="L77" s="110"/>
      <c r="M77" s="92"/>
      <c r="N77" s="92"/>
      <c r="O77" s="93"/>
      <c r="P77" s="94"/>
      <c r="Q77" s="94"/>
      <c r="R77" s="79"/>
      <c r="S77" s="79"/>
      <c r="T77" s="79"/>
      <c r="U77" s="79"/>
      <c r="V77" s="52"/>
      <c r="W77" s="52"/>
      <c r="X77" s="52"/>
      <c r="Y77" s="52"/>
      <c r="Z77" s="51"/>
      <c r="AA77" s="88">
        <v>77</v>
      </c>
      <c r="AB77" s="88"/>
      <c r="AC77" s="89"/>
      <c r="AD77" s="72" t="s">
        <v>1032</v>
      </c>
      <c r="AE77" s="72">
        <v>311</v>
      </c>
      <c r="AF77" s="72">
        <v>77</v>
      </c>
      <c r="AG77" s="72">
        <v>6936</v>
      </c>
      <c r="AH77" s="72">
        <v>10</v>
      </c>
      <c r="AI77" s="72">
        <v>10800</v>
      </c>
      <c r="AJ77" s="72" t="s">
        <v>1080</v>
      </c>
      <c r="AK77" s="72" t="s">
        <v>1108</v>
      </c>
      <c r="AL77" s="76" t="s">
        <v>1143</v>
      </c>
      <c r="AM77" s="72" t="s">
        <v>272</v>
      </c>
      <c r="AN77" s="74">
        <v>41415.668020833335</v>
      </c>
      <c r="AO77" s="76" t="s">
        <v>1180</v>
      </c>
      <c r="AP77" s="72" t="b">
        <v>1</v>
      </c>
      <c r="AQ77" s="72" t="b">
        <v>0</v>
      </c>
      <c r="AR77" s="72" t="b">
        <v>0</v>
      </c>
      <c r="AS77" s="72" t="s">
        <v>224</v>
      </c>
      <c r="AT77" s="72">
        <v>0</v>
      </c>
      <c r="AU77" s="76" t="s">
        <v>284</v>
      </c>
      <c r="AV77" s="72" t="b">
        <v>0</v>
      </c>
      <c r="AW77" s="72" t="s">
        <v>290</v>
      </c>
      <c r="AX77" s="76" t="s">
        <v>1263</v>
      </c>
      <c r="AY77" s="72" t="s">
        <v>66</v>
      </c>
      <c r="AZ77" s="50" t="s">
        <v>692</v>
      </c>
      <c r="BA77" s="50" t="s">
        <v>692</v>
      </c>
      <c r="BB77" s="50" t="s">
        <v>1364</v>
      </c>
      <c r="BC77" s="50" t="s">
        <v>1364</v>
      </c>
      <c r="BD77" s="50"/>
      <c r="BE77" s="50"/>
      <c r="BF77" s="114" t="s">
        <v>1482</v>
      </c>
      <c r="BG77" s="114" t="s">
        <v>1482</v>
      </c>
      <c r="BH77" s="114" t="s">
        <v>1559</v>
      </c>
      <c r="BI77" s="114" t="s">
        <v>1559</v>
      </c>
      <c r="BJ77" s="114">
        <v>0</v>
      </c>
      <c r="BK77" s="118">
        <v>0</v>
      </c>
      <c r="BL77" s="114">
        <v>0</v>
      </c>
      <c r="BM77" s="118">
        <v>0</v>
      </c>
      <c r="BN77" s="114">
        <v>0</v>
      </c>
      <c r="BO77" s="118">
        <v>0</v>
      </c>
      <c r="BP77" s="114">
        <v>3</v>
      </c>
      <c r="BQ77" s="118">
        <v>100</v>
      </c>
      <c r="BR77" s="114">
        <v>3</v>
      </c>
    </row>
    <row r="78" spans="1:75" x14ac:dyDescent="0.35">
      <c r="A78" s="70" t="s">
        <v>552</v>
      </c>
      <c r="B78" s="83"/>
      <c r="C78" s="83"/>
      <c r="D78" s="84"/>
      <c r="E78" s="107"/>
      <c r="F78" s="80" t="s">
        <v>792</v>
      </c>
      <c r="G78" s="108"/>
      <c r="H78" s="81"/>
      <c r="I78" s="87"/>
      <c r="J78" s="109"/>
      <c r="K78" s="81" t="s">
        <v>1339</v>
      </c>
      <c r="L78" s="110"/>
      <c r="M78" s="92"/>
      <c r="N78" s="92"/>
      <c r="O78" s="93"/>
      <c r="P78" s="94"/>
      <c r="Q78" s="94"/>
      <c r="R78" s="79"/>
      <c r="S78" s="79"/>
      <c r="T78" s="79"/>
      <c r="U78" s="79"/>
      <c r="V78" s="52"/>
      <c r="W78" s="52"/>
      <c r="X78" s="52"/>
      <c r="Y78" s="52"/>
      <c r="Z78" s="51"/>
      <c r="AA78" s="88">
        <v>78</v>
      </c>
      <c r="AB78" s="88"/>
      <c r="AC78" s="89"/>
      <c r="AD78" s="72" t="s">
        <v>1033</v>
      </c>
      <c r="AE78" s="72">
        <v>197</v>
      </c>
      <c r="AF78" s="72">
        <v>311</v>
      </c>
      <c r="AG78" s="72">
        <v>27069</v>
      </c>
      <c r="AH78" s="72">
        <v>23954</v>
      </c>
      <c r="AI78" s="72">
        <v>-25200</v>
      </c>
      <c r="AJ78" s="72" t="s">
        <v>1081</v>
      </c>
      <c r="AK78" s="72" t="s">
        <v>1109</v>
      </c>
      <c r="AL78" s="72"/>
      <c r="AM78" s="72" t="s">
        <v>269</v>
      </c>
      <c r="AN78" s="74">
        <v>41345.958298611113</v>
      </c>
      <c r="AO78" s="76" t="s">
        <v>1181</v>
      </c>
      <c r="AP78" s="72" t="b">
        <v>0</v>
      </c>
      <c r="AQ78" s="72" t="b">
        <v>0</v>
      </c>
      <c r="AR78" s="72" t="b">
        <v>1</v>
      </c>
      <c r="AS78" s="72" t="s">
        <v>282</v>
      </c>
      <c r="AT78" s="72">
        <v>39</v>
      </c>
      <c r="AU78" s="76" t="s">
        <v>284</v>
      </c>
      <c r="AV78" s="72" t="b">
        <v>0</v>
      </c>
      <c r="AW78" s="72" t="s">
        <v>290</v>
      </c>
      <c r="AX78" s="76" t="s">
        <v>1264</v>
      </c>
      <c r="AY78" s="72" t="s">
        <v>66</v>
      </c>
      <c r="AZ78" s="50"/>
      <c r="BA78" s="50"/>
      <c r="BB78" s="50"/>
      <c r="BC78" s="50"/>
      <c r="BD78" s="50"/>
      <c r="BE78" s="50"/>
      <c r="BF78" s="114" t="s">
        <v>1483</v>
      </c>
      <c r="BG78" s="114" t="s">
        <v>1483</v>
      </c>
      <c r="BH78" s="114" t="s">
        <v>1560</v>
      </c>
      <c r="BI78" s="114" t="s">
        <v>1560</v>
      </c>
      <c r="BJ78" s="114">
        <v>0</v>
      </c>
      <c r="BK78" s="118">
        <v>0</v>
      </c>
      <c r="BL78" s="114">
        <v>0</v>
      </c>
      <c r="BM78" s="118">
        <v>0</v>
      </c>
      <c r="BN78" s="114">
        <v>0</v>
      </c>
      <c r="BO78" s="118">
        <v>0</v>
      </c>
      <c r="BP78" s="114">
        <v>12</v>
      </c>
      <c r="BQ78" s="118">
        <v>100</v>
      </c>
      <c r="BR78" s="114">
        <v>12</v>
      </c>
    </row>
    <row r="79" spans="1:75" x14ac:dyDescent="0.35">
      <c r="A79" s="70" t="s">
        <v>553</v>
      </c>
      <c r="B79" s="83"/>
      <c r="C79" s="83"/>
      <c r="D79" s="84"/>
      <c r="E79" s="107"/>
      <c r="F79" s="80" t="s">
        <v>793</v>
      </c>
      <c r="G79" s="108"/>
      <c r="H79" s="81"/>
      <c r="I79" s="87"/>
      <c r="J79" s="109"/>
      <c r="K79" s="81" t="s">
        <v>1340</v>
      </c>
      <c r="L79" s="110"/>
      <c r="M79" s="92"/>
      <c r="N79" s="92"/>
      <c r="O79" s="93"/>
      <c r="P79" s="94"/>
      <c r="Q79" s="94"/>
      <c r="R79" s="79"/>
      <c r="S79" s="79"/>
      <c r="T79" s="79"/>
      <c r="U79" s="79"/>
      <c r="V79" s="52"/>
      <c r="W79" s="52"/>
      <c r="X79" s="52"/>
      <c r="Y79" s="52"/>
      <c r="Z79" s="51"/>
      <c r="AA79" s="88">
        <v>79</v>
      </c>
      <c r="AB79" s="88"/>
      <c r="AC79" s="89"/>
      <c r="AD79" s="72" t="s">
        <v>1034</v>
      </c>
      <c r="AE79" s="72">
        <v>6</v>
      </c>
      <c r="AF79" s="72">
        <v>6680</v>
      </c>
      <c r="AG79" s="72">
        <v>59203</v>
      </c>
      <c r="AH79" s="72">
        <v>84</v>
      </c>
      <c r="AI79" s="72"/>
      <c r="AJ79" s="72" t="s">
        <v>1082</v>
      </c>
      <c r="AK79" s="72" t="s">
        <v>358</v>
      </c>
      <c r="AL79" s="76" t="s">
        <v>1144</v>
      </c>
      <c r="AM79" s="72"/>
      <c r="AN79" s="74">
        <v>41831.342962962961</v>
      </c>
      <c r="AO79" s="76" t="s">
        <v>1182</v>
      </c>
      <c r="AP79" s="72" t="b">
        <v>1</v>
      </c>
      <c r="AQ79" s="72" t="b">
        <v>0</v>
      </c>
      <c r="AR79" s="72" t="b">
        <v>0</v>
      </c>
      <c r="AS79" s="72" t="s">
        <v>282</v>
      </c>
      <c r="AT79" s="72">
        <v>54</v>
      </c>
      <c r="AU79" s="76" t="s">
        <v>284</v>
      </c>
      <c r="AV79" s="72" t="b">
        <v>0</v>
      </c>
      <c r="AW79" s="72" t="s">
        <v>290</v>
      </c>
      <c r="AX79" s="76" t="s">
        <v>1265</v>
      </c>
      <c r="AY79" s="72" t="s">
        <v>66</v>
      </c>
      <c r="AZ79" s="50" t="s">
        <v>694</v>
      </c>
      <c r="BA79" s="50" t="s">
        <v>694</v>
      </c>
      <c r="BB79" s="50" t="s">
        <v>716</v>
      </c>
      <c r="BC79" s="50" t="s">
        <v>716</v>
      </c>
      <c r="BD79" s="50"/>
      <c r="BE79" s="50"/>
      <c r="BF79" s="114" t="s">
        <v>1484</v>
      </c>
      <c r="BG79" s="114" t="s">
        <v>1484</v>
      </c>
      <c r="BH79" s="114" t="s">
        <v>1561</v>
      </c>
      <c r="BI79" s="114" t="s">
        <v>1561</v>
      </c>
      <c r="BJ79" s="114">
        <v>0</v>
      </c>
      <c r="BK79" s="118">
        <v>0</v>
      </c>
      <c r="BL79" s="114">
        <v>0</v>
      </c>
      <c r="BM79" s="118">
        <v>0</v>
      </c>
      <c r="BN79" s="114">
        <v>0</v>
      </c>
      <c r="BO79" s="118">
        <v>0</v>
      </c>
      <c r="BP79" s="114">
        <v>9</v>
      </c>
      <c r="BQ79" s="118">
        <v>100</v>
      </c>
      <c r="BR79" s="114">
        <v>9</v>
      </c>
    </row>
    <row r="80" spans="1:75" x14ac:dyDescent="0.35">
      <c r="A80" s="70" t="s">
        <v>554</v>
      </c>
      <c r="B80" s="83"/>
      <c r="C80" s="83"/>
      <c r="D80" s="84"/>
      <c r="E80" s="107"/>
      <c r="F80" s="80" t="s">
        <v>1207</v>
      </c>
      <c r="G80" s="108"/>
      <c r="H80" s="81"/>
      <c r="I80" s="87"/>
      <c r="J80" s="109"/>
      <c r="K80" s="81" t="s">
        <v>1341</v>
      </c>
      <c r="L80" s="110"/>
      <c r="M80" s="92"/>
      <c r="N80" s="92"/>
      <c r="O80" s="93"/>
      <c r="P80" s="94"/>
      <c r="Q80" s="94"/>
      <c r="R80" s="79"/>
      <c r="S80" s="79"/>
      <c r="T80" s="79"/>
      <c r="U80" s="79"/>
      <c r="V80" s="52"/>
      <c r="W80" s="52"/>
      <c r="X80" s="52"/>
      <c r="Y80" s="52"/>
      <c r="Z80" s="51"/>
      <c r="AA80" s="88">
        <v>80</v>
      </c>
      <c r="AB80" s="88"/>
      <c r="AC80" s="89"/>
      <c r="AD80" s="72" t="s">
        <v>1035</v>
      </c>
      <c r="AE80" s="72">
        <v>278</v>
      </c>
      <c r="AF80" s="72">
        <v>26084</v>
      </c>
      <c r="AG80" s="72">
        <v>128535</v>
      </c>
      <c r="AH80" s="72">
        <v>536</v>
      </c>
      <c r="AI80" s="72">
        <v>-14400</v>
      </c>
      <c r="AJ80" s="72" t="s">
        <v>1083</v>
      </c>
      <c r="AK80" s="72" t="s">
        <v>358</v>
      </c>
      <c r="AL80" s="76" t="s">
        <v>1145</v>
      </c>
      <c r="AM80" s="72" t="s">
        <v>274</v>
      </c>
      <c r="AN80" s="74">
        <v>41830.816678240742</v>
      </c>
      <c r="AO80" s="76" t="s">
        <v>1183</v>
      </c>
      <c r="AP80" s="72" t="b">
        <v>0</v>
      </c>
      <c r="AQ80" s="72" t="b">
        <v>0</v>
      </c>
      <c r="AR80" s="72" t="b">
        <v>0</v>
      </c>
      <c r="AS80" s="72" t="s">
        <v>282</v>
      </c>
      <c r="AT80" s="72">
        <v>127</v>
      </c>
      <c r="AU80" s="76" t="s">
        <v>284</v>
      </c>
      <c r="AV80" s="72" t="b">
        <v>0</v>
      </c>
      <c r="AW80" s="72" t="s">
        <v>290</v>
      </c>
      <c r="AX80" s="76" t="s">
        <v>1266</v>
      </c>
      <c r="AY80" s="72" t="s">
        <v>66</v>
      </c>
      <c r="AZ80" s="50" t="s">
        <v>694</v>
      </c>
      <c r="BA80" s="50" t="s">
        <v>694</v>
      </c>
      <c r="BB80" s="50" t="s">
        <v>716</v>
      </c>
      <c r="BC80" s="50" t="s">
        <v>716</v>
      </c>
      <c r="BD80" s="50" t="s">
        <v>734</v>
      </c>
      <c r="BE80" s="50" t="s">
        <v>734</v>
      </c>
      <c r="BF80" s="114" t="s">
        <v>1485</v>
      </c>
      <c r="BG80" s="114" t="s">
        <v>1485</v>
      </c>
      <c r="BH80" s="114" t="s">
        <v>1562</v>
      </c>
      <c r="BI80" s="114" t="s">
        <v>1562</v>
      </c>
      <c r="BJ80" s="114">
        <v>0</v>
      </c>
      <c r="BK80" s="118">
        <v>0</v>
      </c>
      <c r="BL80" s="114">
        <v>0</v>
      </c>
      <c r="BM80" s="118">
        <v>0</v>
      </c>
      <c r="BN80" s="114">
        <v>0</v>
      </c>
      <c r="BO80" s="118">
        <v>0</v>
      </c>
      <c r="BP80" s="114">
        <v>10</v>
      </c>
      <c r="BQ80" s="118">
        <v>100</v>
      </c>
      <c r="BR80" s="114">
        <v>10</v>
      </c>
    </row>
    <row r="81" spans="1:70" x14ac:dyDescent="0.35">
      <c r="A81" s="70" t="s">
        <v>555</v>
      </c>
      <c r="B81" s="83"/>
      <c r="C81" s="83"/>
      <c r="D81" s="84"/>
      <c r="E81" s="107"/>
      <c r="F81" s="80" t="s">
        <v>794</v>
      </c>
      <c r="G81" s="108"/>
      <c r="H81" s="81"/>
      <c r="I81" s="87"/>
      <c r="J81" s="109"/>
      <c r="K81" s="81" t="s">
        <v>1342</v>
      </c>
      <c r="L81" s="110"/>
      <c r="M81" s="92"/>
      <c r="N81" s="92"/>
      <c r="O81" s="93"/>
      <c r="P81" s="94"/>
      <c r="Q81" s="94"/>
      <c r="R81" s="79"/>
      <c r="S81" s="79"/>
      <c r="T81" s="79"/>
      <c r="U81" s="79"/>
      <c r="V81" s="52"/>
      <c r="W81" s="52"/>
      <c r="X81" s="52"/>
      <c r="Y81" s="52"/>
      <c r="Z81" s="51"/>
      <c r="AA81" s="88">
        <v>81</v>
      </c>
      <c r="AB81" s="88"/>
      <c r="AC81" s="89"/>
      <c r="AD81" s="72" t="s">
        <v>1036</v>
      </c>
      <c r="AE81" s="72">
        <v>52</v>
      </c>
      <c r="AF81" s="72">
        <v>12</v>
      </c>
      <c r="AG81" s="72">
        <v>219</v>
      </c>
      <c r="AH81" s="72">
        <v>11</v>
      </c>
      <c r="AI81" s="72"/>
      <c r="AJ81" s="72" t="s">
        <v>1084</v>
      </c>
      <c r="AK81" s="72" t="s">
        <v>1110</v>
      </c>
      <c r="AL81" s="76" t="s">
        <v>1146</v>
      </c>
      <c r="AM81" s="72"/>
      <c r="AN81" s="74">
        <v>41965.518888888888</v>
      </c>
      <c r="AO81" s="76" t="s">
        <v>1184</v>
      </c>
      <c r="AP81" s="72" t="b">
        <v>1</v>
      </c>
      <c r="AQ81" s="72" t="b">
        <v>0</v>
      </c>
      <c r="AR81" s="72" t="b">
        <v>0</v>
      </c>
      <c r="AS81" s="72" t="s">
        <v>224</v>
      </c>
      <c r="AT81" s="72">
        <v>0</v>
      </c>
      <c r="AU81" s="76" t="s">
        <v>284</v>
      </c>
      <c r="AV81" s="72" t="b">
        <v>0</v>
      </c>
      <c r="AW81" s="72" t="s">
        <v>290</v>
      </c>
      <c r="AX81" s="76" t="s">
        <v>1267</v>
      </c>
      <c r="AY81" s="72" t="s">
        <v>66</v>
      </c>
      <c r="AZ81" s="50" t="s">
        <v>695</v>
      </c>
      <c r="BA81" s="50" t="s">
        <v>695</v>
      </c>
      <c r="BB81" s="50" t="s">
        <v>221</v>
      </c>
      <c r="BC81" s="50" t="s">
        <v>221</v>
      </c>
      <c r="BD81" s="50"/>
      <c r="BE81" s="50"/>
      <c r="BF81" s="114" t="s">
        <v>1486</v>
      </c>
      <c r="BG81" s="114" t="s">
        <v>1486</v>
      </c>
      <c r="BH81" s="114" t="s">
        <v>1563</v>
      </c>
      <c r="BI81" s="114" t="s">
        <v>1563</v>
      </c>
      <c r="BJ81" s="114">
        <v>0</v>
      </c>
      <c r="BK81" s="118">
        <v>0</v>
      </c>
      <c r="BL81" s="114">
        <v>0</v>
      </c>
      <c r="BM81" s="118">
        <v>0</v>
      </c>
      <c r="BN81" s="114">
        <v>0</v>
      </c>
      <c r="BO81" s="118">
        <v>0</v>
      </c>
      <c r="BP81" s="114">
        <v>21</v>
      </c>
      <c r="BQ81" s="118">
        <v>100</v>
      </c>
      <c r="BR81" s="114">
        <v>21</v>
      </c>
    </row>
    <row r="82" spans="1:70" x14ac:dyDescent="0.35">
      <c r="A82"/>
      <c r="J82"/>
      <c r="AA82"/>
      <c r="AB82"/>
      <c r="AC82"/>
      <c r="AD82"/>
      <c r="AE82"/>
      <c r="AF82"/>
      <c r="AG82"/>
      <c r="AH82"/>
    </row>
    <row r="83" spans="1:70" x14ac:dyDescent="0.35">
      <c r="A83"/>
      <c r="J83"/>
      <c r="AA83"/>
      <c r="AB83"/>
      <c r="AC83"/>
      <c r="AD83"/>
      <c r="AE83"/>
      <c r="AF83"/>
      <c r="AG83"/>
      <c r="AH83"/>
    </row>
    <row r="84" spans="1:70" x14ac:dyDescent="0.35">
      <c r="A84"/>
      <c r="J84"/>
      <c r="AA84"/>
      <c r="AB84"/>
      <c r="AC84"/>
      <c r="AD84"/>
      <c r="AE84"/>
      <c r="AF84"/>
      <c r="AG84"/>
      <c r="AH84"/>
    </row>
    <row r="85" spans="1:70" x14ac:dyDescent="0.35">
      <c r="A85"/>
      <c r="J85"/>
      <c r="AA85"/>
      <c r="AB85"/>
      <c r="AC85"/>
      <c r="AD85"/>
      <c r="AE85"/>
      <c r="AF85"/>
      <c r="AG85"/>
      <c r="AH85"/>
    </row>
    <row r="86" spans="1:70" x14ac:dyDescent="0.35">
      <c r="A86"/>
      <c r="J86"/>
      <c r="AA86"/>
      <c r="AB86"/>
      <c r="AC86"/>
      <c r="AD86"/>
      <c r="AE86"/>
      <c r="AF86"/>
      <c r="AG86"/>
      <c r="AH86"/>
    </row>
    <row r="87" spans="1:70" x14ac:dyDescent="0.35">
      <c r="A87"/>
      <c r="J87"/>
      <c r="AA87"/>
      <c r="AB87"/>
      <c r="AC87"/>
      <c r="AD87"/>
      <c r="AE87"/>
      <c r="AF87"/>
      <c r="AG87"/>
      <c r="AH87"/>
    </row>
    <row r="88" spans="1:70" x14ac:dyDescent="0.35">
      <c r="A88"/>
      <c r="J88"/>
      <c r="AA88"/>
      <c r="AB88"/>
      <c r="AC88"/>
      <c r="AD88"/>
      <c r="AE88"/>
      <c r="AF88"/>
      <c r="AG88"/>
      <c r="AH88"/>
    </row>
    <row r="89" spans="1:70" x14ac:dyDescent="0.35">
      <c r="A89"/>
      <c r="J89"/>
      <c r="AA89"/>
      <c r="AB89"/>
      <c r="AC89"/>
      <c r="AD89"/>
      <c r="AE89"/>
      <c r="AF89"/>
      <c r="AG89"/>
      <c r="AH89"/>
    </row>
    <row r="90" spans="1:70" x14ac:dyDescent="0.35">
      <c r="A90"/>
      <c r="J90"/>
      <c r="AA90"/>
      <c r="AB90"/>
      <c r="AC90"/>
      <c r="AD90"/>
      <c r="AE90"/>
      <c r="AF90"/>
      <c r="AG90"/>
      <c r="AH90"/>
    </row>
    <row r="91" spans="1:70" x14ac:dyDescent="0.35">
      <c r="A91"/>
      <c r="J91"/>
      <c r="AA91"/>
      <c r="AB91"/>
      <c r="AC91"/>
      <c r="AD91"/>
      <c r="AE91"/>
      <c r="AF91"/>
      <c r="AG91"/>
      <c r="AH91"/>
    </row>
    <row r="92" spans="1:70" x14ac:dyDescent="0.35">
      <c r="A92"/>
      <c r="J92"/>
      <c r="AA92"/>
      <c r="AB92"/>
      <c r="AC92"/>
      <c r="AD92"/>
      <c r="AE92"/>
      <c r="AF92"/>
      <c r="AG92"/>
      <c r="AH92"/>
    </row>
    <row r="93" spans="1:70" x14ac:dyDescent="0.35">
      <c r="A93"/>
      <c r="J93"/>
      <c r="AA93"/>
      <c r="AB93"/>
      <c r="AC93"/>
      <c r="AD93"/>
      <c r="AE93"/>
      <c r="AF93"/>
      <c r="AG93"/>
      <c r="AH93"/>
    </row>
    <row r="94" spans="1:70" x14ac:dyDescent="0.35">
      <c r="A94"/>
      <c r="J94"/>
      <c r="AA94"/>
      <c r="AB94"/>
      <c r="AC94"/>
      <c r="AD94"/>
      <c r="AE94"/>
      <c r="AF94"/>
      <c r="AG94"/>
      <c r="AH94"/>
    </row>
    <row r="95" spans="1:70" x14ac:dyDescent="0.35">
      <c r="A95"/>
      <c r="J95"/>
      <c r="AA95"/>
      <c r="AB95"/>
      <c r="AC95"/>
      <c r="AD95"/>
      <c r="AE95"/>
      <c r="AF95"/>
      <c r="AG95"/>
      <c r="AH95"/>
    </row>
    <row r="96" spans="1:70" x14ac:dyDescent="0.35">
      <c r="A96"/>
      <c r="J96"/>
      <c r="AA96"/>
      <c r="AB96"/>
      <c r="AC96"/>
      <c r="AD96"/>
      <c r="AE96"/>
      <c r="AF96"/>
      <c r="AG96"/>
      <c r="AH96"/>
    </row>
    <row r="97" spans="1:34" x14ac:dyDescent="0.35">
      <c r="A97"/>
      <c r="J97"/>
      <c r="AA97"/>
      <c r="AB97"/>
      <c r="AC97"/>
      <c r="AD97"/>
      <c r="AE97"/>
      <c r="AF97"/>
      <c r="AG97"/>
      <c r="AH97"/>
    </row>
    <row r="98" spans="1:34" x14ac:dyDescent="0.35">
      <c r="A98"/>
      <c r="J98"/>
      <c r="AA98"/>
      <c r="AB98"/>
      <c r="AC98"/>
      <c r="AD98"/>
      <c r="AE98"/>
      <c r="AF98"/>
      <c r="AG98"/>
      <c r="AH98"/>
    </row>
    <row r="99" spans="1:34" x14ac:dyDescent="0.35">
      <c r="A99"/>
      <c r="J99"/>
      <c r="AA99"/>
      <c r="AB99"/>
      <c r="AC99"/>
      <c r="AD99"/>
      <c r="AE99"/>
      <c r="AF99"/>
      <c r="AG99"/>
      <c r="AH99"/>
    </row>
    <row r="100" spans="1:34" x14ac:dyDescent="0.35">
      <c r="A100"/>
      <c r="J100"/>
      <c r="AA100"/>
      <c r="AB100"/>
      <c r="AC100"/>
      <c r="AD100"/>
      <c r="AE100"/>
      <c r="AF100"/>
      <c r="AG100"/>
      <c r="AH100"/>
    </row>
    <row r="101" spans="1:34" x14ac:dyDescent="0.35">
      <c r="A101"/>
      <c r="J101"/>
      <c r="AA101"/>
      <c r="AB101"/>
      <c r="AC101"/>
      <c r="AD101"/>
      <c r="AE101"/>
      <c r="AF101"/>
      <c r="AG101"/>
      <c r="AH101"/>
    </row>
    <row r="102" spans="1:34" x14ac:dyDescent="0.35">
      <c r="A102"/>
      <c r="J102"/>
      <c r="AA102"/>
      <c r="AB102"/>
      <c r="AC102"/>
      <c r="AD102"/>
      <c r="AE102"/>
      <c r="AF102"/>
      <c r="AG102"/>
      <c r="AH102"/>
    </row>
    <row r="103" spans="1:34" x14ac:dyDescent="0.35">
      <c r="A103"/>
      <c r="J103"/>
      <c r="AA103"/>
      <c r="AB103"/>
      <c r="AC103"/>
      <c r="AD103"/>
      <c r="AE103"/>
      <c r="AF103"/>
      <c r="AG103"/>
      <c r="AH103"/>
    </row>
    <row r="104" spans="1:34" x14ac:dyDescent="0.35">
      <c r="A104"/>
      <c r="J104"/>
      <c r="AA104"/>
      <c r="AB104"/>
      <c r="AC104"/>
      <c r="AD104"/>
      <c r="AE104"/>
      <c r="AF104"/>
      <c r="AG104"/>
      <c r="AH104"/>
    </row>
    <row r="105" spans="1:34" x14ac:dyDescent="0.35">
      <c r="A105"/>
      <c r="J105"/>
      <c r="AA105"/>
      <c r="AB105"/>
      <c r="AC105"/>
      <c r="AD105"/>
      <c r="AE105"/>
      <c r="AF105"/>
      <c r="AG105"/>
      <c r="AH105"/>
    </row>
    <row r="106" spans="1:34" x14ac:dyDescent="0.35">
      <c r="A106"/>
      <c r="J106"/>
      <c r="AA106"/>
      <c r="AB106"/>
      <c r="AC106"/>
      <c r="AD106"/>
      <c r="AE106"/>
      <c r="AF106"/>
      <c r="AG106"/>
      <c r="AH106"/>
    </row>
    <row r="107" spans="1:34" x14ac:dyDescent="0.35">
      <c r="A107"/>
      <c r="J107"/>
      <c r="AA107"/>
      <c r="AB107"/>
      <c r="AC107"/>
      <c r="AD107"/>
      <c r="AE107"/>
      <c r="AF107"/>
      <c r="AG107"/>
      <c r="AH107"/>
    </row>
    <row r="108" spans="1:34" x14ac:dyDescent="0.35">
      <c r="A108"/>
      <c r="J108"/>
      <c r="AA108"/>
      <c r="AB108"/>
      <c r="AC108"/>
      <c r="AD108"/>
      <c r="AE108"/>
      <c r="AF108"/>
      <c r="AG108"/>
      <c r="AH108"/>
    </row>
    <row r="109" spans="1:34" x14ac:dyDescent="0.35">
      <c r="A109"/>
      <c r="J109"/>
      <c r="AA109"/>
      <c r="AB109"/>
      <c r="AC109"/>
      <c r="AD109"/>
      <c r="AE109"/>
      <c r="AF109"/>
      <c r="AG109"/>
      <c r="AH109"/>
    </row>
    <row r="110" spans="1:34" x14ac:dyDescent="0.35">
      <c r="A110"/>
      <c r="J110"/>
      <c r="AA110"/>
      <c r="AB110"/>
      <c r="AC110"/>
      <c r="AD110"/>
      <c r="AE110"/>
      <c r="AF110"/>
      <c r="AG110"/>
      <c r="AH110"/>
    </row>
    <row r="111" spans="1:34" x14ac:dyDescent="0.35">
      <c r="A111"/>
      <c r="J111"/>
      <c r="AA111"/>
      <c r="AB111"/>
      <c r="AC111"/>
      <c r="AD111"/>
      <c r="AE111"/>
      <c r="AF111"/>
      <c r="AG111"/>
      <c r="AH111"/>
    </row>
    <row r="112" spans="1:34" x14ac:dyDescent="0.35">
      <c r="A112"/>
      <c r="J112"/>
      <c r="AA112"/>
      <c r="AB112"/>
      <c r="AC112"/>
      <c r="AD112"/>
      <c r="AE112"/>
      <c r="AF112"/>
      <c r="AG112"/>
      <c r="AH112"/>
    </row>
    <row r="113" spans="1:34" x14ac:dyDescent="0.35">
      <c r="A113"/>
      <c r="J113"/>
      <c r="AA113"/>
      <c r="AB113"/>
      <c r="AC113"/>
      <c r="AD113"/>
      <c r="AE113"/>
      <c r="AF113"/>
      <c r="AG113"/>
      <c r="AH113"/>
    </row>
    <row r="114" spans="1:34" x14ac:dyDescent="0.35">
      <c r="A114"/>
      <c r="J114"/>
      <c r="AA114"/>
      <c r="AB114"/>
      <c r="AC114"/>
      <c r="AD114"/>
      <c r="AE114"/>
      <c r="AF114"/>
      <c r="AG114"/>
      <c r="AH114"/>
    </row>
    <row r="115" spans="1:34" x14ac:dyDescent="0.35">
      <c r="A115"/>
      <c r="J115"/>
      <c r="AA115"/>
      <c r="AB115"/>
      <c r="AC115"/>
      <c r="AD115"/>
      <c r="AE115"/>
      <c r="AF115"/>
      <c r="AG115"/>
      <c r="AH115"/>
    </row>
    <row r="116" spans="1:34" x14ac:dyDescent="0.35">
      <c r="A116"/>
      <c r="J116"/>
      <c r="AA116"/>
      <c r="AB116"/>
      <c r="AC116"/>
      <c r="AD116"/>
      <c r="AE116"/>
      <c r="AF116"/>
      <c r="AG116"/>
      <c r="AH116"/>
    </row>
    <row r="117" spans="1:34" x14ac:dyDescent="0.35">
      <c r="A117"/>
      <c r="J117"/>
      <c r="AA117"/>
      <c r="AB117"/>
      <c r="AC117"/>
      <c r="AD117"/>
      <c r="AE117"/>
      <c r="AF117"/>
      <c r="AG117"/>
      <c r="AH117"/>
    </row>
    <row r="118" spans="1:34" x14ac:dyDescent="0.35">
      <c r="A118"/>
      <c r="J118"/>
      <c r="AA118"/>
      <c r="AB118"/>
      <c r="AC118"/>
      <c r="AD118"/>
      <c r="AE118"/>
      <c r="AF118"/>
      <c r="AG118"/>
      <c r="AH118"/>
    </row>
    <row r="119" spans="1:34" x14ac:dyDescent="0.35">
      <c r="A119"/>
      <c r="J119"/>
      <c r="AA119"/>
      <c r="AB119"/>
      <c r="AC119"/>
      <c r="AD119"/>
      <c r="AE119"/>
      <c r="AF119"/>
      <c r="AG119"/>
      <c r="AH119"/>
    </row>
    <row r="120" spans="1:34" x14ac:dyDescent="0.35">
      <c r="A120"/>
      <c r="J120"/>
      <c r="AA120"/>
      <c r="AB120"/>
      <c r="AC120"/>
      <c r="AD120"/>
      <c r="AE120"/>
      <c r="AF120"/>
      <c r="AG120"/>
      <c r="AH120"/>
    </row>
    <row r="121" spans="1:34" x14ac:dyDescent="0.35">
      <c r="A121"/>
      <c r="J121"/>
      <c r="AA121"/>
      <c r="AB121"/>
      <c r="AC121"/>
      <c r="AD121"/>
      <c r="AE121"/>
      <c r="AF121"/>
      <c r="AG121"/>
      <c r="AH121"/>
    </row>
    <row r="122" spans="1:34" x14ac:dyDescent="0.35">
      <c r="A122"/>
      <c r="J122"/>
      <c r="AA122"/>
      <c r="AB122"/>
      <c r="AC122"/>
      <c r="AD122"/>
      <c r="AE122"/>
      <c r="AF122"/>
      <c r="AG122"/>
      <c r="AH122"/>
    </row>
    <row r="123" spans="1:34" x14ac:dyDescent="0.35">
      <c r="A123"/>
      <c r="J123"/>
      <c r="AA123"/>
      <c r="AB123"/>
      <c r="AC123"/>
      <c r="AD123"/>
      <c r="AE123"/>
      <c r="AF123"/>
      <c r="AG123"/>
      <c r="AH123"/>
    </row>
    <row r="124" spans="1:34" x14ac:dyDescent="0.35">
      <c r="A124"/>
      <c r="J124"/>
      <c r="AA124"/>
      <c r="AB124"/>
      <c r="AC124"/>
      <c r="AD124"/>
      <c r="AE124"/>
      <c r="AF124"/>
      <c r="AG124"/>
      <c r="AH124"/>
    </row>
    <row r="125" spans="1:34" x14ac:dyDescent="0.35">
      <c r="A125"/>
      <c r="J125"/>
      <c r="AA125"/>
      <c r="AB125"/>
      <c r="AC125"/>
      <c r="AD125"/>
      <c r="AE125"/>
      <c r="AF125"/>
      <c r="AG125"/>
      <c r="AH125"/>
    </row>
    <row r="126" spans="1:34" x14ac:dyDescent="0.35">
      <c r="A126"/>
      <c r="J126"/>
      <c r="AA126"/>
      <c r="AB126"/>
      <c r="AC126"/>
      <c r="AD126"/>
      <c r="AE126"/>
      <c r="AF126"/>
      <c r="AG126"/>
      <c r="AH126"/>
    </row>
    <row r="127" spans="1:34" x14ac:dyDescent="0.35">
      <c r="A127"/>
      <c r="J127"/>
      <c r="AA127"/>
      <c r="AB127"/>
      <c r="AC127"/>
      <c r="AD127"/>
      <c r="AE127"/>
      <c r="AF127"/>
      <c r="AG127"/>
      <c r="AH127"/>
    </row>
    <row r="128" spans="1:34" x14ac:dyDescent="0.35">
      <c r="A128"/>
      <c r="J128"/>
      <c r="AA128"/>
      <c r="AB128"/>
      <c r="AC128"/>
      <c r="AD128"/>
      <c r="AE128"/>
      <c r="AF128"/>
      <c r="AG128"/>
      <c r="AH128"/>
    </row>
    <row r="129" spans="1:34" x14ac:dyDescent="0.35">
      <c r="A129"/>
      <c r="J129"/>
      <c r="AA129"/>
      <c r="AB129"/>
      <c r="AC129"/>
      <c r="AD129"/>
      <c r="AE129"/>
      <c r="AF129"/>
      <c r="AG129"/>
      <c r="AH129"/>
    </row>
    <row r="130" spans="1:34" x14ac:dyDescent="0.35">
      <c r="A130"/>
      <c r="J130"/>
      <c r="AA130"/>
      <c r="AB130"/>
      <c r="AC130"/>
      <c r="AD130"/>
      <c r="AE130"/>
      <c r="AF130"/>
      <c r="AG130"/>
      <c r="AH130"/>
    </row>
    <row r="131" spans="1:34" x14ac:dyDescent="0.35">
      <c r="A131"/>
      <c r="J131"/>
      <c r="AA131"/>
      <c r="AB131"/>
      <c r="AC131"/>
      <c r="AD131"/>
      <c r="AE131"/>
      <c r="AF131"/>
      <c r="AG131"/>
      <c r="AH131"/>
    </row>
    <row r="132" spans="1:34" x14ac:dyDescent="0.35">
      <c r="A132"/>
      <c r="J132"/>
      <c r="AA132"/>
      <c r="AB132"/>
      <c r="AC132"/>
      <c r="AD132"/>
      <c r="AE132"/>
      <c r="AF132"/>
      <c r="AG132"/>
      <c r="AH132"/>
    </row>
    <row r="133" spans="1:34" x14ac:dyDescent="0.35">
      <c r="A133"/>
      <c r="J133"/>
      <c r="AA133"/>
      <c r="AB133"/>
      <c r="AC133"/>
      <c r="AD133"/>
      <c r="AE133"/>
      <c r="AF133"/>
      <c r="AG133"/>
      <c r="AH133"/>
    </row>
    <row r="134" spans="1:34" x14ac:dyDescent="0.35">
      <c r="A134"/>
      <c r="J134"/>
      <c r="AA134"/>
      <c r="AB134"/>
      <c r="AC134"/>
      <c r="AD134"/>
      <c r="AE134"/>
      <c r="AF134"/>
      <c r="AG134"/>
      <c r="AH134"/>
    </row>
    <row r="135" spans="1:34" x14ac:dyDescent="0.35">
      <c r="A135"/>
      <c r="J135"/>
      <c r="AA135"/>
      <c r="AB135"/>
      <c r="AC135"/>
      <c r="AD135"/>
      <c r="AE135"/>
      <c r="AF135"/>
      <c r="AG135"/>
      <c r="AH135"/>
    </row>
    <row r="136" spans="1:34" x14ac:dyDescent="0.35">
      <c r="A136"/>
      <c r="J136"/>
      <c r="AA136"/>
      <c r="AB136"/>
      <c r="AC136"/>
      <c r="AD136"/>
      <c r="AE136"/>
      <c r="AF136"/>
      <c r="AG136"/>
      <c r="AH136"/>
    </row>
    <row r="137" spans="1:34" x14ac:dyDescent="0.35">
      <c r="A137"/>
      <c r="J137"/>
      <c r="AA137"/>
      <c r="AB137"/>
      <c r="AC137"/>
      <c r="AD137"/>
      <c r="AE137"/>
      <c r="AF137"/>
      <c r="AG137"/>
      <c r="AH137"/>
    </row>
    <row r="138" spans="1:34" x14ac:dyDescent="0.35">
      <c r="A138"/>
      <c r="J138"/>
      <c r="AA138"/>
      <c r="AB138"/>
      <c r="AC138"/>
      <c r="AD138"/>
      <c r="AE138"/>
      <c r="AF138"/>
      <c r="AG138"/>
      <c r="AH138"/>
    </row>
    <row r="139" spans="1:34" x14ac:dyDescent="0.35">
      <c r="A139"/>
      <c r="J139"/>
      <c r="AA139"/>
      <c r="AB139"/>
      <c r="AC139"/>
      <c r="AD139"/>
      <c r="AE139"/>
      <c r="AF139"/>
      <c r="AG139"/>
      <c r="AH139"/>
    </row>
    <row r="140" spans="1:34" x14ac:dyDescent="0.35">
      <c r="A140"/>
      <c r="J140"/>
      <c r="AA140"/>
      <c r="AB140"/>
      <c r="AC140"/>
      <c r="AD140"/>
      <c r="AE140"/>
      <c r="AF140"/>
      <c r="AG140"/>
      <c r="AH140"/>
    </row>
    <row r="141" spans="1:34" x14ac:dyDescent="0.35">
      <c r="A141"/>
      <c r="J141"/>
      <c r="AA141"/>
      <c r="AB141"/>
      <c r="AC141"/>
      <c r="AD141"/>
      <c r="AE141"/>
      <c r="AF141"/>
      <c r="AG141"/>
      <c r="AH141"/>
    </row>
    <row r="142" spans="1:34" x14ac:dyDescent="0.35">
      <c r="A142"/>
      <c r="J142"/>
      <c r="AA142"/>
      <c r="AB142"/>
      <c r="AC142"/>
      <c r="AD142"/>
      <c r="AE142"/>
      <c r="AF142"/>
      <c r="AG142"/>
      <c r="AH142"/>
    </row>
    <row r="143" spans="1:34" x14ac:dyDescent="0.35">
      <c r="A143"/>
      <c r="J143"/>
      <c r="AA143"/>
      <c r="AB143"/>
      <c r="AC143"/>
      <c r="AD143"/>
      <c r="AE143"/>
      <c r="AF143"/>
      <c r="AG143"/>
      <c r="AH143"/>
    </row>
    <row r="144" spans="1:34" x14ac:dyDescent="0.35">
      <c r="A144"/>
      <c r="J144"/>
      <c r="AA144"/>
      <c r="AB144"/>
      <c r="AC144"/>
      <c r="AD144"/>
      <c r="AE144"/>
      <c r="AF144"/>
      <c r="AG144"/>
      <c r="AH144"/>
    </row>
    <row r="145" spans="1:34" x14ac:dyDescent="0.35">
      <c r="A145"/>
      <c r="J145"/>
      <c r="AA145"/>
      <c r="AB145"/>
      <c r="AC145"/>
      <c r="AD145"/>
      <c r="AE145"/>
      <c r="AF145"/>
      <c r="AG145"/>
      <c r="AH145"/>
    </row>
    <row r="146" spans="1:34" x14ac:dyDescent="0.35">
      <c r="A146"/>
      <c r="J146"/>
      <c r="AA146"/>
      <c r="AB146"/>
      <c r="AC146"/>
      <c r="AD146"/>
      <c r="AE146"/>
      <c r="AF146"/>
      <c r="AG146"/>
      <c r="AH146"/>
    </row>
    <row r="147" spans="1:34" x14ac:dyDescent="0.35">
      <c r="A147"/>
      <c r="J147"/>
      <c r="AA147"/>
      <c r="AB147"/>
      <c r="AC147"/>
      <c r="AD147"/>
      <c r="AE147"/>
      <c r="AF147"/>
      <c r="AG147"/>
      <c r="AH147"/>
    </row>
    <row r="148" spans="1:34" x14ac:dyDescent="0.35">
      <c r="A148"/>
      <c r="J148"/>
      <c r="AA148"/>
      <c r="AB148"/>
      <c r="AC148"/>
      <c r="AD148"/>
      <c r="AE148"/>
      <c r="AF148"/>
      <c r="AG148"/>
      <c r="AH148"/>
    </row>
    <row r="149" spans="1:34" x14ac:dyDescent="0.35">
      <c r="A149"/>
      <c r="J149"/>
      <c r="AA149"/>
      <c r="AB149"/>
      <c r="AC149"/>
      <c r="AD149"/>
      <c r="AE149"/>
      <c r="AF149"/>
      <c r="AG149"/>
      <c r="AH149"/>
    </row>
    <row r="150" spans="1:34" x14ac:dyDescent="0.35">
      <c r="A150"/>
      <c r="J150"/>
      <c r="AA150"/>
      <c r="AB150"/>
      <c r="AC150"/>
      <c r="AD150"/>
      <c r="AE150"/>
      <c r="AF150"/>
      <c r="AG150"/>
      <c r="AH150"/>
    </row>
    <row r="151" spans="1:34" x14ac:dyDescent="0.35">
      <c r="A151"/>
      <c r="J151"/>
      <c r="AA151"/>
      <c r="AB151"/>
      <c r="AC151"/>
      <c r="AD151"/>
      <c r="AE151"/>
      <c r="AF151"/>
      <c r="AG151"/>
      <c r="AH151"/>
    </row>
    <row r="152" spans="1:34" x14ac:dyDescent="0.35">
      <c r="A152"/>
      <c r="J152"/>
      <c r="AA152"/>
      <c r="AB152"/>
      <c r="AC152"/>
      <c r="AD152"/>
      <c r="AE152"/>
      <c r="AF152"/>
      <c r="AG152"/>
      <c r="AH152"/>
    </row>
    <row r="153" spans="1:34" x14ac:dyDescent="0.35">
      <c r="A153"/>
      <c r="J153"/>
      <c r="AA153"/>
      <c r="AB153"/>
      <c r="AC153"/>
      <c r="AD153"/>
      <c r="AE153"/>
      <c r="AF153"/>
      <c r="AG153"/>
      <c r="AH153"/>
    </row>
    <row r="154" spans="1:34" x14ac:dyDescent="0.35">
      <c r="A154"/>
      <c r="J154"/>
      <c r="AA154"/>
      <c r="AB154"/>
      <c r="AC154"/>
      <c r="AD154"/>
      <c r="AE154"/>
      <c r="AF154"/>
      <c r="AG154"/>
      <c r="AH154"/>
    </row>
    <row r="155" spans="1:34" x14ac:dyDescent="0.35">
      <c r="A155"/>
      <c r="J155"/>
      <c r="AA155"/>
      <c r="AB155"/>
      <c r="AC155"/>
      <c r="AD155"/>
      <c r="AE155"/>
      <c r="AF155"/>
      <c r="AG155"/>
      <c r="AH155"/>
    </row>
    <row r="156" spans="1:34" x14ac:dyDescent="0.35">
      <c r="A156"/>
      <c r="J156"/>
      <c r="AA156"/>
      <c r="AB156"/>
      <c r="AC156"/>
      <c r="AD156"/>
      <c r="AE156"/>
      <c r="AF156"/>
      <c r="AG156"/>
      <c r="AH156"/>
    </row>
    <row r="157" spans="1:34" x14ac:dyDescent="0.35">
      <c r="A157"/>
      <c r="J157"/>
      <c r="AA157"/>
      <c r="AB157"/>
      <c r="AC157"/>
      <c r="AD157"/>
      <c r="AE157"/>
      <c r="AF157"/>
      <c r="AG157"/>
      <c r="AH157"/>
    </row>
    <row r="158" spans="1:34" x14ac:dyDescent="0.35">
      <c r="A158"/>
      <c r="J158"/>
      <c r="AA158"/>
      <c r="AB158"/>
      <c r="AC158"/>
      <c r="AD158"/>
      <c r="AE158"/>
      <c r="AF158"/>
      <c r="AG158"/>
      <c r="AH158"/>
    </row>
    <row r="159" spans="1:34" x14ac:dyDescent="0.35">
      <c r="A159"/>
      <c r="J159"/>
      <c r="AA159"/>
      <c r="AB159"/>
      <c r="AC159"/>
      <c r="AD159"/>
      <c r="AE159"/>
      <c r="AF159"/>
      <c r="AG159"/>
      <c r="AH159"/>
    </row>
    <row r="160" spans="1:34" x14ac:dyDescent="0.35">
      <c r="A160"/>
      <c r="J160"/>
      <c r="AA160"/>
      <c r="AB160"/>
      <c r="AC160"/>
      <c r="AD160"/>
      <c r="AE160"/>
      <c r="AF160"/>
      <c r="AG160"/>
      <c r="AH160"/>
    </row>
    <row r="161" spans="1:34" x14ac:dyDescent="0.35">
      <c r="A161"/>
      <c r="J161"/>
      <c r="AA161"/>
      <c r="AB161"/>
      <c r="AC161"/>
      <c r="AD161"/>
      <c r="AE161"/>
      <c r="AF161"/>
      <c r="AG161"/>
      <c r="AH161"/>
    </row>
    <row r="162" spans="1:34" x14ac:dyDescent="0.35">
      <c r="A162"/>
      <c r="J162"/>
      <c r="AA162"/>
      <c r="AB162"/>
      <c r="AC162"/>
      <c r="AD162"/>
      <c r="AE162"/>
      <c r="AF162"/>
      <c r="AG162"/>
      <c r="AH162"/>
    </row>
    <row r="163" spans="1:34" x14ac:dyDescent="0.35">
      <c r="A163"/>
      <c r="J163"/>
      <c r="AA163"/>
      <c r="AB163"/>
      <c r="AC163"/>
      <c r="AD163"/>
      <c r="AE163"/>
      <c r="AF163"/>
      <c r="AG163"/>
      <c r="AH163"/>
    </row>
    <row r="164" spans="1:34" x14ac:dyDescent="0.35">
      <c r="A164"/>
      <c r="J164"/>
      <c r="AA164"/>
      <c r="AB164"/>
      <c r="AC164"/>
      <c r="AD164"/>
      <c r="AE164"/>
      <c r="AF164"/>
      <c r="AG164"/>
      <c r="AH164"/>
    </row>
    <row r="165" spans="1:34" x14ac:dyDescent="0.35">
      <c r="A165"/>
      <c r="J165"/>
      <c r="AA165"/>
      <c r="AB165"/>
      <c r="AC165"/>
      <c r="AD165"/>
      <c r="AE165"/>
      <c r="AF165"/>
      <c r="AG165"/>
      <c r="AH165"/>
    </row>
    <row r="166" spans="1:34" x14ac:dyDescent="0.35">
      <c r="A166"/>
      <c r="J166"/>
      <c r="AA166"/>
      <c r="AB166"/>
      <c r="AC166"/>
      <c r="AD166"/>
      <c r="AE166"/>
      <c r="AF166"/>
      <c r="AG166"/>
      <c r="AH166"/>
    </row>
    <row r="167" spans="1:34" x14ac:dyDescent="0.35">
      <c r="A167"/>
      <c r="J167"/>
      <c r="AA167"/>
      <c r="AB167"/>
      <c r="AC167"/>
      <c r="AD167"/>
      <c r="AE167"/>
      <c r="AF167"/>
      <c r="AG167"/>
      <c r="AH167"/>
    </row>
    <row r="168" spans="1:34" x14ac:dyDescent="0.35">
      <c r="A168"/>
      <c r="J168"/>
      <c r="AA168"/>
      <c r="AB168"/>
      <c r="AC168"/>
      <c r="AD168"/>
      <c r="AE168"/>
      <c r="AF168"/>
      <c r="AG168"/>
      <c r="AH168"/>
    </row>
    <row r="169" spans="1:34" x14ac:dyDescent="0.35">
      <c r="A169"/>
      <c r="J169"/>
      <c r="AA169"/>
      <c r="AB169"/>
      <c r="AC169"/>
      <c r="AD169"/>
      <c r="AE169"/>
      <c r="AF169"/>
      <c r="AG169"/>
      <c r="AH169"/>
    </row>
    <row r="170" spans="1:34" x14ac:dyDescent="0.35">
      <c r="A170"/>
      <c r="J170"/>
      <c r="AA170"/>
      <c r="AB170"/>
      <c r="AC170"/>
      <c r="AD170"/>
      <c r="AE170"/>
      <c r="AF170"/>
      <c r="AG170"/>
      <c r="AH170"/>
    </row>
    <row r="171" spans="1:34" x14ac:dyDescent="0.35">
      <c r="A171"/>
      <c r="J171"/>
      <c r="AA171"/>
      <c r="AB171"/>
      <c r="AC171"/>
      <c r="AD171"/>
      <c r="AE171"/>
      <c r="AF171"/>
      <c r="AG171"/>
      <c r="AH171"/>
    </row>
    <row r="172" spans="1:34" x14ac:dyDescent="0.35">
      <c r="A172"/>
      <c r="J172"/>
      <c r="AA172"/>
      <c r="AB172"/>
      <c r="AC172"/>
      <c r="AD172"/>
      <c r="AE172"/>
      <c r="AF172"/>
      <c r="AG172"/>
      <c r="AH172"/>
    </row>
    <row r="173" spans="1:34" x14ac:dyDescent="0.35">
      <c r="A173"/>
      <c r="J173"/>
      <c r="AA173"/>
      <c r="AB173"/>
      <c r="AC173"/>
      <c r="AD173"/>
      <c r="AE173"/>
      <c r="AF173"/>
      <c r="AG173"/>
      <c r="AH173"/>
    </row>
    <row r="174" spans="1:34" x14ac:dyDescent="0.35">
      <c r="A174"/>
      <c r="J174"/>
      <c r="AA174"/>
      <c r="AB174"/>
      <c r="AC174"/>
      <c r="AD174"/>
      <c r="AE174"/>
      <c r="AF174"/>
      <c r="AG174"/>
      <c r="AH174"/>
    </row>
    <row r="175" spans="1:34" x14ac:dyDescent="0.35">
      <c r="A175"/>
      <c r="J175"/>
      <c r="AA175"/>
      <c r="AB175"/>
      <c r="AC175"/>
      <c r="AD175"/>
      <c r="AE175"/>
      <c r="AF175"/>
      <c r="AG175"/>
      <c r="AH175"/>
    </row>
    <row r="176" spans="1:34" x14ac:dyDescent="0.35">
      <c r="A176"/>
      <c r="J176"/>
      <c r="AA176"/>
      <c r="AB176"/>
      <c r="AC176"/>
      <c r="AD176"/>
      <c r="AE176"/>
      <c r="AF176"/>
      <c r="AG176"/>
      <c r="AH176"/>
    </row>
    <row r="177" spans="1:34" x14ac:dyDescent="0.35">
      <c r="A177"/>
      <c r="J177"/>
      <c r="AA177"/>
      <c r="AB177"/>
      <c r="AC177"/>
      <c r="AD177"/>
      <c r="AE177"/>
      <c r="AF177"/>
      <c r="AG177"/>
      <c r="AH177"/>
    </row>
    <row r="178" spans="1:34" x14ac:dyDescent="0.35">
      <c r="A178"/>
      <c r="J178"/>
      <c r="AA178"/>
      <c r="AB178"/>
      <c r="AC178"/>
      <c r="AD178"/>
      <c r="AE178"/>
      <c r="AF178"/>
      <c r="AG178"/>
      <c r="AH178"/>
    </row>
    <row r="179" spans="1:34" x14ac:dyDescent="0.35">
      <c r="A179"/>
      <c r="J179"/>
      <c r="AA179"/>
      <c r="AB179"/>
      <c r="AC179"/>
      <c r="AD179"/>
      <c r="AE179"/>
      <c r="AF179"/>
      <c r="AG179"/>
      <c r="AH179"/>
    </row>
    <row r="180" spans="1:34" x14ac:dyDescent="0.35">
      <c r="A180"/>
      <c r="J180"/>
      <c r="AA180"/>
      <c r="AB180"/>
      <c r="AC180"/>
      <c r="AD180"/>
      <c r="AE180"/>
      <c r="AF180"/>
      <c r="AG180"/>
      <c r="AH180"/>
    </row>
    <row r="181" spans="1:34" x14ac:dyDescent="0.35">
      <c r="A181"/>
      <c r="J181"/>
      <c r="AA181"/>
      <c r="AB181"/>
      <c r="AC181"/>
      <c r="AD181"/>
      <c r="AE181"/>
      <c r="AF181"/>
      <c r="AG181"/>
      <c r="AH181"/>
    </row>
    <row r="182" spans="1:34" x14ac:dyDescent="0.35">
      <c r="A182"/>
      <c r="J182"/>
      <c r="AA182"/>
      <c r="AB182"/>
      <c r="AC182"/>
      <c r="AD182"/>
      <c r="AE182"/>
      <c r="AF182"/>
      <c r="AG182"/>
      <c r="AH182"/>
    </row>
    <row r="183" spans="1:34" x14ac:dyDescent="0.35">
      <c r="A183"/>
      <c r="J183"/>
      <c r="AA183"/>
      <c r="AB183"/>
      <c r="AC183"/>
      <c r="AD183"/>
      <c r="AE183"/>
      <c r="AF183"/>
      <c r="AG183"/>
      <c r="AH183"/>
    </row>
    <row r="184" spans="1:34" x14ac:dyDescent="0.35">
      <c r="A184"/>
      <c r="J184"/>
      <c r="AA184"/>
      <c r="AB184"/>
      <c r="AC184"/>
      <c r="AD184"/>
      <c r="AE184"/>
      <c r="AF184"/>
      <c r="AG184"/>
      <c r="AH184"/>
    </row>
    <row r="185" spans="1:34" x14ac:dyDescent="0.35">
      <c r="A185"/>
      <c r="J185"/>
      <c r="AA185"/>
      <c r="AB185"/>
      <c r="AC185"/>
      <c r="AD185"/>
      <c r="AE185"/>
      <c r="AF185"/>
      <c r="AG185"/>
      <c r="AH185"/>
    </row>
    <row r="186" spans="1:34" x14ac:dyDescent="0.35">
      <c r="A186"/>
      <c r="J186"/>
      <c r="AA186"/>
      <c r="AB186"/>
      <c r="AC186"/>
      <c r="AD186"/>
      <c r="AE186"/>
      <c r="AF186"/>
      <c r="AG186"/>
      <c r="AH186"/>
    </row>
    <row r="187" spans="1:34" x14ac:dyDescent="0.35">
      <c r="A187"/>
      <c r="J187"/>
      <c r="AA187"/>
      <c r="AB187"/>
      <c r="AC187"/>
      <c r="AD187"/>
      <c r="AE187"/>
      <c r="AF187"/>
      <c r="AG187"/>
      <c r="AH187"/>
    </row>
    <row r="188" spans="1:34" x14ac:dyDescent="0.35">
      <c r="A188"/>
      <c r="J188"/>
      <c r="AA188"/>
      <c r="AB188"/>
      <c r="AC188"/>
      <c r="AD188"/>
      <c r="AE188"/>
      <c r="AF188"/>
      <c r="AG188"/>
      <c r="AH188"/>
    </row>
    <row r="189" spans="1:34" x14ac:dyDescent="0.35">
      <c r="A189"/>
      <c r="J189"/>
      <c r="AA189"/>
      <c r="AB189"/>
      <c r="AC189"/>
      <c r="AD189"/>
      <c r="AE189"/>
      <c r="AF189"/>
      <c r="AG189"/>
      <c r="AH189"/>
    </row>
    <row r="190" spans="1:34" x14ac:dyDescent="0.35">
      <c r="A190"/>
      <c r="J190"/>
      <c r="AA190"/>
      <c r="AB190"/>
      <c r="AC190"/>
      <c r="AD190"/>
      <c r="AE190"/>
      <c r="AF190"/>
      <c r="AG190"/>
      <c r="AH190"/>
    </row>
    <row r="191" spans="1:34" x14ac:dyDescent="0.35">
      <c r="A191"/>
      <c r="J191"/>
      <c r="AA191"/>
      <c r="AB191"/>
      <c r="AC191"/>
      <c r="AD191"/>
      <c r="AE191"/>
      <c r="AF191"/>
      <c r="AG191"/>
      <c r="AH191"/>
    </row>
    <row r="192" spans="1:34" x14ac:dyDescent="0.35">
      <c r="A192"/>
      <c r="J192"/>
      <c r="AA192"/>
      <c r="AB192"/>
      <c r="AC192"/>
      <c r="AD192"/>
      <c r="AE192"/>
      <c r="AF192"/>
      <c r="AG192"/>
      <c r="AH192"/>
    </row>
    <row r="193" spans="1:34" x14ac:dyDescent="0.35">
      <c r="A193"/>
      <c r="J193"/>
      <c r="AA193"/>
      <c r="AB193"/>
      <c r="AC193"/>
      <c r="AD193"/>
      <c r="AE193"/>
      <c r="AF193"/>
      <c r="AG193"/>
      <c r="AH193"/>
    </row>
    <row r="194" spans="1:34" x14ac:dyDescent="0.35">
      <c r="A194"/>
      <c r="J194"/>
      <c r="AA194"/>
      <c r="AB194"/>
      <c r="AC194"/>
      <c r="AD194"/>
      <c r="AE194"/>
      <c r="AF194"/>
      <c r="AG194"/>
      <c r="AH194"/>
    </row>
    <row r="195" spans="1:34" x14ac:dyDescent="0.35">
      <c r="A195"/>
      <c r="J195"/>
      <c r="AA195"/>
      <c r="AB195"/>
      <c r="AC195"/>
      <c r="AD195"/>
      <c r="AE195"/>
      <c r="AF195"/>
      <c r="AG195"/>
      <c r="AH195"/>
    </row>
    <row r="196" spans="1:34" x14ac:dyDescent="0.35">
      <c r="A196"/>
      <c r="J196"/>
      <c r="AA196"/>
      <c r="AB196"/>
      <c r="AC196"/>
      <c r="AD196"/>
      <c r="AE196"/>
      <c r="AF196"/>
      <c r="AG196"/>
      <c r="AH196"/>
    </row>
    <row r="197" spans="1:34" x14ac:dyDescent="0.35">
      <c r="A197"/>
      <c r="J197"/>
      <c r="AA197"/>
      <c r="AB197"/>
      <c r="AC197"/>
      <c r="AD197"/>
      <c r="AE197"/>
      <c r="AF197"/>
      <c r="AG197"/>
      <c r="AH197"/>
    </row>
    <row r="198" spans="1:34" x14ac:dyDescent="0.35">
      <c r="A198"/>
      <c r="J198"/>
      <c r="AA198"/>
      <c r="AB198"/>
      <c r="AC198"/>
      <c r="AD198"/>
      <c r="AE198"/>
      <c r="AF198"/>
      <c r="AG198"/>
      <c r="AH198"/>
    </row>
    <row r="199" spans="1:34" x14ac:dyDescent="0.35">
      <c r="A199"/>
      <c r="J199"/>
      <c r="AA199"/>
      <c r="AB199"/>
      <c r="AC199"/>
      <c r="AD199"/>
      <c r="AE199"/>
      <c r="AF199"/>
      <c r="AG199"/>
      <c r="AH199"/>
    </row>
    <row r="200" spans="1:34" x14ac:dyDescent="0.35">
      <c r="A200"/>
      <c r="J200"/>
      <c r="AA200"/>
      <c r="AB200"/>
      <c r="AC200"/>
      <c r="AD200"/>
      <c r="AE200"/>
      <c r="AF200"/>
      <c r="AG200"/>
      <c r="AH200"/>
    </row>
    <row r="201" spans="1:34" x14ac:dyDescent="0.35">
      <c r="A201"/>
      <c r="J201"/>
      <c r="AA201"/>
      <c r="AB201"/>
      <c r="AC201"/>
      <c r="AD201"/>
      <c r="AE201"/>
      <c r="AF201"/>
      <c r="AG201"/>
      <c r="AH201"/>
    </row>
    <row r="202" spans="1:34" x14ac:dyDescent="0.35">
      <c r="A202"/>
      <c r="J202"/>
      <c r="AA202"/>
      <c r="AB202"/>
      <c r="AC202"/>
      <c r="AD202"/>
      <c r="AE202"/>
      <c r="AF202"/>
      <c r="AG202"/>
      <c r="AH202"/>
    </row>
    <row r="203" spans="1:34" x14ac:dyDescent="0.35">
      <c r="A203"/>
      <c r="J203"/>
      <c r="AA203"/>
      <c r="AB203"/>
      <c r="AC203"/>
      <c r="AD203"/>
      <c r="AE203"/>
      <c r="AF203"/>
      <c r="AG203"/>
      <c r="AH203"/>
    </row>
    <row r="204" spans="1:34" x14ac:dyDescent="0.35">
      <c r="A204"/>
      <c r="J204"/>
      <c r="AA204"/>
      <c r="AB204"/>
      <c r="AC204"/>
      <c r="AD204"/>
      <c r="AE204"/>
      <c r="AF204"/>
      <c r="AG204"/>
      <c r="AH204"/>
    </row>
    <row r="205" spans="1:34" x14ac:dyDescent="0.35">
      <c r="A205"/>
      <c r="J205"/>
      <c r="AA205"/>
      <c r="AB205"/>
      <c r="AC205"/>
      <c r="AD205"/>
      <c r="AE205"/>
      <c r="AF205"/>
      <c r="AG205"/>
      <c r="AH205"/>
    </row>
    <row r="206" spans="1:34" x14ac:dyDescent="0.35">
      <c r="A206"/>
      <c r="J206"/>
      <c r="AA206"/>
      <c r="AB206"/>
      <c r="AC206"/>
      <c r="AD206"/>
      <c r="AE206"/>
      <c r="AF206"/>
      <c r="AG206"/>
      <c r="AH206"/>
    </row>
    <row r="207" spans="1:34" x14ac:dyDescent="0.35">
      <c r="A207"/>
      <c r="J207"/>
      <c r="AA207"/>
      <c r="AB207"/>
      <c r="AC207"/>
      <c r="AD207"/>
      <c r="AE207"/>
      <c r="AF207"/>
      <c r="AG207"/>
      <c r="AH207"/>
    </row>
    <row r="208" spans="1:34" x14ac:dyDescent="0.35">
      <c r="A208"/>
      <c r="J208"/>
      <c r="AA208"/>
      <c r="AB208"/>
      <c r="AC208"/>
      <c r="AD208"/>
      <c r="AE208"/>
      <c r="AF208"/>
      <c r="AG208"/>
      <c r="AH208"/>
    </row>
    <row r="209" spans="1:34" x14ac:dyDescent="0.35">
      <c r="A209"/>
      <c r="J209"/>
      <c r="AA209"/>
      <c r="AB209"/>
      <c r="AC209"/>
      <c r="AD209"/>
      <c r="AE209"/>
      <c r="AF209"/>
      <c r="AG209"/>
      <c r="AH209"/>
    </row>
    <row r="210" spans="1:34" x14ac:dyDescent="0.35">
      <c r="A210"/>
      <c r="J210"/>
      <c r="AA210"/>
      <c r="AB210"/>
      <c r="AC210"/>
      <c r="AD210"/>
      <c r="AE210"/>
      <c r="AF210"/>
      <c r="AG210"/>
      <c r="AH210"/>
    </row>
    <row r="211" spans="1:34" x14ac:dyDescent="0.35">
      <c r="A211"/>
      <c r="J211"/>
      <c r="AA211"/>
      <c r="AB211"/>
      <c r="AC211"/>
      <c r="AD211"/>
      <c r="AE211"/>
      <c r="AF211"/>
      <c r="AG211"/>
      <c r="AH211"/>
    </row>
    <row r="212" spans="1:34" x14ac:dyDescent="0.35">
      <c r="A212"/>
      <c r="J212"/>
      <c r="AA212"/>
      <c r="AB212"/>
      <c r="AC212"/>
      <c r="AD212"/>
      <c r="AE212"/>
      <c r="AF212"/>
      <c r="AG212"/>
      <c r="AH212"/>
    </row>
    <row r="213" spans="1:34" x14ac:dyDescent="0.35">
      <c r="A213"/>
      <c r="J213"/>
      <c r="AA213"/>
      <c r="AB213"/>
      <c r="AC213"/>
      <c r="AD213"/>
      <c r="AE213"/>
      <c r="AF213"/>
      <c r="AG213"/>
      <c r="AH213"/>
    </row>
    <row r="214" spans="1:34" x14ac:dyDescent="0.35">
      <c r="A214"/>
      <c r="J214"/>
      <c r="AA214"/>
      <c r="AB214"/>
      <c r="AC214"/>
      <c r="AD214"/>
      <c r="AE214"/>
      <c r="AF214"/>
      <c r="AG214"/>
      <c r="AH214"/>
    </row>
    <row r="215" spans="1:34" x14ac:dyDescent="0.35">
      <c r="A215"/>
      <c r="J215"/>
      <c r="AA215"/>
      <c r="AB215"/>
      <c r="AC215"/>
      <c r="AD215"/>
      <c r="AE215"/>
      <c r="AF215"/>
      <c r="AG215"/>
      <c r="AH215"/>
    </row>
    <row r="216" spans="1:34" x14ac:dyDescent="0.35">
      <c r="A216"/>
      <c r="J216"/>
      <c r="AA216"/>
      <c r="AB216"/>
      <c r="AC216"/>
      <c r="AD216"/>
      <c r="AE216"/>
      <c r="AF216"/>
      <c r="AG216"/>
      <c r="AH216"/>
    </row>
    <row r="217" spans="1:34" x14ac:dyDescent="0.35">
      <c r="A217"/>
      <c r="J217"/>
      <c r="AA217"/>
      <c r="AB217"/>
      <c r="AC217"/>
      <c r="AD217"/>
      <c r="AE217"/>
      <c r="AF217"/>
      <c r="AG217"/>
      <c r="AH217"/>
    </row>
    <row r="218" spans="1:34" x14ac:dyDescent="0.35">
      <c r="A218"/>
      <c r="J218"/>
      <c r="AA218"/>
      <c r="AB218"/>
      <c r="AC218"/>
      <c r="AD218"/>
      <c r="AE218"/>
      <c r="AF218"/>
      <c r="AG218"/>
      <c r="AH218"/>
    </row>
    <row r="219" spans="1:34" x14ac:dyDescent="0.35">
      <c r="A219"/>
      <c r="J219"/>
      <c r="AA219"/>
      <c r="AB219"/>
      <c r="AC219"/>
      <c r="AD219"/>
      <c r="AE219"/>
      <c r="AF219"/>
      <c r="AG219"/>
      <c r="AH219"/>
    </row>
    <row r="220" spans="1:34" x14ac:dyDescent="0.35">
      <c r="A220"/>
      <c r="J220"/>
      <c r="AA220"/>
      <c r="AB220"/>
      <c r="AC220"/>
      <c r="AD220"/>
      <c r="AE220"/>
      <c r="AF220"/>
      <c r="AG220"/>
      <c r="AH220"/>
    </row>
    <row r="221" spans="1:34" x14ac:dyDescent="0.35">
      <c r="A221"/>
      <c r="J221"/>
      <c r="AA221"/>
      <c r="AB221"/>
      <c r="AC221"/>
      <c r="AD221"/>
      <c r="AE221"/>
      <c r="AF221"/>
      <c r="AG221"/>
      <c r="AH221"/>
    </row>
    <row r="222" spans="1:34" x14ac:dyDescent="0.35">
      <c r="A222"/>
      <c r="J222"/>
      <c r="AA222"/>
      <c r="AB222"/>
      <c r="AC222"/>
      <c r="AD222"/>
      <c r="AE222"/>
      <c r="AF222"/>
      <c r="AG222"/>
      <c r="AH222"/>
    </row>
    <row r="223" spans="1:34" x14ac:dyDescent="0.35">
      <c r="A223"/>
      <c r="J223"/>
      <c r="AA223"/>
      <c r="AB223"/>
      <c r="AC223"/>
      <c r="AD223"/>
      <c r="AE223"/>
      <c r="AF223"/>
      <c r="AG223"/>
      <c r="AH223"/>
    </row>
    <row r="224" spans="1:34" x14ac:dyDescent="0.35">
      <c r="A224"/>
      <c r="J224"/>
      <c r="AA224"/>
      <c r="AB224"/>
      <c r="AC224"/>
      <c r="AD224"/>
      <c r="AE224"/>
      <c r="AF224"/>
      <c r="AG224"/>
      <c r="AH224"/>
    </row>
    <row r="225" spans="1:34" x14ac:dyDescent="0.35">
      <c r="A225"/>
      <c r="J225"/>
      <c r="AA225"/>
      <c r="AB225"/>
      <c r="AC225"/>
      <c r="AD225"/>
      <c r="AE225"/>
      <c r="AF225"/>
      <c r="AG225"/>
      <c r="AH225"/>
    </row>
    <row r="226" spans="1:34" x14ac:dyDescent="0.35">
      <c r="A226"/>
      <c r="J226"/>
      <c r="AA226"/>
      <c r="AB226"/>
      <c r="AC226"/>
      <c r="AD226"/>
      <c r="AE226"/>
      <c r="AF226"/>
      <c r="AG226"/>
      <c r="AH226"/>
    </row>
    <row r="227" spans="1:34" x14ac:dyDescent="0.35">
      <c r="A227"/>
      <c r="J227"/>
      <c r="AA227"/>
      <c r="AB227"/>
      <c r="AC227"/>
      <c r="AD227"/>
      <c r="AE227"/>
      <c r="AF227"/>
      <c r="AG227"/>
      <c r="AH227"/>
    </row>
    <row r="228" spans="1:34" x14ac:dyDescent="0.35">
      <c r="A228"/>
      <c r="J228"/>
      <c r="AA228"/>
      <c r="AB228"/>
      <c r="AC228"/>
      <c r="AD228"/>
      <c r="AE228"/>
      <c r="AF228"/>
      <c r="AG228"/>
      <c r="AH228"/>
    </row>
    <row r="229" spans="1:34" x14ac:dyDescent="0.35">
      <c r="A229"/>
      <c r="J229"/>
      <c r="AA229"/>
      <c r="AB229"/>
      <c r="AC229"/>
      <c r="AD229"/>
      <c r="AE229"/>
      <c r="AF229"/>
      <c r="AG229"/>
      <c r="AH229"/>
    </row>
    <row r="230" spans="1:34" x14ac:dyDescent="0.35">
      <c r="A230"/>
      <c r="J230"/>
      <c r="AA230"/>
      <c r="AB230"/>
      <c r="AC230"/>
      <c r="AD230"/>
      <c r="AE230"/>
      <c r="AF230"/>
      <c r="AG230"/>
      <c r="AH230"/>
    </row>
    <row r="231" spans="1:34" x14ac:dyDescent="0.35">
      <c r="A231"/>
      <c r="J231"/>
      <c r="AA231"/>
      <c r="AB231"/>
      <c r="AC231"/>
      <c r="AD231"/>
      <c r="AE231"/>
      <c r="AF231"/>
      <c r="AG231"/>
      <c r="AH231"/>
    </row>
    <row r="232" spans="1:34" x14ac:dyDescent="0.35">
      <c r="A232"/>
      <c r="J232"/>
      <c r="AA232"/>
      <c r="AB232"/>
      <c r="AC232"/>
      <c r="AD232"/>
      <c r="AE232"/>
      <c r="AF232"/>
      <c r="AG232"/>
      <c r="AH232"/>
    </row>
    <row r="233" spans="1:34" x14ac:dyDescent="0.35">
      <c r="A233"/>
      <c r="J233"/>
      <c r="AA233"/>
      <c r="AB233"/>
      <c r="AC233"/>
      <c r="AD233"/>
      <c r="AE233"/>
      <c r="AF233"/>
      <c r="AG233"/>
      <c r="AH233"/>
    </row>
    <row r="234" spans="1:34" x14ac:dyDescent="0.35">
      <c r="A234"/>
      <c r="J234"/>
      <c r="AA234"/>
      <c r="AB234"/>
      <c r="AC234"/>
      <c r="AD234"/>
      <c r="AE234"/>
      <c r="AF234"/>
      <c r="AG234"/>
      <c r="AH234"/>
    </row>
    <row r="235" spans="1:34" x14ac:dyDescent="0.35">
      <c r="A235"/>
      <c r="J235"/>
      <c r="AA235"/>
      <c r="AB235"/>
      <c r="AC235"/>
      <c r="AD235"/>
      <c r="AE235"/>
      <c r="AF235"/>
      <c r="AG235"/>
      <c r="AH235"/>
    </row>
    <row r="236" spans="1:34" x14ac:dyDescent="0.35">
      <c r="A236"/>
      <c r="J236"/>
      <c r="AA236"/>
      <c r="AB236"/>
      <c r="AC236"/>
      <c r="AD236"/>
      <c r="AE236"/>
      <c r="AF236"/>
      <c r="AG236"/>
      <c r="AH236"/>
    </row>
    <row r="237" spans="1:34" x14ac:dyDescent="0.35">
      <c r="A237"/>
      <c r="J237"/>
      <c r="AA237"/>
      <c r="AB237"/>
      <c r="AC237"/>
      <c r="AD237"/>
      <c r="AE237"/>
      <c r="AF237"/>
      <c r="AG237"/>
      <c r="AH237"/>
    </row>
    <row r="238" spans="1:34" x14ac:dyDescent="0.35">
      <c r="A238"/>
      <c r="J238"/>
      <c r="AA238"/>
      <c r="AB238"/>
      <c r="AC238"/>
      <c r="AD238"/>
      <c r="AE238"/>
      <c r="AF238"/>
      <c r="AG238"/>
      <c r="AH238"/>
    </row>
    <row r="239" spans="1:34" x14ac:dyDescent="0.35">
      <c r="A239"/>
      <c r="J239"/>
      <c r="AA239"/>
      <c r="AB239"/>
      <c r="AC239"/>
      <c r="AD239"/>
      <c r="AE239"/>
      <c r="AF239"/>
      <c r="AG239"/>
      <c r="AH239"/>
    </row>
    <row r="240" spans="1:34" x14ac:dyDescent="0.35">
      <c r="A240"/>
      <c r="J240"/>
      <c r="AA240"/>
      <c r="AB240"/>
      <c r="AC240"/>
      <c r="AD240"/>
      <c r="AE240"/>
      <c r="AF240"/>
      <c r="AG240"/>
      <c r="AH240"/>
    </row>
    <row r="241" spans="1:34" x14ac:dyDescent="0.35">
      <c r="A241"/>
      <c r="J241"/>
      <c r="AA241"/>
      <c r="AB241"/>
      <c r="AC241"/>
      <c r="AD241"/>
      <c r="AE241"/>
      <c r="AF241"/>
      <c r="AG241"/>
      <c r="AH241"/>
    </row>
    <row r="242" spans="1:34" x14ac:dyDescent="0.35">
      <c r="A242"/>
      <c r="J242"/>
      <c r="AA242"/>
      <c r="AB242"/>
      <c r="AC242"/>
      <c r="AD242"/>
      <c r="AE242"/>
      <c r="AF242"/>
      <c r="AG242"/>
      <c r="AH242"/>
    </row>
    <row r="243" spans="1:34" x14ac:dyDescent="0.35">
      <c r="A243"/>
      <c r="J243"/>
      <c r="AA243"/>
      <c r="AB243"/>
      <c r="AC243"/>
      <c r="AD243"/>
      <c r="AE243"/>
      <c r="AF243"/>
      <c r="AG243"/>
      <c r="AH243"/>
    </row>
    <row r="244" spans="1:34" x14ac:dyDescent="0.35">
      <c r="A244"/>
      <c r="J244"/>
      <c r="AA244"/>
      <c r="AB244"/>
      <c r="AC244"/>
      <c r="AD244"/>
      <c r="AE244"/>
      <c r="AF244"/>
      <c r="AG244"/>
      <c r="AH244"/>
    </row>
    <row r="245" spans="1:34" x14ac:dyDescent="0.35">
      <c r="A245"/>
      <c r="J245"/>
      <c r="AA245"/>
      <c r="AB245"/>
      <c r="AC245"/>
      <c r="AD245"/>
      <c r="AE245"/>
      <c r="AF245"/>
      <c r="AG245"/>
      <c r="AH245"/>
    </row>
    <row r="246" spans="1:34" x14ac:dyDescent="0.35">
      <c r="A246"/>
      <c r="J246"/>
      <c r="AA246"/>
      <c r="AB246"/>
      <c r="AC246"/>
      <c r="AD246"/>
      <c r="AE246"/>
      <c r="AF246"/>
      <c r="AG246"/>
      <c r="AH246"/>
    </row>
    <row r="247" spans="1:34" x14ac:dyDescent="0.35">
      <c r="A247"/>
      <c r="J247"/>
      <c r="AA247"/>
      <c r="AB247"/>
      <c r="AC247"/>
      <c r="AD247"/>
      <c r="AE247"/>
      <c r="AF247"/>
      <c r="AG247"/>
      <c r="AH247"/>
    </row>
    <row r="248" spans="1:34" x14ac:dyDescent="0.35">
      <c r="A248"/>
      <c r="J248"/>
      <c r="AA248"/>
      <c r="AB248"/>
      <c r="AC248"/>
      <c r="AD248"/>
      <c r="AE248"/>
      <c r="AF248"/>
      <c r="AG248"/>
      <c r="AH248"/>
    </row>
    <row r="249" spans="1:34" x14ac:dyDescent="0.35">
      <c r="A249"/>
      <c r="J249"/>
      <c r="AA249"/>
      <c r="AB249"/>
      <c r="AC249"/>
      <c r="AD249"/>
      <c r="AE249"/>
      <c r="AF249"/>
      <c r="AG249"/>
      <c r="AH249"/>
    </row>
    <row r="250" spans="1:34" x14ac:dyDescent="0.35">
      <c r="A250"/>
      <c r="J250"/>
      <c r="AA250"/>
      <c r="AB250"/>
      <c r="AC250"/>
      <c r="AD250"/>
      <c r="AE250"/>
      <c r="AF250"/>
      <c r="AG250"/>
      <c r="AH250"/>
    </row>
    <row r="251" spans="1:34" x14ac:dyDescent="0.35">
      <c r="A251"/>
      <c r="J251"/>
      <c r="AA251"/>
      <c r="AB251"/>
      <c r="AC251"/>
      <c r="AD251"/>
      <c r="AE251"/>
      <c r="AF251"/>
      <c r="AG251"/>
      <c r="AH251"/>
    </row>
    <row r="252" spans="1:34" x14ac:dyDescent="0.35">
      <c r="A252"/>
      <c r="J252"/>
      <c r="AA252"/>
      <c r="AB252"/>
      <c r="AC252"/>
      <c r="AD252"/>
      <c r="AE252"/>
      <c r="AF252"/>
      <c r="AG252"/>
      <c r="AH252"/>
    </row>
    <row r="253" spans="1:34" x14ac:dyDescent="0.35">
      <c r="A253"/>
      <c r="J253"/>
      <c r="AA253"/>
      <c r="AB253"/>
      <c r="AC253"/>
      <c r="AD253"/>
      <c r="AE253"/>
      <c r="AF253"/>
      <c r="AG253"/>
      <c r="AH253"/>
    </row>
    <row r="254" spans="1:34" x14ac:dyDescent="0.35">
      <c r="A254"/>
      <c r="J254"/>
      <c r="AA254"/>
      <c r="AB254"/>
      <c r="AC254"/>
      <c r="AD254"/>
      <c r="AE254"/>
      <c r="AF254"/>
      <c r="AG254"/>
      <c r="AH254"/>
    </row>
    <row r="255" spans="1:34" x14ac:dyDescent="0.35">
      <c r="A255"/>
      <c r="J255"/>
      <c r="AA255"/>
      <c r="AB255"/>
      <c r="AC255"/>
      <c r="AD255"/>
      <c r="AE255"/>
      <c r="AF255"/>
      <c r="AG255"/>
      <c r="AH255"/>
    </row>
    <row r="256" spans="1:34" x14ac:dyDescent="0.35">
      <c r="A256"/>
      <c r="J256"/>
      <c r="AA256"/>
      <c r="AB256"/>
      <c r="AC256"/>
      <c r="AD256"/>
      <c r="AE256"/>
      <c r="AF256"/>
      <c r="AG256"/>
      <c r="AH256"/>
    </row>
    <row r="257" spans="1:34" x14ac:dyDescent="0.35">
      <c r="A257"/>
      <c r="J257"/>
      <c r="AA257"/>
      <c r="AB257"/>
      <c r="AC257"/>
      <c r="AD257"/>
      <c r="AE257"/>
      <c r="AF257"/>
      <c r="AG257"/>
      <c r="AH257"/>
    </row>
    <row r="258" spans="1:34" x14ac:dyDescent="0.35">
      <c r="A258"/>
      <c r="J258"/>
      <c r="AA258"/>
      <c r="AB258"/>
      <c r="AC258"/>
      <c r="AD258"/>
      <c r="AE258"/>
      <c r="AF258"/>
      <c r="AG258"/>
      <c r="AH258"/>
    </row>
    <row r="259" spans="1:34" x14ac:dyDescent="0.35">
      <c r="A259"/>
      <c r="J259"/>
      <c r="AA259"/>
      <c r="AB259"/>
      <c r="AC259"/>
      <c r="AD259"/>
      <c r="AE259"/>
      <c r="AF259"/>
      <c r="AG259"/>
      <c r="AH259"/>
    </row>
    <row r="260" spans="1:34" x14ac:dyDescent="0.35">
      <c r="A260"/>
      <c r="J260"/>
      <c r="AA260"/>
      <c r="AB260"/>
      <c r="AC260"/>
      <c r="AD260"/>
      <c r="AE260"/>
      <c r="AF260"/>
      <c r="AG260"/>
      <c r="AH260"/>
    </row>
    <row r="261" spans="1:34" x14ac:dyDescent="0.35">
      <c r="A261"/>
      <c r="J261"/>
      <c r="AA261"/>
      <c r="AB261"/>
      <c r="AC261"/>
      <c r="AD261"/>
      <c r="AE261"/>
      <c r="AF261"/>
      <c r="AG261"/>
      <c r="AH261"/>
    </row>
    <row r="262" spans="1:34" x14ac:dyDescent="0.35">
      <c r="A262"/>
      <c r="J262"/>
      <c r="AA262"/>
      <c r="AB262"/>
      <c r="AC262"/>
      <c r="AD262"/>
      <c r="AE262"/>
      <c r="AF262"/>
      <c r="AG262"/>
      <c r="AH262"/>
    </row>
    <row r="263" spans="1:34" x14ac:dyDescent="0.35">
      <c r="A263"/>
      <c r="J263"/>
      <c r="AA263"/>
      <c r="AB263"/>
      <c r="AC263"/>
      <c r="AD263"/>
      <c r="AE263"/>
      <c r="AF263"/>
      <c r="AG263"/>
      <c r="AH263"/>
    </row>
    <row r="264" spans="1:34" x14ac:dyDescent="0.35">
      <c r="A264"/>
      <c r="J264"/>
      <c r="AA264"/>
      <c r="AB264"/>
      <c r="AC264"/>
      <c r="AD264"/>
      <c r="AE264"/>
      <c r="AF264"/>
      <c r="AG264"/>
      <c r="AH264"/>
    </row>
    <row r="265" spans="1:34" x14ac:dyDescent="0.35">
      <c r="A265"/>
      <c r="J265"/>
      <c r="AA265"/>
      <c r="AB265"/>
      <c r="AC265"/>
      <c r="AD265"/>
      <c r="AE265"/>
      <c r="AF265"/>
      <c r="AG265"/>
      <c r="AH265"/>
    </row>
    <row r="266" spans="1:34" x14ac:dyDescent="0.35">
      <c r="A266"/>
      <c r="J266"/>
      <c r="AA266"/>
      <c r="AB266"/>
      <c r="AC266"/>
      <c r="AD266"/>
      <c r="AE266"/>
      <c r="AF266"/>
      <c r="AG266"/>
      <c r="AH266"/>
    </row>
    <row r="267" spans="1:34" x14ac:dyDescent="0.35">
      <c r="A267"/>
      <c r="J267"/>
      <c r="AA267"/>
      <c r="AB267"/>
      <c r="AC267"/>
      <c r="AD267"/>
      <c r="AE267"/>
      <c r="AF267"/>
      <c r="AG267"/>
      <c r="AH267"/>
    </row>
    <row r="268" spans="1:34" x14ac:dyDescent="0.35">
      <c r="A268"/>
      <c r="J268"/>
      <c r="AA268"/>
      <c r="AB268"/>
      <c r="AC268"/>
      <c r="AD268"/>
      <c r="AE268"/>
      <c r="AF268"/>
      <c r="AG268"/>
      <c r="AH268"/>
    </row>
    <row r="269" spans="1:34" x14ac:dyDescent="0.35">
      <c r="A269"/>
      <c r="J269"/>
      <c r="AA269"/>
      <c r="AB269"/>
      <c r="AC269"/>
      <c r="AD269"/>
      <c r="AE269"/>
      <c r="AF269"/>
      <c r="AG269"/>
      <c r="AH269"/>
    </row>
    <row r="270" spans="1:34" x14ac:dyDescent="0.35">
      <c r="A270"/>
      <c r="J270"/>
      <c r="AA270"/>
      <c r="AB270"/>
      <c r="AC270"/>
      <c r="AD270"/>
      <c r="AE270"/>
      <c r="AF270"/>
      <c r="AG270"/>
      <c r="AH270"/>
    </row>
    <row r="271" spans="1:34" x14ac:dyDescent="0.35">
      <c r="A271"/>
      <c r="J271"/>
      <c r="AA271"/>
      <c r="AB271"/>
      <c r="AC271"/>
      <c r="AD271"/>
      <c r="AE271"/>
      <c r="AF271"/>
      <c r="AG271"/>
      <c r="AH271"/>
    </row>
    <row r="272" spans="1:34" x14ac:dyDescent="0.35">
      <c r="A272"/>
      <c r="J272"/>
      <c r="AA272"/>
      <c r="AB272"/>
      <c r="AC272"/>
      <c r="AD272"/>
      <c r="AE272"/>
      <c r="AF272"/>
      <c r="AG272"/>
      <c r="AH272"/>
    </row>
    <row r="273" spans="1:34" x14ac:dyDescent="0.35">
      <c r="A273"/>
      <c r="J273"/>
      <c r="AA273"/>
      <c r="AB273"/>
      <c r="AC273"/>
      <c r="AD273"/>
      <c r="AE273"/>
      <c r="AF273"/>
      <c r="AG273"/>
      <c r="AH273"/>
    </row>
    <row r="274" spans="1:34" x14ac:dyDescent="0.35">
      <c r="A274"/>
      <c r="J274"/>
      <c r="AA274"/>
      <c r="AB274"/>
      <c r="AC274"/>
      <c r="AD274"/>
      <c r="AE274"/>
      <c r="AF274"/>
      <c r="AG274"/>
      <c r="AH274"/>
    </row>
    <row r="275" spans="1:34" x14ac:dyDescent="0.35">
      <c r="A275"/>
      <c r="J275"/>
      <c r="AA275"/>
      <c r="AB275"/>
      <c r="AC275"/>
      <c r="AD275"/>
      <c r="AE275"/>
      <c r="AF275"/>
      <c r="AG275"/>
      <c r="AH275"/>
    </row>
    <row r="276" spans="1:34" x14ac:dyDescent="0.35">
      <c r="A276"/>
      <c r="J276"/>
      <c r="AA276"/>
      <c r="AB276"/>
      <c r="AC276"/>
      <c r="AD276"/>
      <c r="AE276"/>
      <c r="AF276"/>
      <c r="AG276"/>
      <c r="AH276"/>
    </row>
    <row r="277" spans="1:34" x14ac:dyDescent="0.35">
      <c r="A277"/>
      <c r="J277"/>
      <c r="AA277"/>
      <c r="AB277"/>
      <c r="AC277"/>
      <c r="AD277"/>
      <c r="AE277"/>
      <c r="AF277"/>
      <c r="AG277"/>
      <c r="AH277"/>
    </row>
    <row r="278" spans="1:34" x14ac:dyDescent="0.35">
      <c r="A278"/>
      <c r="J278"/>
      <c r="AA278"/>
      <c r="AB278"/>
      <c r="AC278"/>
      <c r="AD278"/>
      <c r="AE278"/>
      <c r="AF278"/>
      <c r="AG278"/>
      <c r="AH278"/>
    </row>
    <row r="279" spans="1:34" x14ac:dyDescent="0.35">
      <c r="A279"/>
      <c r="J279"/>
      <c r="AA279"/>
      <c r="AB279"/>
      <c r="AC279"/>
      <c r="AD279"/>
      <c r="AE279"/>
      <c r="AF279"/>
      <c r="AG279"/>
      <c r="AH279"/>
    </row>
    <row r="280" spans="1:34" x14ac:dyDescent="0.35">
      <c r="A280"/>
      <c r="J280"/>
      <c r="AA280"/>
      <c r="AB280"/>
      <c r="AC280"/>
      <c r="AD280"/>
      <c r="AE280"/>
      <c r="AF280"/>
      <c r="AG280"/>
      <c r="AH280"/>
    </row>
    <row r="281" spans="1:34" x14ac:dyDescent="0.35">
      <c r="A281"/>
      <c r="J281"/>
      <c r="AA281"/>
      <c r="AB281"/>
      <c r="AC281"/>
      <c r="AD281"/>
      <c r="AE281"/>
      <c r="AF281"/>
      <c r="AG281"/>
      <c r="AH281"/>
    </row>
    <row r="282" spans="1:34" x14ac:dyDescent="0.35">
      <c r="A282"/>
      <c r="J282"/>
      <c r="AA282"/>
      <c r="AB282"/>
      <c r="AC282"/>
      <c r="AD282"/>
      <c r="AE282"/>
      <c r="AF282"/>
      <c r="AG282"/>
      <c r="AH282"/>
    </row>
    <row r="283" spans="1:34" x14ac:dyDescent="0.35">
      <c r="A283"/>
      <c r="J283"/>
      <c r="AA283"/>
      <c r="AB283"/>
      <c r="AC283"/>
      <c r="AD283"/>
      <c r="AE283"/>
      <c r="AF283"/>
      <c r="AG283"/>
      <c r="AH283"/>
    </row>
    <row r="284" spans="1:34" x14ac:dyDescent="0.35">
      <c r="A284"/>
      <c r="J284"/>
      <c r="AA284"/>
      <c r="AB284"/>
      <c r="AC284"/>
      <c r="AD284"/>
      <c r="AE284"/>
      <c r="AF284"/>
      <c r="AG284"/>
      <c r="AH284"/>
    </row>
    <row r="285" spans="1:34" x14ac:dyDescent="0.35">
      <c r="A285"/>
      <c r="J285"/>
      <c r="AA285"/>
      <c r="AB285"/>
      <c r="AC285"/>
      <c r="AD285"/>
      <c r="AE285"/>
      <c r="AF285"/>
      <c r="AG285"/>
      <c r="AH285"/>
    </row>
    <row r="286" spans="1:34" x14ac:dyDescent="0.35">
      <c r="A286"/>
      <c r="J286"/>
      <c r="AA286"/>
      <c r="AB286"/>
      <c r="AC286"/>
      <c r="AD286"/>
      <c r="AE286"/>
      <c r="AF286"/>
      <c r="AG286"/>
      <c r="AH286"/>
    </row>
    <row r="287" spans="1:34" x14ac:dyDescent="0.35">
      <c r="A287"/>
      <c r="J287"/>
      <c r="AA287"/>
      <c r="AB287"/>
      <c r="AC287"/>
      <c r="AD287"/>
      <c r="AE287"/>
      <c r="AF287"/>
      <c r="AG287"/>
      <c r="AH287"/>
    </row>
    <row r="288" spans="1:34" x14ac:dyDescent="0.35">
      <c r="A288"/>
      <c r="J288"/>
      <c r="AA288"/>
      <c r="AB288"/>
      <c r="AC288"/>
      <c r="AD288"/>
      <c r="AE288"/>
      <c r="AF288"/>
      <c r="AG288"/>
      <c r="AH288"/>
    </row>
    <row r="289" spans="1:34" x14ac:dyDescent="0.35">
      <c r="A289"/>
      <c r="J289"/>
      <c r="AA289"/>
      <c r="AB289"/>
      <c r="AC289"/>
      <c r="AD289"/>
      <c r="AE289"/>
      <c r="AF289"/>
      <c r="AG289"/>
      <c r="AH289"/>
    </row>
    <row r="290" spans="1:34" x14ac:dyDescent="0.35">
      <c r="A290"/>
      <c r="J290"/>
      <c r="AA290"/>
      <c r="AB290"/>
      <c r="AC290"/>
      <c r="AD290"/>
      <c r="AE290"/>
      <c r="AF290"/>
      <c r="AG290"/>
      <c r="AH290"/>
    </row>
    <row r="291" spans="1:34" x14ac:dyDescent="0.35">
      <c r="A291"/>
      <c r="J291"/>
      <c r="AA291"/>
      <c r="AB291"/>
      <c r="AC291"/>
      <c r="AD291"/>
      <c r="AE291"/>
      <c r="AF291"/>
      <c r="AG291"/>
      <c r="AH291"/>
    </row>
    <row r="292" spans="1:34" x14ac:dyDescent="0.35">
      <c r="A292"/>
      <c r="J292"/>
      <c r="AA292"/>
      <c r="AB292"/>
      <c r="AC292"/>
      <c r="AD292"/>
      <c r="AE292"/>
      <c r="AF292"/>
      <c r="AG292"/>
      <c r="AH292"/>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81"/>
    <dataValidation allowBlank="1" errorTitle="Invalid Vertex Visibility" error="You have entered an unrecognized vertex visibility.  Try selecting from the drop-down list instead." sqref="BS3"/>
    <dataValidation allowBlank="1" showErrorMessage="1" sqref="BS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81">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81"/>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81"/>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81"/>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81"/>
    <dataValidation allowBlank="1" showInputMessage="1" errorTitle="Invalid Vertex Image Key" promptTitle="Vertex Tooltip" prompt="Enter optional text that will pop up when the mouse is hovered over the vertex." sqref="K3:K81"/>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81"/>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81">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81"/>
    <dataValidation allowBlank="1" showInputMessage="1" promptTitle="Vertex Label Fill Color" prompt="To select an optional fill color for the Label shape, right-click and select Select Color on the right-click menu." sqref="I3:I81"/>
    <dataValidation allowBlank="1" showInputMessage="1" errorTitle="Invalid Vertex Image Key" promptTitle="Vertex Image File" prompt="Enter the path to an image file.  Hover over the column header for examples." sqref="F3:F81"/>
    <dataValidation allowBlank="1" showInputMessage="1" promptTitle="Vertex Color" prompt="To select an optional vertex color, right-click and select Select Color on the right-click menu." sqref="B3:B81"/>
    <dataValidation allowBlank="1" showInputMessage="1" errorTitle="Invalid Vertex Opacity" error="The optional vertex opacity must be a whole number between 0 and 10." promptTitle="Vertex Opacity" prompt="Enter an optional vertex opacity between 0 (transparent) and 100 (opaque)." sqref="E3:E81"/>
    <dataValidation type="list" allowBlank="1" showInputMessage="1" showErrorMessage="1" errorTitle="Invalid Vertex Shape" error="You have entered an invalid vertex shape.  Try selecting from the drop-down list instead." promptTitle="Vertex Shape" prompt="Select an optional vertex shape." sqref="C3:C81">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81"/>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81">
      <formula1>ValidVertexLabelPositions</formula1>
    </dataValidation>
    <dataValidation allowBlank="1" showInputMessage="1" showErrorMessage="1" promptTitle="Vertex Name" prompt="Enter the name of the vertex." sqref="A3:A81"/>
  </dataValidations>
  <hyperlinks>
    <hyperlink ref="AL3" r:id="rId1"/>
    <hyperlink ref="AL4" r:id="rId2"/>
    <hyperlink ref="AL6" r:id="rId3"/>
    <hyperlink ref="AL8" r:id="rId4"/>
    <hyperlink ref="AL9" r:id="rId5"/>
    <hyperlink ref="AL10" r:id="rId6"/>
    <hyperlink ref="AL11" r:id="rId7"/>
    <hyperlink ref="AL13" r:id="rId8"/>
    <hyperlink ref="AL17" r:id="rId9"/>
    <hyperlink ref="AL18" r:id="rId10"/>
    <hyperlink ref="AL19" r:id="rId11"/>
    <hyperlink ref="AL21" r:id="rId12"/>
    <hyperlink ref="AL23" r:id="rId13"/>
    <hyperlink ref="AL24" r:id="rId14"/>
    <hyperlink ref="AL26" r:id="rId15"/>
    <hyperlink ref="AL27" r:id="rId16"/>
    <hyperlink ref="AL28" r:id="rId17"/>
    <hyperlink ref="AL29" r:id="rId18"/>
    <hyperlink ref="AL30" r:id="rId19"/>
    <hyperlink ref="AL34" r:id="rId20"/>
    <hyperlink ref="AL35" r:id="rId21"/>
    <hyperlink ref="AL37" r:id="rId22"/>
    <hyperlink ref="AL38" r:id="rId23"/>
    <hyperlink ref="AL40" r:id="rId24"/>
    <hyperlink ref="AL41" r:id="rId25"/>
    <hyperlink ref="AL42" r:id="rId26"/>
    <hyperlink ref="AL43" r:id="rId27"/>
    <hyperlink ref="AL44" r:id="rId28"/>
    <hyperlink ref="AL46" r:id="rId29"/>
    <hyperlink ref="AL47" r:id="rId30"/>
    <hyperlink ref="AL48" r:id="rId31"/>
    <hyperlink ref="AL50" r:id="rId32"/>
    <hyperlink ref="AL51" r:id="rId33"/>
    <hyperlink ref="AL53" r:id="rId34"/>
    <hyperlink ref="AL54" r:id="rId35"/>
    <hyperlink ref="AL58" r:id="rId36"/>
    <hyperlink ref="AL60" r:id="rId37"/>
    <hyperlink ref="AL61" r:id="rId38"/>
    <hyperlink ref="AL64" r:id="rId39"/>
    <hyperlink ref="AL65" r:id="rId40"/>
    <hyperlink ref="AL67" r:id="rId41"/>
    <hyperlink ref="AL71" r:id="rId42"/>
    <hyperlink ref="AL72" r:id="rId43"/>
    <hyperlink ref="AL74" r:id="rId44"/>
    <hyperlink ref="AL76" r:id="rId45"/>
    <hyperlink ref="AL77" r:id="rId46"/>
    <hyperlink ref="AL79" r:id="rId47"/>
    <hyperlink ref="AL80" r:id="rId48"/>
    <hyperlink ref="AL81" r:id="rId49"/>
    <hyperlink ref="AO4" r:id="rId50"/>
    <hyperlink ref="AO6" r:id="rId51"/>
    <hyperlink ref="AO8" r:id="rId52"/>
    <hyperlink ref="AO9" r:id="rId53"/>
    <hyperlink ref="AO13" r:id="rId54"/>
    <hyperlink ref="AO14" r:id="rId55"/>
    <hyperlink ref="AO17" r:id="rId56"/>
    <hyperlink ref="AO19" r:id="rId57"/>
    <hyperlink ref="AO20" r:id="rId58"/>
    <hyperlink ref="AO21" r:id="rId59"/>
    <hyperlink ref="AO23" r:id="rId60"/>
    <hyperlink ref="AO26" r:id="rId61"/>
    <hyperlink ref="AO27" r:id="rId62"/>
    <hyperlink ref="AO28" r:id="rId63"/>
    <hyperlink ref="AO29" r:id="rId64"/>
    <hyperlink ref="AO30" r:id="rId65"/>
    <hyperlink ref="AO31" r:id="rId66"/>
    <hyperlink ref="AO33" r:id="rId67"/>
    <hyperlink ref="AO37" r:id="rId68"/>
    <hyperlink ref="AO39" r:id="rId69"/>
    <hyperlink ref="AO41" r:id="rId70"/>
    <hyperlink ref="AO42" r:id="rId71"/>
    <hyperlink ref="AO44" r:id="rId72"/>
    <hyperlink ref="AO47" r:id="rId73"/>
    <hyperlink ref="AO48" r:id="rId74"/>
    <hyperlink ref="AO49" r:id="rId75"/>
    <hyperlink ref="AO50" r:id="rId76"/>
    <hyperlink ref="AO51" r:id="rId77"/>
    <hyperlink ref="AO52" r:id="rId78"/>
    <hyperlink ref="AO57" r:id="rId79"/>
    <hyperlink ref="AO58" r:id="rId80"/>
    <hyperlink ref="AO59" r:id="rId81"/>
    <hyperlink ref="AO60" r:id="rId82"/>
    <hyperlink ref="AO62" r:id="rId83"/>
    <hyperlink ref="AO63" r:id="rId84"/>
    <hyperlink ref="AO64" r:id="rId85"/>
    <hyperlink ref="AO65" r:id="rId86"/>
    <hyperlink ref="AO66" r:id="rId87"/>
    <hyperlink ref="AO67" r:id="rId88"/>
    <hyperlink ref="AO68" r:id="rId89"/>
    <hyperlink ref="AO69" r:id="rId90"/>
    <hyperlink ref="AO71" r:id="rId91"/>
    <hyperlink ref="AO72" r:id="rId92"/>
    <hyperlink ref="AO75" r:id="rId93"/>
    <hyperlink ref="AO77" r:id="rId94"/>
    <hyperlink ref="AO78" r:id="rId95"/>
    <hyperlink ref="AO79" r:id="rId96"/>
    <hyperlink ref="AO80" r:id="rId97"/>
    <hyperlink ref="AO81" r:id="rId98"/>
    <hyperlink ref="AU3" r:id="rId99"/>
    <hyperlink ref="AU4" r:id="rId100"/>
    <hyperlink ref="AU6" r:id="rId101"/>
    <hyperlink ref="AU7" r:id="rId102"/>
    <hyperlink ref="AU8" r:id="rId103"/>
    <hyperlink ref="AU10" r:id="rId104"/>
    <hyperlink ref="AU11" r:id="rId105"/>
    <hyperlink ref="AU15" r:id="rId106"/>
    <hyperlink ref="AU16" r:id="rId107"/>
    <hyperlink ref="AU17" r:id="rId108"/>
    <hyperlink ref="AU18" r:id="rId109"/>
    <hyperlink ref="AU19" r:id="rId110"/>
    <hyperlink ref="AU20" r:id="rId111"/>
    <hyperlink ref="AU21" r:id="rId112"/>
    <hyperlink ref="AU23" r:id="rId113"/>
    <hyperlink ref="AU24" r:id="rId114"/>
    <hyperlink ref="AU25" r:id="rId115"/>
    <hyperlink ref="AU26" r:id="rId116"/>
    <hyperlink ref="AU27" r:id="rId117"/>
    <hyperlink ref="AU28" r:id="rId118"/>
    <hyperlink ref="AU29" r:id="rId119"/>
    <hyperlink ref="AU30" r:id="rId120"/>
    <hyperlink ref="AU31" r:id="rId121"/>
    <hyperlink ref="AU34" r:id="rId122"/>
    <hyperlink ref="AU35" r:id="rId123"/>
    <hyperlink ref="AU36" r:id="rId124"/>
    <hyperlink ref="AU37" r:id="rId125"/>
    <hyperlink ref="AU38" r:id="rId126"/>
    <hyperlink ref="AU39" r:id="rId127"/>
    <hyperlink ref="AU40" r:id="rId128"/>
    <hyperlink ref="AU41" r:id="rId129"/>
    <hyperlink ref="AU43" r:id="rId130"/>
    <hyperlink ref="AU44" r:id="rId131"/>
    <hyperlink ref="AU45" r:id="rId132"/>
    <hyperlink ref="AU46" r:id="rId133"/>
    <hyperlink ref="AU47" r:id="rId134"/>
    <hyperlink ref="AU48" r:id="rId135"/>
    <hyperlink ref="AU49" r:id="rId136"/>
    <hyperlink ref="AU50" r:id="rId137"/>
    <hyperlink ref="AU51" r:id="rId138"/>
    <hyperlink ref="AU52" r:id="rId139"/>
    <hyperlink ref="AU53" r:id="rId140"/>
    <hyperlink ref="AU54" r:id="rId141"/>
    <hyperlink ref="AU55" r:id="rId142"/>
    <hyperlink ref="AU57" r:id="rId143"/>
    <hyperlink ref="AU59" r:id="rId144"/>
    <hyperlink ref="AU60" r:id="rId145"/>
    <hyperlink ref="AU61" r:id="rId146"/>
    <hyperlink ref="AU62" r:id="rId147"/>
    <hyperlink ref="AU63" r:id="rId148"/>
    <hyperlink ref="AU64" r:id="rId149"/>
    <hyperlink ref="AU65" r:id="rId150"/>
    <hyperlink ref="AU67" r:id="rId151"/>
    <hyperlink ref="AU68" r:id="rId152"/>
    <hyperlink ref="AU70" r:id="rId153"/>
    <hyperlink ref="AU71" r:id="rId154"/>
    <hyperlink ref="AU72" r:id="rId155"/>
    <hyperlink ref="AU73" r:id="rId156"/>
    <hyperlink ref="AU74" r:id="rId157"/>
    <hyperlink ref="AU75" r:id="rId158"/>
    <hyperlink ref="AU76" r:id="rId159"/>
    <hyperlink ref="AU77" r:id="rId160"/>
    <hyperlink ref="AU78" r:id="rId161"/>
    <hyperlink ref="AU79" r:id="rId162"/>
    <hyperlink ref="AU80" r:id="rId163"/>
    <hyperlink ref="AU81" r:id="rId164"/>
    <hyperlink ref="F3" r:id="rId165"/>
    <hyperlink ref="F4" r:id="rId166"/>
    <hyperlink ref="F5" r:id="rId167"/>
    <hyperlink ref="F6" r:id="rId168"/>
    <hyperlink ref="F7" r:id="rId169"/>
    <hyperlink ref="F8" r:id="rId170"/>
    <hyperlink ref="F9" r:id="rId171"/>
    <hyperlink ref="F10" r:id="rId172"/>
    <hyperlink ref="F11" r:id="rId173"/>
    <hyperlink ref="F12" r:id="rId174"/>
    <hyperlink ref="F13" r:id="rId175"/>
    <hyperlink ref="F14" r:id="rId176"/>
    <hyperlink ref="F15" r:id="rId177"/>
    <hyperlink ref="F16" r:id="rId178"/>
    <hyperlink ref="F17" r:id="rId179"/>
    <hyperlink ref="F18" r:id="rId180"/>
    <hyperlink ref="F19" r:id="rId181"/>
    <hyperlink ref="F20" r:id="rId182"/>
    <hyperlink ref="F21" r:id="rId183"/>
    <hyperlink ref="F22" r:id="rId184"/>
    <hyperlink ref="F23" r:id="rId185"/>
    <hyperlink ref="F24" r:id="rId186"/>
    <hyperlink ref="F25" r:id="rId187"/>
    <hyperlink ref="F26" r:id="rId188"/>
    <hyperlink ref="F27" r:id="rId189"/>
    <hyperlink ref="F28" r:id="rId190"/>
    <hyperlink ref="F29" r:id="rId191"/>
    <hyperlink ref="F30" r:id="rId192"/>
    <hyperlink ref="F31" r:id="rId193"/>
    <hyperlink ref="F32" r:id="rId194"/>
    <hyperlink ref="F33" r:id="rId195"/>
    <hyperlink ref="F34" r:id="rId196"/>
    <hyperlink ref="F35" r:id="rId197"/>
    <hyperlink ref="F36" r:id="rId198"/>
    <hyperlink ref="F37" r:id="rId199"/>
    <hyperlink ref="F38" r:id="rId200"/>
    <hyperlink ref="F39" r:id="rId201"/>
    <hyperlink ref="F40" r:id="rId202"/>
    <hyperlink ref="F41" r:id="rId203"/>
    <hyperlink ref="F42" r:id="rId204"/>
    <hyperlink ref="F43" r:id="rId205"/>
    <hyperlink ref="F44" r:id="rId206"/>
    <hyperlink ref="F45" r:id="rId207"/>
    <hyperlink ref="F46" r:id="rId208"/>
    <hyperlink ref="F47" r:id="rId209"/>
    <hyperlink ref="F48" r:id="rId210"/>
    <hyperlink ref="F49" r:id="rId211"/>
    <hyperlink ref="F50" r:id="rId212"/>
    <hyperlink ref="F51" r:id="rId213"/>
    <hyperlink ref="F52" r:id="rId214"/>
    <hyperlink ref="F53" r:id="rId215"/>
    <hyperlink ref="F54" r:id="rId216"/>
    <hyperlink ref="F55" r:id="rId217"/>
    <hyperlink ref="F56" r:id="rId218"/>
    <hyperlink ref="F57" r:id="rId219"/>
    <hyperlink ref="F58" r:id="rId220"/>
    <hyperlink ref="F59" r:id="rId221"/>
    <hyperlink ref="F60" r:id="rId222"/>
    <hyperlink ref="F61" r:id="rId223"/>
    <hyperlink ref="F62" r:id="rId224"/>
    <hyperlink ref="F63" r:id="rId225"/>
    <hyperlink ref="F64" r:id="rId226"/>
    <hyperlink ref="F65" r:id="rId227"/>
    <hyperlink ref="F66" r:id="rId228"/>
    <hyperlink ref="F67" r:id="rId229"/>
    <hyperlink ref="F68" r:id="rId230"/>
    <hyperlink ref="F69" r:id="rId231"/>
    <hyperlink ref="F70" r:id="rId232"/>
    <hyperlink ref="F71" r:id="rId233"/>
    <hyperlink ref="F72" r:id="rId234"/>
    <hyperlink ref="F73" r:id="rId235"/>
    <hyperlink ref="F74" r:id="rId236"/>
    <hyperlink ref="F75" r:id="rId237"/>
    <hyperlink ref="F76" r:id="rId238"/>
    <hyperlink ref="F77" r:id="rId239"/>
    <hyperlink ref="F78" r:id="rId240"/>
    <hyperlink ref="F79" r:id="rId241"/>
    <hyperlink ref="F80" r:id="rId242"/>
    <hyperlink ref="F81" r:id="rId243"/>
    <hyperlink ref="AX3" r:id="rId244"/>
    <hyperlink ref="AX4" r:id="rId245"/>
    <hyperlink ref="AX5" r:id="rId246"/>
    <hyperlink ref="AX6" r:id="rId247"/>
    <hyperlink ref="AX7" r:id="rId248"/>
    <hyperlink ref="AX8" r:id="rId249"/>
    <hyperlink ref="AX9" r:id="rId250"/>
    <hyperlink ref="AX10" r:id="rId251"/>
    <hyperlink ref="AX11" r:id="rId252"/>
    <hyperlink ref="AX12" r:id="rId253"/>
    <hyperlink ref="AX13" r:id="rId254"/>
    <hyperlink ref="AX14" r:id="rId255"/>
    <hyperlink ref="AX15" r:id="rId256"/>
    <hyperlink ref="AX16" r:id="rId257"/>
    <hyperlink ref="AX17" r:id="rId258"/>
    <hyperlink ref="AX18" r:id="rId259"/>
    <hyperlink ref="AX19" r:id="rId260"/>
    <hyperlink ref="AX20" r:id="rId261"/>
    <hyperlink ref="AX21" r:id="rId262"/>
    <hyperlink ref="AX22" r:id="rId263"/>
    <hyperlink ref="AX23" r:id="rId264"/>
    <hyperlink ref="AX24" r:id="rId265"/>
    <hyperlink ref="AX25" r:id="rId266"/>
    <hyperlink ref="AX26" r:id="rId267"/>
    <hyperlink ref="AX27" r:id="rId268"/>
    <hyperlink ref="AX28" r:id="rId269"/>
    <hyperlink ref="AX29" r:id="rId270"/>
    <hyperlink ref="AX30" r:id="rId271"/>
    <hyperlink ref="AX31" r:id="rId272"/>
    <hyperlink ref="AX32" r:id="rId273"/>
    <hyperlink ref="AX33" r:id="rId274"/>
    <hyperlink ref="AX34" r:id="rId275"/>
    <hyperlink ref="AX35" r:id="rId276"/>
    <hyperlink ref="AX36" r:id="rId277"/>
    <hyperlink ref="AX37" r:id="rId278"/>
    <hyperlink ref="AX38" r:id="rId279"/>
    <hyperlink ref="AX39" r:id="rId280"/>
    <hyperlink ref="AX40" r:id="rId281"/>
    <hyperlink ref="AX41" r:id="rId282"/>
    <hyperlink ref="AX42" r:id="rId283"/>
    <hyperlink ref="AX43" r:id="rId284"/>
    <hyperlink ref="AX44" r:id="rId285"/>
    <hyperlink ref="AX45" r:id="rId286"/>
    <hyperlink ref="AX46" r:id="rId287"/>
    <hyperlink ref="AX47" r:id="rId288"/>
    <hyperlink ref="AX48" r:id="rId289"/>
    <hyperlink ref="AX49" r:id="rId290"/>
    <hyperlink ref="AX50" r:id="rId291"/>
    <hyperlink ref="AX51" r:id="rId292"/>
    <hyperlink ref="AX52" r:id="rId293"/>
    <hyperlink ref="AX53" r:id="rId294"/>
    <hyperlink ref="AX54" r:id="rId295"/>
    <hyperlink ref="AX55" r:id="rId296"/>
    <hyperlink ref="AX56" r:id="rId297"/>
    <hyperlink ref="AX57" r:id="rId298"/>
    <hyperlink ref="AX58" r:id="rId299"/>
    <hyperlink ref="AX59" r:id="rId300"/>
    <hyperlink ref="AX60" r:id="rId301"/>
    <hyperlink ref="AX61" r:id="rId302"/>
    <hyperlink ref="AX62" r:id="rId303"/>
    <hyperlink ref="AX63" r:id="rId304"/>
    <hyperlink ref="AX64" r:id="rId305"/>
    <hyperlink ref="AX65" r:id="rId306"/>
    <hyperlink ref="AX66" r:id="rId307"/>
    <hyperlink ref="AX67" r:id="rId308"/>
    <hyperlink ref="AX68" r:id="rId309"/>
    <hyperlink ref="AX69" r:id="rId310"/>
    <hyperlink ref="AX70" r:id="rId311"/>
    <hyperlink ref="AX71" r:id="rId312"/>
    <hyperlink ref="AX72" r:id="rId313"/>
    <hyperlink ref="AX73" r:id="rId314"/>
    <hyperlink ref="AX74" r:id="rId315"/>
    <hyperlink ref="AX75" r:id="rId316"/>
    <hyperlink ref="AX76" r:id="rId317"/>
    <hyperlink ref="AX77" r:id="rId318"/>
    <hyperlink ref="AX78" r:id="rId319"/>
    <hyperlink ref="AX79" r:id="rId320"/>
    <hyperlink ref="AX80" r:id="rId321"/>
    <hyperlink ref="AX81" r:id="rId322"/>
  </hyperlinks>
  <pageMargins left="0.7" right="0.7" top="0.75" bottom="0.75" header="0.3" footer="0.3"/>
  <pageSetup orientation="portrait" horizontalDpi="0" verticalDpi="0" r:id="rId323"/>
  <legacyDrawing r:id="rId324"/>
  <tableParts count="1">
    <tablePart r:id="rId32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4.5" x14ac:dyDescent="0.35"/>
  <cols>
    <col min="1" max="1" width="10.81640625" style="3" bestFit="1" customWidth="1"/>
    <col min="2" max="2" width="16.81640625" style="3" bestFit="1" customWidth="1"/>
    <col min="4" max="5" width="9.1796875" customWidth="1"/>
  </cols>
  <sheetData>
    <row r="1" spans="1:1" x14ac:dyDescent="0.35">
      <c r="A1" s="3" t="s">
        <v>49</v>
      </c>
    </row>
    <row r="2" spans="1:1" ht="15" customHeight="1" x14ac:dyDescent="0.35"/>
    <row r="3" spans="1:1" ht="15" customHeight="1" x14ac:dyDescent="0.35">
      <c r="A3" s="32" t="s">
        <v>50</v>
      </c>
    </row>
    <row r="21" spans="4:4" x14ac:dyDescent="0.35">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O10"/>
  <sheetViews>
    <sheetView workbookViewId="0">
      <pane ySplit="2" topLeftCell="A3" activePane="bottomLeft" state="frozen"/>
      <selection pane="bottomLeft" activeCell="A3" sqref="A3"/>
    </sheetView>
  </sheetViews>
  <sheetFormatPr defaultRowHeight="14.5" x14ac:dyDescent="0.35"/>
  <cols>
    <col min="1" max="1" width="9.453125" style="1" bestFit="1" customWidth="1"/>
    <col min="2" max="2" width="14.26953125" bestFit="1" customWidth="1"/>
    <col min="3" max="3" width="15" bestFit="1" customWidth="1"/>
    <col min="4" max="4" width="11.1796875" bestFit="1" customWidth="1"/>
    <col min="5" max="5" width="13" bestFit="1" customWidth="1"/>
    <col min="6" max="6" width="8" bestFit="1" customWidth="1"/>
    <col min="7" max="8" width="13.54296875" hidden="1" customWidth="1"/>
    <col min="9" max="9" width="11" hidden="1" customWidth="1"/>
    <col min="10" max="10" width="12.54296875" hidden="1" customWidth="1"/>
    <col min="11" max="11" width="11" customWidth="1"/>
    <col min="12" max="12" width="9.7265625" customWidth="1"/>
    <col min="13" max="13" width="13.1796875" customWidth="1"/>
    <col min="14" max="15" width="8.453125" customWidth="1"/>
    <col min="16" max="16" width="18.26953125" customWidth="1"/>
    <col min="17" max="17" width="14.81640625" customWidth="1"/>
    <col min="18" max="18" width="14.54296875" customWidth="1"/>
    <col min="19" max="21" width="24.1796875" customWidth="1"/>
    <col min="22" max="22" width="21.26953125" customWidth="1"/>
    <col min="23" max="23" width="19.26953125" customWidth="1"/>
    <col min="24" max="24" width="10" customWidth="1"/>
    <col min="25" max="25" width="13.1796875" bestFit="1" customWidth="1"/>
    <col min="26" max="26" width="14.54296875" bestFit="1" customWidth="1"/>
    <col min="27" max="27" width="14.7265625" bestFit="1" customWidth="1"/>
    <col min="28" max="28" width="12.7265625" bestFit="1" customWidth="1"/>
    <col min="29" max="29" width="14.6328125" bestFit="1" customWidth="1"/>
    <col min="30" max="30" width="13.54296875" bestFit="1" customWidth="1"/>
    <col min="31" max="31" width="16.453125" bestFit="1" customWidth="1"/>
    <col min="32" max="32" width="10.7265625" bestFit="1" customWidth="1"/>
    <col min="33" max="33" width="20.26953125" bestFit="1" customWidth="1"/>
    <col min="34" max="34" width="25.26953125" bestFit="1" customWidth="1"/>
    <col min="35" max="35" width="21.08984375" bestFit="1" customWidth="1"/>
    <col min="36" max="36" width="26.08984375" bestFit="1" customWidth="1"/>
    <col min="37" max="37" width="27.1796875" bestFit="1" customWidth="1"/>
    <col min="38" max="38" width="31.36328125" bestFit="1" customWidth="1"/>
    <col min="39" max="39" width="17.26953125" bestFit="1" customWidth="1"/>
    <col min="40" max="40" width="20.81640625" bestFit="1" customWidth="1"/>
    <col min="41" max="41" width="16" bestFit="1" customWidth="1"/>
  </cols>
  <sheetData>
    <row r="1" spans="1:41" x14ac:dyDescent="0.35">
      <c r="B1" s="56" t="s">
        <v>39</v>
      </c>
      <c r="C1" s="57"/>
      <c r="D1" s="57"/>
      <c r="E1" s="58"/>
      <c r="F1" s="55" t="s">
        <v>43</v>
      </c>
      <c r="G1" s="59" t="s">
        <v>44</v>
      </c>
      <c r="H1" s="60"/>
      <c r="I1" s="61" t="s">
        <v>40</v>
      </c>
      <c r="J1" s="62"/>
      <c r="K1" s="63" t="s">
        <v>42</v>
      </c>
      <c r="L1" s="64"/>
      <c r="M1" s="64"/>
      <c r="N1" s="64"/>
      <c r="O1" s="64"/>
      <c r="P1" s="64"/>
      <c r="Q1" s="64"/>
      <c r="R1" s="64"/>
      <c r="S1" s="64"/>
      <c r="T1" s="64"/>
      <c r="U1" s="64"/>
      <c r="V1" s="64"/>
      <c r="W1" s="64"/>
      <c r="X1" s="64"/>
    </row>
    <row r="2" spans="1:41" s="13" customFormat="1" ht="30" customHeight="1" x14ac:dyDescent="0.35">
      <c r="A2" s="11" t="s">
        <v>144</v>
      </c>
      <c r="B2" s="13" t="s">
        <v>21</v>
      </c>
      <c r="C2" s="13" t="s">
        <v>20</v>
      </c>
      <c r="D2" s="13" t="s">
        <v>11</v>
      </c>
      <c r="E2" s="13" t="s">
        <v>145</v>
      </c>
      <c r="F2" s="13" t="s">
        <v>46</v>
      </c>
      <c r="G2" s="13" t="s">
        <v>167</v>
      </c>
      <c r="H2" s="13" t="s">
        <v>168</v>
      </c>
      <c r="I2" s="13" t="s">
        <v>12</v>
      </c>
      <c r="J2" s="13" t="s">
        <v>166</v>
      </c>
      <c r="K2" s="13" t="s">
        <v>146</v>
      </c>
      <c r="L2" s="13" t="s">
        <v>148</v>
      </c>
      <c r="M2" s="13" t="s">
        <v>149</v>
      </c>
      <c r="N2" s="13" t="s">
        <v>150</v>
      </c>
      <c r="O2" s="13" t="s">
        <v>151</v>
      </c>
      <c r="P2" s="13" t="s">
        <v>170</v>
      </c>
      <c r="Q2" s="13" t="s">
        <v>171</v>
      </c>
      <c r="R2" s="13" t="s">
        <v>152</v>
      </c>
      <c r="S2" s="13" t="s">
        <v>153</v>
      </c>
      <c r="T2" s="13" t="s">
        <v>154</v>
      </c>
      <c r="U2" s="13" t="s">
        <v>155</v>
      </c>
      <c r="V2" s="13" t="s">
        <v>156</v>
      </c>
      <c r="W2" s="13" t="s">
        <v>157</v>
      </c>
      <c r="X2" s="13" t="s">
        <v>158</v>
      </c>
      <c r="Y2" s="13" t="s">
        <v>1362</v>
      </c>
      <c r="Z2" s="13" t="s">
        <v>1365</v>
      </c>
      <c r="AA2" s="13" t="s">
        <v>1374</v>
      </c>
      <c r="AB2" s="13" t="s">
        <v>1385</v>
      </c>
      <c r="AC2" s="13" t="s">
        <v>1397</v>
      </c>
      <c r="AD2" s="13" t="s">
        <v>1400</v>
      </c>
      <c r="AE2" s="13" t="s">
        <v>1401</v>
      </c>
      <c r="AF2" s="13" t="s">
        <v>1403</v>
      </c>
      <c r="AG2" s="117" t="s">
        <v>1722</v>
      </c>
      <c r="AH2" s="117" t="s">
        <v>1723</v>
      </c>
      <c r="AI2" s="117" t="s">
        <v>1724</v>
      </c>
      <c r="AJ2" s="117" t="s">
        <v>1725</v>
      </c>
      <c r="AK2" s="117" t="s">
        <v>1726</v>
      </c>
      <c r="AL2" s="117" t="s">
        <v>1727</v>
      </c>
      <c r="AM2" s="117" t="s">
        <v>1728</v>
      </c>
      <c r="AN2" s="117" t="s">
        <v>1729</v>
      </c>
      <c r="AO2" s="117" t="s">
        <v>1732</v>
      </c>
    </row>
    <row r="3" spans="1:41" x14ac:dyDescent="0.35">
      <c r="A3" s="14"/>
      <c r="B3" s="15"/>
      <c r="C3" s="15"/>
      <c r="D3" s="15"/>
      <c r="E3" s="15"/>
      <c r="F3" s="16"/>
      <c r="G3" s="65"/>
      <c r="H3" s="65"/>
      <c r="I3" s="53"/>
      <c r="J3" s="53"/>
      <c r="K3" s="48"/>
      <c r="L3" s="48"/>
      <c r="M3" s="48"/>
      <c r="N3" s="48"/>
      <c r="O3" s="48"/>
      <c r="P3" s="48"/>
      <c r="Q3" s="48"/>
      <c r="R3" s="48"/>
      <c r="S3" s="48"/>
      <c r="T3" s="48"/>
      <c r="U3" s="48"/>
      <c r="V3" s="48"/>
      <c r="W3" s="49"/>
      <c r="X3" s="49"/>
      <c r="Y3" s="71"/>
      <c r="Z3" s="71"/>
      <c r="AA3" s="71"/>
      <c r="AB3" s="71"/>
      <c r="AC3" s="71"/>
      <c r="AD3" s="71"/>
      <c r="AE3" s="71"/>
      <c r="AF3" s="71"/>
      <c r="AG3" s="36"/>
      <c r="AH3" s="36"/>
      <c r="AI3" s="36"/>
      <c r="AJ3" s="36"/>
      <c r="AK3" s="36"/>
      <c r="AL3" s="36"/>
      <c r="AM3" s="36"/>
      <c r="AN3" s="36"/>
      <c r="AO3" s="36"/>
    </row>
    <row r="10" spans="1:41" ht="14.25" customHeight="1" x14ac:dyDescent="0.35"/>
  </sheetData>
  <dataConsolidate/>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2"/>
  <sheetViews>
    <sheetView workbookViewId="0">
      <selection activeCell="A2" sqref="A2"/>
    </sheetView>
  </sheetViews>
  <sheetFormatPr defaultRowHeight="14.5" x14ac:dyDescent="0.35"/>
  <cols>
    <col min="1" max="1" width="9.453125" style="1" bestFit="1" customWidth="1"/>
    <col min="2" max="2" width="9.1796875" style="1"/>
    <col min="3" max="3" width="11.54296875" bestFit="1" customWidth="1"/>
    <col min="4" max="4" width="9.1796875" customWidth="1"/>
  </cols>
  <sheetData>
    <row r="1" spans="1:3" x14ac:dyDescent="0.35">
      <c r="A1" s="1" t="s">
        <v>144</v>
      </c>
      <c r="B1" s="1" t="s">
        <v>5</v>
      </c>
      <c r="C1" s="1" t="s">
        <v>147</v>
      </c>
    </row>
    <row r="2" spans="1:3" x14ac:dyDescent="0.35">
      <c r="C2" s="3"/>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56"/>
  <sheetViews>
    <sheetView workbookViewId="0">
      <selection activeCell="C40" sqref="C40"/>
    </sheetView>
  </sheetViews>
  <sheetFormatPr defaultRowHeight="14.5" x14ac:dyDescent="0.35"/>
  <cols>
    <col min="1" max="1" width="43.1796875" customWidth="1"/>
    <col min="2" max="2" width="13.81640625" customWidth="1"/>
    <col min="3" max="3" width="9.1796875" customWidth="1"/>
    <col min="4" max="4" width="12.81640625" hidden="1" customWidth="1"/>
    <col min="5" max="5" width="19.7265625" hidden="1" customWidth="1"/>
    <col min="6" max="6" width="15.54296875" hidden="1" customWidth="1"/>
    <col min="7" max="7" width="22.1796875" hidden="1" customWidth="1"/>
    <col min="8" max="8" width="17.1796875" hidden="1" customWidth="1"/>
    <col min="9" max="9" width="23.81640625" hidden="1" customWidth="1"/>
    <col min="10" max="10" width="28.26953125" hidden="1" customWidth="1"/>
    <col min="11" max="11" width="34.81640625" hidden="1" customWidth="1"/>
    <col min="12" max="12" width="25" hidden="1" customWidth="1"/>
    <col min="13" max="13" width="31.54296875" hidden="1" customWidth="1"/>
    <col min="14" max="14" width="26.54296875" hidden="1" customWidth="1"/>
    <col min="15" max="17" width="33.26953125" hidden="1" customWidth="1"/>
    <col min="18" max="18" width="26.54296875" hidden="1" customWidth="1"/>
    <col min="19" max="19" width="33" hidden="1" customWidth="1"/>
    <col min="20" max="20" width="19.54296875" hidden="1" customWidth="1"/>
    <col min="21" max="21" width="26.1796875" hidden="1" customWidth="1"/>
    <col min="22" max="22" width="9.1796875" hidden="1" customWidth="1"/>
    <col min="23" max="23" width="34.1796875" hidden="1" customWidth="1"/>
    <col min="24" max="24" width="25.1796875" hidden="1" customWidth="1"/>
  </cols>
  <sheetData>
    <row r="1" spans="1:24" ht="15" customHeight="1" thickBot="1" x14ac:dyDescent="0.4">
      <c r="A1" s="13" t="s">
        <v>162</v>
      </c>
      <c r="B1" s="13" t="s">
        <v>17</v>
      </c>
      <c r="D1" t="s">
        <v>79</v>
      </c>
      <c r="E1" t="s">
        <v>80</v>
      </c>
      <c r="F1" s="37" t="s">
        <v>86</v>
      </c>
      <c r="G1" s="38" t="s">
        <v>87</v>
      </c>
      <c r="H1" s="37" t="s">
        <v>92</v>
      </c>
      <c r="I1" s="38" t="s">
        <v>93</v>
      </c>
      <c r="J1" s="37" t="s">
        <v>98</v>
      </c>
      <c r="K1" s="38" t="s">
        <v>99</v>
      </c>
      <c r="L1" s="37" t="s">
        <v>104</v>
      </c>
      <c r="M1" s="38" t="s">
        <v>105</v>
      </c>
      <c r="N1" s="37" t="s">
        <v>110</v>
      </c>
      <c r="O1" s="38" t="s">
        <v>111</v>
      </c>
      <c r="P1" s="38" t="s">
        <v>138</v>
      </c>
      <c r="Q1" s="38" t="s">
        <v>139</v>
      </c>
      <c r="R1" s="37" t="s">
        <v>116</v>
      </c>
      <c r="S1" s="37" t="s">
        <v>117</v>
      </c>
      <c r="T1" s="37" t="s">
        <v>122</v>
      </c>
      <c r="U1" s="38" t="s">
        <v>123</v>
      </c>
      <c r="W1" t="s">
        <v>127</v>
      </c>
      <c r="X1" t="s">
        <v>17</v>
      </c>
    </row>
    <row r="2" spans="1:24" ht="15" thickTop="1" x14ac:dyDescent="0.35">
      <c r="A2" s="36" t="s">
        <v>1355</v>
      </c>
      <c r="B2" s="36" t="s">
        <v>293</v>
      </c>
      <c r="D2" s="33">
        <f>MIN(Vertices[Degree])</f>
        <v>0</v>
      </c>
      <c r="E2" s="3">
        <f>COUNTIF(Vertices[Degree], "&gt;= " &amp; D2) - COUNTIF(Vertices[Degree], "&gt;=" &amp; D3)</f>
        <v>0</v>
      </c>
      <c r="F2" s="39">
        <f>MIN(Vertices[In-Degree])</f>
        <v>0</v>
      </c>
      <c r="G2" s="40">
        <f>COUNTIF(Vertices[In-Degree], "&gt;= " &amp; F2) - COUNTIF(Vertices[In-Degree], "&gt;=" &amp; F3)</f>
        <v>0</v>
      </c>
      <c r="H2" s="39">
        <f>MIN(Vertices[Out-Degree])</f>
        <v>0</v>
      </c>
      <c r="I2" s="40">
        <f>COUNTIF(Vertices[Out-Degree], "&gt;= " &amp; H2) - COUNTIF(Vertices[Out-Degree], "&gt;=" &amp; H3)</f>
        <v>0</v>
      </c>
      <c r="J2" s="39">
        <f>MIN(Vertices[Betweenness Centrality])</f>
        <v>0</v>
      </c>
      <c r="K2" s="40">
        <f>COUNTIF(Vertices[Betweenness Centrality], "&gt;= " &amp; J2) - COUNTIF(Vertices[Betweenness Centrality], "&gt;=" &amp; J3)</f>
        <v>0</v>
      </c>
      <c r="L2" s="39">
        <f>MIN(Vertices[Closeness Centrality])</f>
        <v>0</v>
      </c>
      <c r="M2" s="40">
        <f>COUNTIF(Vertices[Closeness Centrality], "&gt;= " &amp; L2) - COUNTIF(Vertices[Closeness Centrality], "&gt;=" &amp; L3)</f>
        <v>0</v>
      </c>
      <c r="N2" s="39">
        <f>MIN(Vertices[Eigenvector Centrality])</f>
        <v>0</v>
      </c>
      <c r="O2" s="40">
        <f>COUNTIF(Vertices[Eigenvector Centrality], "&gt;= " &amp; N2) - COUNTIF(Vertices[Eigenvector Centrality], "&gt;=" &amp; N3)</f>
        <v>0</v>
      </c>
      <c r="P2" s="39">
        <f>MIN(Vertices[PageRank])</f>
        <v>0</v>
      </c>
      <c r="Q2" s="40">
        <f>COUNTIF(Vertices[PageRank], "&gt;= " &amp; P2) - COUNTIF(Vertices[PageRank], "&gt;=" &amp; P3)</f>
        <v>0</v>
      </c>
      <c r="R2" s="39">
        <f>MIN(Vertices[Clustering Coefficient])</f>
        <v>0</v>
      </c>
      <c r="S2" s="45">
        <f>COUNTIF(Vertices[Clustering Coefficient], "&gt;= " &amp; R2) - COUNTIF(Vertices[Clustering Coefficient], "&gt;=" &amp; R3)</f>
        <v>0</v>
      </c>
      <c r="T2" s="39" t="e">
        <f ca="1">MIN(INDIRECT(DynamicFilterSourceColumnRange))</f>
        <v>#REF!</v>
      </c>
      <c r="U2" s="40" t="e">
        <f t="shared" ref="U2:U57" ca="1" si="0">COUNTIF(INDIRECT(DynamicFilterSourceColumnRange), "&gt;= " &amp; T2) - COUNTIF(INDIRECT(DynamicFilterSourceColumnRange), "&gt;=" &amp; T3)</f>
        <v>#REF!</v>
      </c>
      <c r="W2" t="s">
        <v>124</v>
      </c>
      <c r="X2">
        <f>ROWS(HistogramBins[Degree Bin]) - 1</f>
        <v>55</v>
      </c>
    </row>
    <row r="3" spans="1:24" x14ac:dyDescent="0.35">
      <c r="A3" s="111"/>
      <c r="B3" s="111"/>
      <c r="D3" s="34">
        <f t="shared" ref="D3:D26" si="1">D2+($D$57-$D$2)/BinDivisor</f>
        <v>0</v>
      </c>
      <c r="E3" s="3">
        <f>COUNTIF(Vertices[Degree], "&gt;= " &amp; D3) - COUNTIF(Vertices[Degree], "&gt;=" &amp; D4)</f>
        <v>0</v>
      </c>
      <c r="F3" s="41">
        <f t="shared" ref="F3:F26" si="2">F2+($F$57-$F$2)/BinDivisor</f>
        <v>0</v>
      </c>
      <c r="G3" s="42">
        <f>COUNTIF(Vertices[In-Degree], "&gt;= " &amp; F3) - COUNTIF(Vertices[In-Degree], "&gt;=" &amp; F4)</f>
        <v>0</v>
      </c>
      <c r="H3" s="41">
        <f t="shared" ref="H3:H26" si="3">H2+($H$57-$H$2)/BinDivisor</f>
        <v>0</v>
      </c>
      <c r="I3" s="42">
        <f>COUNTIF(Vertices[Out-Degree], "&gt;= " &amp; H3) - COUNTIF(Vertices[Out-Degree], "&gt;=" &amp; H4)</f>
        <v>0</v>
      </c>
      <c r="J3" s="41">
        <f t="shared" ref="J3:J26" si="4">J2+($J$57-$J$2)/BinDivisor</f>
        <v>0</v>
      </c>
      <c r="K3" s="42">
        <f>COUNTIF(Vertices[Betweenness Centrality], "&gt;= " &amp; J3) - COUNTIF(Vertices[Betweenness Centrality], "&gt;=" &amp; J4)</f>
        <v>0</v>
      </c>
      <c r="L3" s="41">
        <f t="shared" ref="L3:L26" si="5">L2+($L$57-$L$2)/BinDivisor</f>
        <v>0</v>
      </c>
      <c r="M3" s="42">
        <f>COUNTIF(Vertices[Closeness Centrality], "&gt;= " &amp; L3) - COUNTIF(Vertices[Closeness Centrality], "&gt;=" &amp; L4)</f>
        <v>0</v>
      </c>
      <c r="N3" s="41">
        <f t="shared" ref="N3:N26" si="6">N2+($N$57-$N$2)/BinDivisor</f>
        <v>0</v>
      </c>
      <c r="O3" s="42">
        <f>COUNTIF(Vertices[Eigenvector Centrality], "&gt;= " &amp; N3) - COUNTIF(Vertices[Eigenvector Centrality], "&gt;=" &amp; N4)</f>
        <v>0</v>
      </c>
      <c r="P3" s="41">
        <f t="shared" ref="P3:P26" si="7">P2+($P$57-$P$2)/BinDivisor</f>
        <v>0</v>
      </c>
      <c r="Q3" s="42">
        <f>COUNTIF(Vertices[PageRank], "&gt;= " &amp; P3) - COUNTIF(Vertices[PageRank], "&gt;=" &amp; P4)</f>
        <v>0</v>
      </c>
      <c r="R3" s="41">
        <f t="shared" ref="R3:R26" si="8">R2+($R$57-$R$2)/BinDivisor</f>
        <v>0</v>
      </c>
      <c r="S3" s="46">
        <f>COUNTIF(Vertices[Clustering Coefficient], "&gt;= " &amp; R3) - COUNTIF(Vertices[Clustering Coefficient], "&gt;=" &amp; R4)</f>
        <v>0</v>
      </c>
      <c r="T3" s="41" t="e">
        <f t="shared" ref="T3:T26" ca="1" si="9">T2+($T$57-$T$2)/BinDivisor</f>
        <v>#REF!</v>
      </c>
      <c r="U3" s="42" t="e">
        <f t="shared" ca="1" si="0"/>
        <v>#REF!</v>
      </c>
      <c r="W3" t="s">
        <v>125</v>
      </c>
      <c r="X3" t="s">
        <v>85</v>
      </c>
    </row>
    <row r="4" spans="1:24" x14ac:dyDescent="0.35">
      <c r="A4" s="36" t="s">
        <v>146</v>
      </c>
      <c r="B4" s="36">
        <v>79</v>
      </c>
      <c r="D4" s="34">
        <f t="shared" si="1"/>
        <v>0</v>
      </c>
      <c r="E4" s="3">
        <f>COUNTIF(Vertices[Degree], "&gt;= " &amp; D4) - COUNTIF(Vertices[Degree], "&gt;=" &amp; D5)</f>
        <v>0</v>
      </c>
      <c r="F4" s="39">
        <f t="shared" si="2"/>
        <v>0</v>
      </c>
      <c r="G4" s="40">
        <f>COUNTIF(Vertices[In-Degree], "&gt;= " &amp; F4) - COUNTIF(Vertices[In-Degree], "&gt;=" &amp; F5)</f>
        <v>0</v>
      </c>
      <c r="H4" s="39">
        <f t="shared" si="3"/>
        <v>0</v>
      </c>
      <c r="I4" s="40">
        <f>COUNTIF(Vertices[Out-Degree], "&gt;= " &amp; H4) - COUNTIF(Vertices[Out-Degree], "&gt;=" &amp; H5)</f>
        <v>0</v>
      </c>
      <c r="J4" s="39">
        <f t="shared" si="4"/>
        <v>0</v>
      </c>
      <c r="K4" s="40">
        <f>COUNTIF(Vertices[Betweenness Centrality], "&gt;= " &amp; J4) - COUNTIF(Vertices[Betweenness Centrality], "&gt;=" &amp; J5)</f>
        <v>0</v>
      </c>
      <c r="L4" s="39">
        <f t="shared" si="5"/>
        <v>0</v>
      </c>
      <c r="M4" s="40">
        <f>COUNTIF(Vertices[Closeness Centrality], "&gt;= " &amp; L4) - COUNTIF(Vertices[Closeness Centrality], "&gt;=" &amp; L5)</f>
        <v>0</v>
      </c>
      <c r="N4" s="39">
        <f t="shared" si="6"/>
        <v>0</v>
      </c>
      <c r="O4" s="40">
        <f>COUNTIF(Vertices[Eigenvector Centrality], "&gt;= " &amp; N4) - COUNTIF(Vertices[Eigenvector Centrality], "&gt;=" &amp; N5)</f>
        <v>0</v>
      </c>
      <c r="P4" s="39">
        <f t="shared" si="7"/>
        <v>0</v>
      </c>
      <c r="Q4" s="40">
        <f>COUNTIF(Vertices[PageRank], "&gt;= " &amp; P4) - COUNTIF(Vertices[PageRank], "&gt;=" &amp; P5)</f>
        <v>0</v>
      </c>
      <c r="R4" s="39">
        <f t="shared" si="8"/>
        <v>0</v>
      </c>
      <c r="S4" s="45">
        <f>COUNTIF(Vertices[Clustering Coefficient], "&gt;= " &amp; R4) - COUNTIF(Vertices[Clustering Coefficient], "&gt;=" &amp; R5)</f>
        <v>0</v>
      </c>
      <c r="T4" s="39" t="e">
        <f t="shared" ca="1" si="9"/>
        <v>#REF!</v>
      </c>
      <c r="U4" s="40" t="e">
        <f t="shared" ca="1" si="0"/>
        <v>#REF!</v>
      </c>
      <c r="W4" s="12" t="s">
        <v>126</v>
      </c>
      <c r="X4" s="12" t="s">
        <v>128</v>
      </c>
    </row>
    <row r="5" spans="1:24" x14ac:dyDescent="0.35">
      <c r="A5" s="111"/>
      <c r="B5" s="111"/>
      <c r="D5" s="34">
        <f t="shared" si="1"/>
        <v>0</v>
      </c>
      <c r="E5" s="3">
        <f>COUNTIF(Vertices[Degree], "&gt;= " &amp; D5) - COUNTIF(Vertices[Degree], "&gt;=" &amp; D6)</f>
        <v>0</v>
      </c>
      <c r="F5" s="41">
        <f t="shared" si="2"/>
        <v>0</v>
      </c>
      <c r="G5" s="42">
        <f>COUNTIF(Vertices[In-Degree], "&gt;= " &amp; F5) - COUNTIF(Vertices[In-Degree], "&gt;=" &amp; F6)</f>
        <v>0</v>
      </c>
      <c r="H5" s="41">
        <f t="shared" si="3"/>
        <v>0</v>
      </c>
      <c r="I5" s="42">
        <f>COUNTIF(Vertices[Out-Degree], "&gt;= " &amp; H5) - COUNTIF(Vertices[Out-Degree], "&gt;=" &amp; H6)</f>
        <v>0</v>
      </c>
      <c r="J5" s="41">
        <f t="shared" si="4"/>
        <v>0</v>
      </c>
      <c r="K5" s="42">
        <f>COUNTIF(Vertices[Betweenness Centrality], "&gt;= " &amp; J5) - COUNTIF(Vertices[Betweenness Centrality], "&gt;=" &amp; J6)</f>
        <v>0</v>
      </c>
      <c r="L5" s="41">
        <f t="shared" si="5"/>
        <v>0</v>
      </c>
      <c r="M5" s="42">
        <f>COUNTIF(Vertices[Closeness Centrality], "&gt;= " &amp; L5) - COUNTIF(Vertices[Closeness Centrality], "&gt;=" &amp; L6)</f>
        <v>0</v>
      </c>
      <c r="N5" s="41">
        <f t="shared" si="6"/>
        <v>0</v>
      </c>
      <c r="O5" s="42">
        <f>COUNTIF(Vertices[Eigenvector Centrality], "&gt;= " &amp; N5) - COUNTIF(Vertices[Eigenvector Centrality], "&gt;=" &amp; N6)</f>
        <v>0</v>
      </c>
      <c r="P5" s="41">
        <f t="shared" si="7"/>
        <v>0</v>
      </c>
      <c r="Q5" s="42">
        <f>COUNTIF(Vertices[PageRank], "&gt;= " &amp; P5) - COUNTIF(Vertices[PageRank], "&gt;=" &amp; P6)</f>
        <v>0</v>
      </c>
      <c r="R5" s="41">
        <f t="shared" si="8"/>
        <v>0</v>
      </c>
      <c r="S5" s="46">
        <f>COUNTIF(Vertices[Clustering Coefficient], "&gt;= " &amp; R5) - COUNTIF(Vertices[Clustering Coefficient], "&gt;=" &amp; R6)</f>
        <v>0</v>
      </c>
      <c r="T5" s="41" t="e">
        <f t="shared" ca="1" si="9"/>
        <v>#REF!</v>
      </c>
      <c r="U5" s="42" t="e">
        <f t="shared" ca="1" si="0"/>
        <v>#REF!</v>
      </c>
    </row>
    <row r="6" spans="1:24" x14ac:dyDescent="0.35">
      <c r="A6" s="36" t="s">
        <v>148</v>
      </c>
      <c r="B6" s="36">
        <v>69</v>
      </c>
      <c r="D6" s="34">
        <f t="shared" si="1"/>
        <v>0</v>
      </c>
      <c r="E6" s="3">
        <f>COUNTIF(Vertices[Degree], "&gt;= " &amp; D6) - COUNTIF(Vertices[Degree], "&gt;=" &amp; D7)</f>
        <v>0</v>
      </c>
      <c r="F6" s="39">
        <f t="shared" si="2"/>
        <v>0</v>
      </c>
      <c r="G6" s="40">
        <f>COUNTIF(Vertices[In-Degree], "&gt;= " &amp; F6) - COUNTIF(Vertices[In-Degree], "&gt;=" &amp; F7)</f>
        <v>0</v>
      </c>
      <c r="H6" s="39">
        <f t="shared" si="3"/>
        <v>0</v>
      </c>
      <c r="I6" s="40">
        <f>COUNTIF(Vertices[Out-Degree], "&gt;= " &amp; H6) - COUNTIF(Vertices[Out-Degree], "&gt;=" &amp; H7)</f>
        <v>0</v>
      </c>
      <c r="J6" s="39">
        <f t="shared" si="4"/>
        <v>0</v>
      </c>
      <c r="K6" s="40">
        <f>COUNTIF(Vertices[Betweenness Centrality], "&gt;= " &amp; J6) - COUNTIF(Vertices[Betweenness Centrality], "&gt;=" &amp; J7)</f>
        <v>0</v>
      </c>
      <c r="L6" s="39">
        <f t="shared" si="5"/>
        <v>0</v>
      </c>
      <c r="M6" s="40">
        <f>COUNTIF(Vertices[Closeness Centrality], "&gt;= " &amp; L6) - COUNTIF(Vertices[Closeness Centrality], "&gt;=" &amp; L7)</f>
        <v>0</v>
      </c>
      <c r="N6" s="39">
        <f t="shared" si="6"/>
        <v>0</v>
      </c>
      <c r="O6" s="40">
        <f>COUNTIF(Vertices[Eigenvector Centrality], "&gt;= " &amp; N6) - COUNTIF(Vertices[Eigenvector Centrality], "&gt;=" &amp; N7)</f>
        <v>0</v>
      </c>
      <c r="P6" s="39">
        <f t="shared" si="7"/>
        <v>0</v>
      </c>
      <c r="Q6" s="40">
        <f>COUNTIF(Vertices[PageRank], "&gt;= " &amp; P6) - COUNTIF(Vertices[PageRank], "&gt;=" &amp; P7)</f>
        <v>0</v>
      </c>
      <c r="R6" s="39">
        <f t="shared" si="8"/>
        <v>0</v>
      </c>
      <c r="S6" s="45">
        <f>COUNTIF(Vertices[Clustering Coefficient], "&gt;= " &amp; R6) - COUNTIF(Vertices[Clustering Coefficient], "&gt;=" &amp; R7)</f>
        <v>0</v>
      </c>
      <c r="T6" s="39" t="e">
        <f t="shared" ca="1" si="9"/>
        <v>#REF!</v>
      </c>
      <c r="U6" s="40" t="e">
        <f t="shared" ca="1" si="0"/>
        <v>#REF!</v>
      </c>
    </row>
    <row r="7" spans="1:24" x14ac:dyDescent="0.35">
      <c r="A7" s="36" t="s">
        <v>149</v>
      </c>
      <c r="B7" s="36">
        <v>20</v>
      </c>
      <c r="D7" s="34">
        <f t="shared" si="1"/>
        <v>0</v>
      </c>
      <c r="E7" s="3">
        <f>COUNTIF(Vertices[Degree], "&gt;= " &amp; D7) - COUNTIF(Vertices[Degree], "&gt;=" &amp; D8)</f>
        <v>0</v>
      </c>
      <c r="F7" s="41">
        <f t="shared" si="2"/>
        <v>0</v>
      </c>
      <c r="G7" s="42">
        <f>COUNTIF(Vertices[In-Degree], "&gt;= " &amp; F7) - COUNTIF(Vertices[In-Degree], "&gt;=" &amp; F8)</f>
        <v>0</v>
      </c>
      <c r="H7" s="41">
        <f t="shared" si="3"/>
        <v>0</v>
      </c>
      <c r="I7" s="42">
        <f>COUNTIF(Vertices[Out-Degree], "&gt;= " &amp; H7) - COUNTIF(Vertices[Out-Degree], "&gt;=" &amp; H8)</f>
        <v>0</v>
      </c>
      <c r="J7" s="41">
        <f t="shared" si="4"/>
        <v>0</v>
      </c>
      <c r="K7" s="42">
        <f>COUNTIF(Vertices[Betweenness Centrality], "&gt;= " &amp; J7) - COUNTIF(Vertices[Betweenness Centrality], "&gt;=" &amp; J8)</f>
        <v>0</v>
      </c>
      <c r="L7" s="41">
        <f t="shared" si="5"/>
        <v>0</v>
      </c>
      <c r="M7" s="42">
        <f>COUNTIF(Vertices[Closeness Centrality], "&gt;= " &amp; L7) - COUNTIF(Vertices[Closeness Centrality], "&gt;=" &amp; L8)</f>
        <v>0</v>
      </c>
      <c r="N7" s="41">
        <f t="shared" si="6"/>
        <v>0</v>
      </c>
      <c r="O7" s="42">
        <f>COUNTIF(Vertices[Eigenvector Centrality], "&gt;= " &amp; N7) - COUNTIF(Vertices[Eigenvector Centrality], "&gt;=" &amp; N8)</f>
        <v>0</v>
      </c>
      <c r="P7" s="41">
        <f t="shared" si="7"/>
        <v>0</v>
      </c>
      <c r="Q7" s="42">
        <f>COUNTIF(Vertices[PageRank], "&gt;= " &amp; P7) - COUNTIF(Vertices[PageRank], "&gt;=" &amp; P8)</f>
        <v>0</v>
      </c>
      <c r="R7" s="41">
        <f t="shared" si="8"/>
        <v>0</v>
      </c>
      <c r="S7" s="46">
        <f>COUNTIF(Vertices[Clustering Coefficient], "&gt;= " &amp; R7) - COUNTIF(Vertices[Clustering Coefficient], "&gt;=" &amp; R8)</f>
        <v>0</v>
      </c>
      <c r="T7" s="41" t="e">
        <f t="shared" ca="1" si="9"/>
        <v>#REF!</v>
      </c>
      <c r="U7" s="42" t="e">
        <f t="shared" ca="1" si="0"/>
        <v>#REF!</v>
      </c>
    </row>
    <row r="8" spans="1:24" x14ac:dyDescent="0.35">
      <c r="A8" s="36" t="s">
        <v>150</v>
      </c>
      <c r="B8" s="36">
        <v>89</v>
      </c>
      <c r="D8" s="34">
        <f t="shared" si="1"/>
        <v>0</v>
      </c>
      <c r="E8" s="3">
        <f>COUNTIF(Vertices[Degree], "&gt;= " &amp; D8) - COUNTIF(Vertices[Degree], "&gt;=" &amp; D9)</f>
        <v>0</v>
      </c>
      <c r="F8" s="39">
        <f t="shared" si="2"/>
        <v>0</v>
      </c>
      <c r="G8" s="40">
        <f>COUNTIF(Vertices[In-Degree], "&gt;= " &amp; F8) - COUNTIF(Vertices[In-Degree], "&gt;=" &amp; F9)</f>
        <v>0</v>
      </c>
      <c r="H8" s="39">
        <f t="shared" si="3"/>
        <v>0</v>
      </c>
      <c r="I8" s="40">
        <f>COUNTIF(Vertices[Out-Degree], "&gt;= " &amp; H8) - COUNTIF(Vertices[Out-Degree], "&gt;=" &amp; H9)</f>
        <v>0</v>
      </c>
      <c r="J8" s="39">
        <f t="shared" si="4"/>
        <v>0</v>
      </c>
      <c r="K8" s="40">
        <f>COUNTIF(Vertices[Betweenness Centrality], "&gt;= " &amp; J8) - COUNTIF(Vertices[Betweenness Centrality], "&gt;=" &amp; J9)</f>
        <v>0</v>
      </c>
      <c r="L8" s="39">
        <f t="shared" si="5"/>
        <v>0</v>
      </c>
      <c r="M8" s="40">
        <f>COUNTIF(Vertices[Closeness Centrality], "&gt;= " &amp; L8) - COUNTIF(Vertices[Closeness Centrality], "&gt;=" &amp; L9)</f>
        <v>0</v>
      </c>
      <c r="N8" s="39">
        <f t="shared" si="6"/>
        <v>0</v>
      </c>
      <c r="O8" s="40">
        <f>COUNTIF(Vertices[Eigenvector Centrality], "&gt;= " &amp; N8) - COUNTIF(Vertices[Eigenvector Centrality], "&gt;=" &amp; N9)</f>
        <v>0</v>
      </c>
      <c r="P8" s="39">
        <f t="shared" si="7"/>
        <v>0</v>
      </c>
      <c r="Q8" s="40">
        <f>COUNTIF(Vertices[PageRank], "&gt;= " &amp; P8) - COUNTIF(Vertices[PageRank], "&gt;=" &amp; P9)</f>
        <v>0</v>
      </c>
      <c r="R8" s="39">
        <f t="shared" si="8"/>
        <v>0</v>
      </c>
      <c r="S8" s="45">
        <f>COUNTIF(Vertices[Clustering Coefficient], "&gt;= " &amp; R8) - COUNTIF(Vertices[Clustering Coefficient], "&gt;=" &amp; R9)</f>
        <v>0</v>
      </c>
      <c r="T8" s="39" t="e">
        <f t="shared" ca="1" si="9"/>
        <v>#REF!</v>
      </c>
      <c r="U8" s="40" t="e">
        <f t="shared" ca="1" si="0"/>
        <v>#REF!</v>
      </c>
    </row>
    <row r="9" spans="1:24" x14ac:dyDescent="0.35">
      <c r="A9" s="111"/>
      <c r="B9" s="111"/>
      <c r="D9" s="34">
        <f t="shared" si="1"/>
        <v>0</v>
      </c>
      <c r="E9" s="3">
        <f>COUNTIF(Vertices[Degree], "&gt;= " &amp; D9) - COUNTIF(Vertices[Degree], "&gt;=" &amp; D10)</f>
        <v>0</v>
      </c>
      <c r="F9" s="41">
        <f t="shared" si="2"/>
        <v>0</v>
      </c>
      <c r="G9" s="42">
        <f>COUNTIF(Vertices[In-Degree], "&gt;= " &amp; F9) - COUNTIF(Vertices[In-Degree], "&gt;=" &amp; F10)</f>
        <v>0</v>
      </c>
      <c r="H9" s="41">
        <f t="shared" si="3"/>
        <v>0</v>
      </c>
      <c r="I9" s="42">
        <f>COUNTIF(Vertices[Out-Degree], "&gt;= " &amp; H9) - COUNTIF(Vertices[Out-Degree], "&gt;=" &amp; H10)</f>
        <v>0</v>
      </c>
      <c r="J9" s="41">
        <f t="shared" si="4"/>
        <v>0</v>
      </c>
      <c r="K9" s="42">
        <f>COUNTIF(Vertices[Betweenness Centrality], "&gt;= " &amp; J9) - COUNTIF(Vertices[Betweenness Centrality], "&gt;=" &amp; J10)</f>
        <v>0</v>
      </c>
      <c r="L9" s="41">
        <f t="shared" si="5"/>
        <v>0</v>
      </c>
      <c r="M9" s="42">
        <f>COUNTIF(Vertices[Closeness Centrality], "&gt;= " &amp; L9) - COUNTIF(Vertices[Closeness Centrality], "&gt;=" &amp; L10)</f>
        <v>0</v>
      </c>
      <c r="N9" s="41">
        <f t="shared" si="6"/>
        <v>0</v>
      </c>
      <c r="O9" s="42">
        <f>COUNTIF(Vertices[Eigenvector Centrality], "&gt;= " &amp; N9) - COUNTIF(Vertices[Eigenvector Centrality], "&gt;=" &amp; N10)</f>
        <v>0</v>
      </c>
      <c r="P9" s="41">
        <f t="shared" si="7"/>
        <v>0</v>
      </c>
      <c r="Q9" s="42">
        <f>COUNTIF(Vertices[PageRank], "&gt;= " &amp; P9) - COUNTIF(Vertices[PageRank], "&gt;=" &amp; P10)</f>
        <v>0</v>
      </c>
      <c r="R9" s="41">
        <f t="shared" si="8"/>
        <v>0</v>
      </c>
      <c r="S9" s="46">
        <f>COUNTIF(Vertices[Clustering Coefficient], "&gt;= " &amp; R9) - COUNTIF(Vertices[Clustering Coefficient], "&gt;=" &amp; R10)</f>
        <v>0</v>
      </c>
      <c r="T9" s="41" t="e">
        <f t="shared" ca="1" si="9"/>
        <v>#REF!</v>
      </c>
      <c r="U9" s="42" t="e">
        <f t="shared" ca="1" si="0"/>
        <v>#REF!</v>
      </c>
    </row>
    <row r="10" spans="1:24" x14ac:dyDescent="0.35">
      <c r="A10" s="36" t="s">
        <v>151</v>
      </c>
      <c r="B10" s="36">
        <v>78</v>
      </c>
      <c r="D10" s="34">
        <f t="shared" si="1"/>
        <v>0</v>
      </c>
      <c r="E10" s="3">
        <f>COUNTIF(Vertices[Degree], "&gt;= " &amp; D10) - COUNTIF(Vertices[Degree], "&gt;=" &amp; D11)</f>
        <v>0</v>
      </c>
      <c r="F10" s="39">
        <f t="shared" si="2"/>
        <v>0</v>
      </c>
      <c r="G10" s="40">
        <f>COUNTIF(Vertices[In-Degree], "&gt;= " &amp; F10) - COUNTIF(Vertices[In-Degree], "&gt;=" &amp; F11)</f>
        <v>0</v>
      </c>
      <c r="H10" s="39">
        <f t="shared" si="3"/>
        <v>0</v>
      </c>
      <c r="I10" s="40">
        <f>COUNTIF(Vertices[Out-Degree], "&gt;= " &amp; H10) - COUNTIF(Vertices[Out-Degree], "&gt;=" &amp; H11)</f>
        <v>0</v>
      </c>
      <c r="J10" s="39">
        <f t="shared" si="4"/>
        <v>0</v>
      </c>
      <c r="K10" s="40">
        <f>COUNTIF(Vertices[Betweenness Centrality], "&gt;= " &amp; J10) - COUNTIF(Vertices[Betweenness Centrality], "&gt;=" &amp; J11)</f>
        <v>0</v>
      </c>
      <c r="L10" s="39">
        <f t="shared" si="5"/>
        <v>0</v>
      </c>
      <c r="M10" s="40">
        <f>COUNTIF(Vertices[Closeness Centrality], "&gt;= " &amp; L10) - COUNTIF(Vertices[Closeness Centrality], "&gt;=" &amp; L11)</f>
        <v>0</v>
      </c>
      <c r="N10" s="39">
        <f t="shared" si="6"/>
        <v>0</v>
      </c>
      <c r="O10" s="40">
        <f>COUNTIF(Vertices[Eigenvector Centrality], "&gt;= " &amp; N10) - COUNTIF(Vertices[Eigenvector Centrality], "&gt;=" &amp; N11)</f>
        <v>0</v>
      </c>
      <c r="P10" s="39">
        <f t="shared" si="7"/>
        <v>0</v>
      </c>
      <c r="Q10" s="40">
        <f>COUNTIF(Vertices[PageRank], "&gt;= " &amp; P10) - COUNTIF(Vertices[PageRank], "&gt;=" &amp; P11)</f>
        <v>0</v>
      </c>
      <c r="R10" s="39">
        <f t="shared" si="8"/>
        <v>0</v>
      </c>
      <c r="S10" s="45">
        <f>COUNTIF(Vertices[Clustering Coefficient], "&gt;= " &amp; R10) - COUNTIF(Vertices[Clustering Coefficient], "&gt;=" &amp; R11)</f>
        <v>0</v>
      </c>
      <c r="T10" s="39" t="e">
        <f t="shared" ca="1" si="9"/>
        <v>#REF!</v>
      </c>
      <c r="U10" s="40" t="e">
        <f t="shared" ca="1" si="0"/>
        <v>#REF!</v>
      </c>
    </row>
    <row r="11" spans="1:24" x14ac:dyDescent="0.35">
      <c r="A11" s="111"/>
      <c r="B11" s="111"/>
      <c r="D11" s="34">
        <f t="shared" si="1"/>
        <v>0</v>
      </c>
      <c r="E11" s="3">
        <f>COUNTIF(Vertices[Degree], "&gt;= " &amp; D11) - COUNTIF(Vertices[Degree], "&gt;=" &amp; D12)</f>
        <v>0</v>
      </c>
      <c r="F11" s="41">
        <f t="shared" si="2"/>
        <v>0</v>
      </c>
      <c r="G11" s="42">
        <f>COUNTIF(Vertices[In-Degree], "&gt;= " &amp; F11) - COUNTIF(Vertices[In-Degree], "&gt;=" &amp; F12)</f>
        <v>0</v>
      </c>
      <c r="H11" s="41">
        <f t="shared" si="3"/>
        <v>0</v>
      </c>
      <c r="I11" s="42">
        <f>COUNTIF(Vertices[Out-Degree], "&gt;= " &amp; H11) - COUNTIF(Vertices[Out-Degree], "&gt;=" &amp; H12)</f>
        <v>0</v>
      </c>
      <c r="J11" s="41">
        <f t="shared" si="4"/>
        <v>0</v>
      </c>
      <c r="K11" s="42">
        <f>COUNTIF(Vertices[Betweenness Centrality], "&gt;= " &amp; J11) - COUNTIF(Vertices[Betweenness Centrality], "&gt;=" &amp; J12)</f>
        <v>0</v>
      </c>
      <c r="L11" s="41">
        <f t="shared" si="5"/>
        <v>0</v>
      </c>
      <c r="M11" s="42">
        <f>COUNTIF(Vertices[Closeness Centrality], "&gt;= " &amp; L11) - COUNTIF(Vertices[Closeness Centrality], "&gt;=" &amp; L12)</f>
        <v>0</v>
      </c>
      <c r="N11" s="41">
        <f t="shared" si="6"/>
        <v>0</v>
      </c>
      <c r="O11" s="42">
        <f>COUNTIF(Vertices[Eigenvector Centrality], "&gt;= " &amp; N11) - COUNTIF(Vertices[Eigenvector Centrality], "&gt;=" &amp; N12)</f>
        <v>0</v>
      </c>
      <c r="P11" s="41">
        <f t="shared" si="7"/>
        <v>0</v>
      </c>
      <c r="Q11" s="42">
        <f>COUNTIF(Vertices[PageRank], "&gt;= " &amp; P11) - COUNTIF(Vertices[PageRank], "&gt;=" &amp; P12)</f>
        <v>0</v>
      </c>
      <c r="R11" s="41">
        <f t="shared" si="8"/>
        <v>0</v>
      </c>
      <c r="S11" s="46">
        <f>COUNTIF(Vertices[Clustering Coefficient], "&gt;= " &amp; R11) - COUNTIF(Vertices[Clustering Coefficient], "&gt;=" &amp; R12)</f>
        <v>0</v>
      </c>
      <c r="T11" s="41" t="e">
        <f t="shared" ca="1" si="9"/>
        <v>#REF!</v>
      </c>
      <c r="U11" s="42" t="e">
        <f t="shared" ca="1" si="0"/>
        <v>#REF!</v>
      </c>
    </row>
    <row r="12" spans="1:24" x14ac:dyDescent="0.35">
      <c r="A12" s="36" t="s">
        <v>170</v>
      </c>
      <c r="B12" s="36">
        <v>0</v>
      </c>
      <c r="D12" s="34">
        <f t="shared" si="1"/>
        <v>0</v>
      </c>
      <c r="E12" s="3">
        <f>COUNTIF(Vertices[Degree], "&gt;= " &amp; D12) - COUNTIF(Vertices[Degree], "&gt;=" &amp; D13)</f>
        <v>0</v>
      </c>
      <c r="F12" s="39">
        <f t="shared" si="2"/>
        <v>0</v>
      </c>
      <c r="G12" s="40">
        <f>COUNTIF(Vertices[In-Degree], "&gt;= " &amp; F12) - COUNTIF(Vertices[In-Degree], "&gt;=" &amp; F13)</f>
        <v>0</v>
      </c>
      <c r="H12" s="39">
        <f t="shared" si="3"/>
        <v>0</v>
      </c>
      <c r="I12" s="40">
        <f>COUNTIF(Vertices[Out-Degree], "&gt;= " &amp; H12) - COUNTIF(Vertices[Out-Degree], "&gt;=" &amp; H13)</f>
        <v>0</v>
      </c>
      <c r="J12" s="39">
        <f t="shared" si="4"/>
        <v>0</v>
      </c>
      <c r="K12" s="40">
        <f>COUNTIF(Vertices[Betweenness Centrality], "&gt;= " &amp; J12) - COUNTIF(Vertices[Betweenness Centrality], "&gt;=" &amp; J13)</f>
        <v>0</v>
      </c>
      <c r="L12" s="39">
        <f t="shared" si="5"/>
        <v>0</v>
      </c>
      <c r="M12" s="40">
        <f>COUNTIF(Vertices[Closeness Centrality], "&gt;= " &amp; L12) - COUNTIF(Vertices[Closeness Centrality], "&gt;=" &amp; L13)</f>
        <v>0</v>
      </c>
      <c r="N12" s="39">
        <f t="shared" si="6"/>
        <v>0</v>
      </c>
      <c r="O12" s="40">
        <f>COUNTIF(Vertices[Eigenvector Centrality], "&gt;= " &amp; N12) - COUNTIF(Vertices[Eigenvector Centrality], "&gt;=" &amp; N13)</f>
        <v>0</v>
      </c>
      <c r="P12" s="39">
        <f t="shared" si="7"/>
        <v>0</v>
      </c>
      <c r="Q12" s="40">
        <f>COUNTIF(Vertices[PageRank], "&gt;= " &amp; P12) - COUNTIF(Vertices[PageRank], "&gt;=" &amp; P13)</f>
        <v>0</v>
      </c>
      <c r="R12" s="39">
        <f t="shared" si="8"/>
        <v>0</v>
      </c>
      <c r="S12" s="45">
        <f>COUNTIF(Vertices[Clustering Coefficient], "&gt;= " &amp; R12) - COUNTIF(Vertices[Clustering Coefficient], "&gt;=" &amp; R13)</f>
        <v>0</v>
      </c>
      <c r="T12" s="39" t="e">
        <f t="shared" ca="1" si="9"/>
        <v>#REF!</v>
      </c>
      <c r="U12" s="40" t="e">
        <f t="shared" ca="1" si="0"/>
        <v>#REF!</v>
      </c>
    </row>
    <row r="13" spans="1:24" x14ac:dyDescent="0.35">
      <c r="A13" s="36" t="s">
        <v>171</v>
      </c>
      <c r="B13" s="36">
        <v>0</v>
      </c>
      <c r="D13" s="34">
        <f t="shared" si="1"/>
        <v>0</v>
      </c>
      <c r="E13" s="3">
        <f>COUNTIF(Vertices[Degree], "&gt;= " &amp; D13) - COUNTIF(Vertices[Degree], "&gt;=" &amp; D14)</f>
        <v>0</v>
      </c>
      <c r="F13" s="41">
        <f t="shared" si="2"/>
        <v>0</v>
      </c>
      <c r="G13" s="42">
        <f>COUNTIF(Vertices[In-Degree], "&gt;= " &amp; F13) - COUNTIF(Vertices[In-Degree], "&gt;=" &amp; F14)</f>
        <v>0</v>
      </c>
      <c r="H13" s="41">
        <f t="shared" si="3"/>
        <v>0</v>
      </c>
      <c r="I13" s="42">
        <f>COUNTIF(Vertices[Out-Degree], "&gt;= " &amp; H13) - COUNTIF(Vertices[Out-Degree], "&gt;=" &amp; H14)</f>
        <v>0</v>
      </c>
      <c r="J13" s="41">
        <f t="shared" si="4"/>
        <v>0</v>
      </c>
      <c r="K13" s="42">
        <f>COUNTIF(Vertices[Betweenness Centrality], "&gt;= " &amp; J13) - COUNTIF(Vertices[Betweenness Centrality], "&gt;=" &amp; J14)</f>
        <v>0</v>
      </c>
      <c r="L13" s="41">
        <f t="shared" si="5"/>
        <v>0</v>
      </c>
      <c r="M13" s="42">
        <f>COUNTIF(Vertices[Closeness Centrality], "&gt;= " &amp; L13) - COUNTIF(Vertices[Closeness Centrality], "&gt;=" &amp; L14)</f>
        <v>0</v>
      </c>
      <c r="N13" s="41">
        <f t="shared" si="6"/>
        <v>0</v>
      </c>
      <c r="O13" s="42">
        <f>COUNTIF(Vertices[Eigenvector Centrality], "&gt;= " &amp; N13) - COUNTIF(Vertices[Eigenvector Centrality], "&gt;=" &amp; N14)</f>
        <v>0</v>
      </c>
      <c r="P13" s="41">
        <f t="shared" si="7"/>
        <v>0</v>
      </c>
      <c r="Q13" s="42">
        <f>COUNTIF(Vertices[PageRank], "&gt;= " &amp; P13) - COUNTIF(Vertices[PageRank], "&gt;=" &amp; P14)</f>
        <v>0</v>
      </c>
      <c r="R13" s="41">
        <f t="shared" si="8"/>
        <v>0</v>
      </c>
      <c r="S13" s="46">
        <f>COUNTIF(Vertices[Clustering Coefficient], "&gt;= " &amp; R13) - COUNTIF(Vertices[Clustering Coefficient], "&gt;=" &amp; R14)</f>
        <v>0</v>
      </c>
      <c r="T13" s="41" t="e">
        <f t="shared" ca="1" si="9"/>
        <v>#REF!</v>
      </c>
      <c r="U13" s="42" t="e">
        <f t="shared" ca="1" si="0"/>
        <v>#REF!</v>
      </c>
    </row>
    <row r="14" spans="1:24" x14ac:dyDescent="0.35">
      <c r="A14" s="111"/>
      <c r="B14" s="111"/>
      <c r="D14" s="34">
        <f t="shared" si="1"/>
        <v>0</v>
      </c>
      <c r="E14" s="3">
        <f>COUNTIF(Vertices[Degree], "&gt;= " &amp; D14) - COUNTIF(Vertices[Degree], "&gt;=" &amp; D15)</f>
        <v>0</v>
      </c>
      <c r="F14" s="39">
        <f t="shared" si="2"/>
        <v>0</v>
      </c>
      <c r="G14" s="40">
        <f>COUNTIF(Vertices[In-Degree], "&gt;= " &amp; F14) - COUNTIF(Vertices[In-Degree], "&gt;=" &amp; F15)</f>
        <v>0</v>
      </c>
      <c r="H14" s="39">
        <f t="shared" si="3"/>
        <v>0</v>
      </c>
      <c r="I14" s="40">
        <f>COUNTIF(Vertices[Out-Degree], "&gt;= " &amp; H14) - COUNTIF(Vertices[Out-Degree], "&gt;=" &amp; H15)</f>
        <v>0</v>
      </c>
      <c r="J14" s="39">
        <f t="shared" si="4"/>
        <v>0</v>
      </c>
      <c r="K14" s="40">
        <f>COUNTIF(Vertices[Betweenness Centrality], "&gt;= " &amp; J14) - COUNTIF(Vertices[Betweenness Centrality], "&gt;=" &amp; J15)</f>
        <v>0</v>
      </c>
      <c r="L14" s="39">
        <f t="shared" si="5"/>
        <v>0</v>
      </c>
      <c r="M14" s="40">
        <f>COUNTIF(Vertices[Closeness Centrality], "&gt;= " &amp; L14) - COUNTIF(Vertices[Closeness Centrality], "&gt;=" &amp; L15)</f>
        <v>0</v>
      </c>
      <c r="N14" s="39">
        <f t="shared" si="6"/>
        <v>0</v>
      </c>
      <c r="O14" s="40">
        <f>COUNTIF(Vertices[Eigenvector Centrality], "&gt;= " &amp; N14) - COUNTIF(Vertices[Eigenvector Centrality], "&gt;=" &amp; N15)</f>
        <v>0</v>
      </c>
      <c r="P14" s="39">
        <f t="shared" si="7"/>
        <v>0</v>
      </c>
      <c r="Q14" s="40">
        <f>COUNTIF(Vertices[PageRank], "&gt;= " &amp; P14) - COUNTIF(Vertices[PageRank], "&gt;=" &amp; P15)</f>
        <v>0</v>
      </c>
      <c r="R14" s="39">
        <f t="shared" si="8"/>
        <v>0</v>
      </c>
      <c r="S14" s="45">
        <f>COUNTIF(Vertices[Clustering Coefficient], "&gt;= " &amp; R14) - COUNTIF(Vertices[Clustering Coefficient], "&gt;=" &amp; R15)</f>
        <v>0</v>
      </c>
      <c r="T14" s="39" t="e">
        <f t="shared" ca="1" si="9"/>
        <v>#REF!</v>
      </c>
      <c r="U14" s="40" t="e">
        <f t="shared" ca="1" si="0"/>
        <v>#REF!</v>
      </c>
    </row>
    <row r="15" spans="1:24" x14ac:dyDescent="0.35">
      <c r="A15" s="36" t="s">
        <v>152</v>
      </c>
      <c r="B15" s="36">
        <v>69</v>
      </c>
      <c r="D15" s="34">
        <f t="shared" si="1"/>
        <v>0</v>
      </c>
      <c r="E15" s="3">
        <f>COUNTIF(Vertices[Degree], "&gt;= " &amp; D15) - COUNTIF(Vertices[Degree], "&gt;=" &amp; D16)</f>
        <v>0</v>
      </c>
      <c r="F15" s="41">
        <f t="shared" si="2"/>
        <v>0</v>
      </c>
      <c r="G15" s="42">
        <f>COUNTIF(Vertices[In-Degree], "&gt;= " &amp; F15) - COUNTIF(Vertices[In-Degree], "&gt;=" &amp; F16)</f>
        <v>0</v>
      </c>
      <c r="H15" s="41">
        <f t="shared" si="3"/>
        <v>0</v>
      </c>
      <c r="I15" s="42">
        <f>COUNTIF(Vertices[Out-Degree], "&gt;= " &amp; H15) - COUNTIF(Vertices[Out-Degree], "&gt;=" &amp; H16)</f>
        <v>0</v>
      </c>
      <c r="J15" s="41">
        <f t="shared" si="4"/>
        <v>0</v>
      </c>
      <c r="K15" s="42">
        <f>COUNTIF(Vertices[Betweenness Centrality], "&gt;= " &amp; J15) - COUNTIF(Vertices[Betweenness Centrality], "&gt;=" &amp; J16)</f>
        <v>0</v>
      </c>
      <c r="L15" s="41">
        <f t="shared" si="5"/>
        <v>0</v>
      </c>
      <c r="M15" s="42">
        <f>COUNTIF(Vertices[Closeness Centrality], "&gt;= " &amp; L15) - COUNTIF(Vertices[Closeness Centrality], "&gt;=" &amp; L16)</f>
        <v>0</v>
      </c>
      <c r="N15" s="41">
        <f t="shared" si="6"/>
        <v>0</v>
      </c>
      <c r="O15" s="42">
        <f>COUNTIF(Vertices[Eigenvector Centrality], "&gt;= " &amp; N15) - COUNTIF(Vertices[Eigenvector Centrality], "&gt;=" &amp; N16)</f>
        <v>0</v>
      </c>
      <c r="P15" s="41">
        <f t="shared" si="7"/>
        <v>0</v>
      </c>
      <c r="Q15" s="42">
        <f>COUNTIF(Vertices[PageRank], "&gt;= " &amp; P15) - COUNTIF(Vertices[PageRank], "&gt;=" &amp; P16)</f>
        <v>0</v>
      </c>
      <c r="R15" s="41">
        <f t="shared" si="8"/>
        <v>0</v>
      </c>
      <c r="S15" s="46">
        <f>COUNTIF(Vertices[Clustering Coefficient], "&gt;= " &amp; R15) - COUNTIF(Vertices[Clustering Coefficient], "&gt;=" &amp; R16)</f>
        <v>0</v>
      </c>
      <c r="T15" s="41" t="e">
        <f t="shared" ca="1" si="9"/>
        <v>#REF!</v>
      </c>
      <c r="U15" s="42" t="e">
        <f t="shared" ca="1" si="0"/>
        <v>#REF!</v>
      </c>
    </row>
    <row r="16" spans="1:24" x14ac:dyDescent="0.35">
      <c r="A16" s="36" t="s">
        <v>153</v>
      </c>
      <c r="B16" s="36">
        <v>63</v>
      </c>
      <c r="D16" s="34">
        <f t="shared" si="1"/>
        <v>0</v>
      </c>
      <c r="E16" s="3">
        <f>COUNTIF(Vertices[Degree], "&gt;= " &amp; D16) - COUNTIF(Vertices[Degree], "&gt;=" &amp; D17)</f>
        <v>0</v>
      </c>
      <c r="F16" s="39">
        <f t="shared" si="2"/>
        <v>0</v>
      </c>
      <c r="G16" s="40">
        <f>COUNTIF(Vertices[In-Degree], "&gt;= " &amp; F16) - COUNTIF(Vertices[In-Degree], "&gt;=" &amp; F17)</f>
        <v>0</v>
      </c>
      <c r="H16" s="39">
        <f t="shared" si="3"/>
        <v>0</v>
      </c>
      <c r="I16" s="40">
        <f>COUNTIF(Vertices[Out-Degree], "&gt;= " &amp; H16) - COUNTIF(Vertices[Out-Degree], "&gt;=" &amp; H17)</f>
        <v>0</v>
      </c>
      <c r="J16" s="39">
        <f t="shared" si="4"/>
        <v>0</v>
      </c>
      <c r="K16" s="40">
        <f>COUNTIF(Vertices[Betweenness Centrality], "&gt;= " &amp; J16) - COUNTIF(Vertices[Betweenness Centrality], "&gt;=" &amp; J17)</f>
        <v>0</v>
      </c>
      <c r="L16" s="39">
        <f t="shared" si="5"/>
        <v>0</v>
      </c>
      <c r="M16" s="40">
        <f>COUNTIF(Vertices[Closeness Centrality], "&gt;= " &amp; L16) - COUNTIF(Vertices[Closeness Centrality], "&gt;=" &amp; L17)</f>
        <v>0</v>
      </c>
      <c r="N16" s="39">
        <f t="shared" si="6"/>
        <v>0</v>
      </c>
      <c r="O16" s="40">
        <f>COUNTIF(Vertices[Eigenvector Centrality], "&gt;= " &amp; N16) - COUNTIF(Vertices[Eigenvector Centrality], "&gt;=" &amp; N17)</f>
        <v>0</v>
      </c>
      <c r="P16" s="39">
        <f t="shared" si="7"/>
        <v>0</v>
      </c>
      <c r="Q16" s="40">
        <f>COUNTIF(Vertices[PageRank], "&gt;= " &amp; P16) - COUNTIF(Vertices[PageRank], "&gt;=" &amp; P17)</f>
        <v>0</v>
      </c>
      <c r="R16" s="39">
        <f t="shared" si="8"/>
        <v>0</v>
      </c>
      <c r="S16" s="45">
        <f>COUNTIF(Vertices[Clustering Coefficient], "&gt;= " &amp; R16) - COUNTIF(Vertices[Clustering Coefficient], "&gt;=" &amp; R17)</f>
        <v>0</v>
      </c>
      <c r="T16" s="39" t="e">
        <f t="shared" ca="1" si="9"/>
        <v>#REF!</v>
      </c>
      <c r="U16" s="40" t="e">
        <f t="shared" ca="1" si="0"/>
        <v>#REF!</v>
      </c>
    </row>
    <row r="17" spans="1:21" x14ac:dyDescent="0.35">
      <c r="A17" s="36" t="s">
        <v>154</v>
      </c>
      <c r="B17" s="36">
        <v>5</v>
      </c>
      <c r="D17" s="34">
        <f t="shared" si="1"/>
        <v>0</v>
      </c>
      <c r="E17" s="3">
        <f>COUNTIF(Vertices[Degree], "&gt;= " &amp; D17) - COUNTIF(Vertices[Degree], "&gt;=" &amp; D18)</f>
        <v>0</v>
      </c>
      <c r="F17" s="41">
        <f t="shared" si="2"/>
        <v>0</v>
      </c>
      <c r="G17" s="42">
        <f>COUNTIF(Vertices[In-Degree], "&gt;= " &amp; F17) - COUNTIF(Vertices[In-Degree], "&gt;=" &amp; F18)</f>
        <v>0</v>
      </c>
      <c r="H17" s="41">
        <f t="shared" si="3"/>
        <v>0</v>
      </c>
      <c r="I17" s="42">
        <f>COUNTIF(Vertices[Out-Degree], "&gt;= " &amp; H17) - COUNTIF(Vertices[Out-Degree], "&gt;=" &amp; H18)</f>
        <v>0</v>
      </c>
      <c r="J17" s="41">
        <f t="shared" si="4"/>
        <v>0</v>
      </c>
      <c r="K17" s="42">
        <f>COUNTIF(Vertices[Betweenness Centrality], "&gt;= " &amp; J17) - COUNTIF(Vertices[Betweenness Centrality], "&gt;=" &amp; J18)</f>
        <v>0</v>
      </c>
      <c r="L17" s="41">
        <f t="shared" si="5"/>
        <v>0</v>
      </c>
      <c r="M17" s="42">
        <f>COUNTIF(Vertices[Closeness Centrality], "&gt;= " &amp; L17) - COUNTIF(Vertices[Closeness Centrality], "&gt;=" &amp; L18)</f>
        <v>0</v>
      </c>
      <c r="N17" s="41">
        <f t="shared" si="6"/>
        <v>0</v>
      </c>
      <c r="O17" s="42">
        <f>COUNTIF(Vertices[Eigenvector Centrality], "&gt;= " &amp; N17) - COUNTIF(Vertices[Eigenvector Centrality], "&gt;=" &amp; N18)</f>
        <v>0</v>
      </c>
      <c r="P17" s="41">
        <f t="shared" si="7"/>
        <v>0</v>
      </c>
      <c r="Q17" s="42">
        <f>COUNTIF(Vertices[PageRank], "&gt;= " &amp; P17) - COUNTIF(Vertices[PageRank], "&gt;=" &amp; P18)</f>
        <v>0</v>
      </c>
      <c r="R17" s="41">
        <f t="shared" si="8"/>
        <v>0</v>
      </c>
      <c r="S17" s="46">
        <f>COUNTIF(Vertices[Clustering Coefficient], "&gt;= " &amp; R17) - COUNTIF(Vertices[Clustering Coefficient], "&gt;=" &amp; R18)</f>
        <v>0</v>
      </c>
      <c r="T17" s="41" t="e">
        <f t="shared" ca="1" si="9"/>
        <v>#REF!</v>
      </c>
      <c r="U17" s="42" t="e">
        <f t="shared" ca="1" si="0"/>
        <v>#REF!</v>
      </c>
    </row>
    <row r="18" spans="1:21" x14ac:dyDescent="0.35">
      <c r="A18" s="36" t="s">
        <v>155</v>
      </c>
      <c r="B18" s="36">
        <v>5</v>
      </c>
      <c r="D18" s="34">
        <f t="shared" si="1"/>
        <v>0</v>
      </c>
      <c r="E18" s="3">
        <f>COUNTIF(Vertices[Degree], "&gt;= " &amp; D18) - COUNTIF(Vertices[Degree], "&gt;=" &amp; D19)</f>
        <v>0</v>
      </c>
      <c r="F18" s="39">
        <f t="shared" si="2"/>
        <v>0</v>
      </c>
      <c r="G18" s="40">
        <f>COUNTIF(Vertices[In-Degree], "&gt;= " &amp; F18) - COUNTIF(Vertices[In-Degree], "&gt;=" &amp; F19)</f>
        <v>0</v>
      </c>
      <c r="H18" s="39">
        <f t="shared" si="3"/>
        <v>0</v>
      </c>
      <c r="I18" s="40">
        <f>COUNTIF(Vertices[Out-Degree], "&gt;= " &amp; H18) - COUNTIF(Vertices[Out-Degree], "&gt;=" &amp; H19)</f>
        <v>0</v>
      </c>
      <c r="J18" s="39">
        <f t="shared" si="4"/>
        <v>0</v>
      </c>
      <c r="K18" s="40">
        <f>COUNTIF(Vertices[Betweenness Centrality], "&gt;= " &amp; J18) - COUNTIF(Vertices[Betweenness Centrality], "&gt;=" &amp; J19)</f>
        <v>0</v>
      </c>
      <c r="L18" s="39">
        <f t="shared" si="5"/>
        <v>0</v>
      </c>
      <c r="M18" s="40">
        <f>COUNTIF(Vertices[Closeness Centrality], "&gt;= " &amp; L18) - COUNTIF(Vertices[Closeness Centrality], "&gt;=" &amp; L19)</f>
        <v>0</v>
      </c>
      <c r="N18" s="39">
        <f t="shared" si="6"/>
        <v>0</v>
      </c>
      <c r="O18" s="40">
        <f>COUNTIF(Vertices[Eigenvector Centrality], "&gt;= " &amp; N18) - COUNTIF(Vertices[Eigenvector Centrality], "&gt;=" &amp; N19)</f>
        <v>0</v>
      </c>
      <c r="P18" s="39">
        <f t="shared" si="7"/>
        <v>0</v>
      </c>
      <c r="Q18" s="40">
        <f>COUNTIF(Vertices[PageRank], "&gt;= " &amp; P18) - COUNTIF(Vertices[PageRank], "&gt;=" &amp; P19)</f>
        <v>0</v>
      </c>
      <c r="R18" s="39">
        <f t="shared" si="8"/>
        <v>0</v>
      </c>
      <c r="S18" s="45">
        <f>COUNTIF(Vertices[Clustering Coefficient], "&gt;= " &amp; R18) - COUNTIF(Vertices[Clustering Coefficient], "&gt;=" &amp; R19)</f>
        <v>0</v>
      </c>
      <c r="T18" s="39" t="e">
        <f t="shared" ca="1" si="9"/>
        <v>#REF!</v>
      </c>
      <c r="U18" s="40" t="e">
        <f t="shared" ca="1" si="0"/>
        <v>#REF!</v>
      </c>
    </row>
    <row r="19" spans="1:21" x14ac:dyDescent="0.35">
      <c r="A19" s="111"/>
      <c r="B19" s="111"/>
      <c r="D19" s="34">
        <f t="shared" si="1"/>
        <v>0</v>
      </c>
      <c r="E19" s="3">
        <f>COUNTIF(Vertices[Degree], "&gt;= " &amp; D19) - COUNTIF(Vertices[Degree], "&gt;=" &amp; D20)</f>
        <v>0</v>
      </c>
      <c r="F19" s="41">
        <f t="shared" si="2"/>
        <v>0</v>
      </c>
      <c r="G19" s="42">
        <f>COUNTIF(Vertices[In-Degree], "&gt;= " &amp; F19) - COUNTIF(Vertices[In-Degree], "&gt;=" &amp; F20)</f>
        <v>0</v>
      </c>
      <c r="H19" s="41">
        <f t="shared" si="3"/>
        <v>0</v>
      </c>
      <c r="I19" s="42">
        <f>COUNTIF(Vertices[Out-Degree], "&gt;= " &amp; H19) - COUNTIF(Vertices[Out-Degree], "&gt;=" &amp; H20)</f>
        <v>0</v>
      </c>
      <c r="J19" s="41">
        <f t="shared" si="4"/>
        <v>0</v>
      </c>
      <c r="K19" s="42">
        <f>COUNTIF(Vertices[Betweenness Centrality], "&gt;= " &amp; J19) - COUNTIF(Vertices[Betweenness Centrality], "&gt;=" &amp; J20)</f>
        <v>0</v>
      </c>
      <c r="L19" s="41">
        <f t="shared" si="5"/>
        <v>0</v>
      </c>
      <c r="M19" s="42">
        <f>COUNTIF(Vertices[Closeness Centrality], "&gt;= " &amp; L19) - COUNTIF(Vertices[Closeness Centrality], "&gt;=" &amp; L20)</f>
        <v>0</v>
      </c>
      <c r="N19" s="41">
        <f t="shared" si="6"/>
        <v>0</v>
      </c>
      <c r="O19" s="42">
        <f>COUNTIF(Vertices[Eigenvector Centrality], "&gt;= " &amp; N19) - COUNTIF(Vertices[Eigenvector Centrality], "&gt;=" &amp; N20)</f>
        <v>0</v>
      </c>
      <c r="P19" s="41">
        <f t="shared" si="7"/>
        <v>0</v>
      </c>
      <c r="Q19" s="42">
        <f>COUNTIF(Vertices[PageRank], "&gt;= " &amp; P19) - COUNTIF(Vertices[PageRank], "&gt;=" &amp; P20)</f>
        <v>0</v>
      </c>
      <c r="R19" s="41">
        <f t="shared" si="8"/>
        <v>0</v>
      </c>
      <c r="S19" s="46">
        <f>COUNTIF(Vertices[Clustering Coefficient], "&gt;= " &amp; R19) - COUNTIF(Vertices[Clustering Coefficient], "&gt;=" &amp; R20)</f>
        <v>0</v>
      </c>
      <c r="T19" s="41" t="e">
        <f t="shared" ca="1" si="9"/>
        <v>#REF!</v>
      </c>
      <c r="U19" s="42" t="e">
        <f t="shared" ca="1" si="0"/>
        <v>#REF!</v>
      </c>
    </row>
    <row r="20" spans="1:21" x14ac:dyDescent="0.35">
      <c r="A20" s="36" t="s">
        <v>156</v>
      </c>
      <c r="B20" s="36">
        <v>2</v>
      </c>
      <c r="D20" s="34">
        <f t="shared" si="1"/>
        <v>0</v>
      </c>
      <c r="E20" s="3">
        <f>COUNTIF(Vertices[Degree], "&gt;= " &amp; D20) - COUNTIF(Vertices[Degree], "&gt;=" &amp; D21)</f>
        <v>0</v>
      </c>
      <c r="F20" s="39">
        <f t="shared" si="2"/>
        <v>0</v>
      </c>
      <c r="G20" s="40">
        <f>COUNTIF(Vertices[In-Degree], "&gt;= " &amp; F20) - COUNTIF(Vertices[In-Degree], "&gt;=" &amp; F21)</f>
        <v>0</v>
      </c>
      <c r="H20" s="39">
        <f t="shared" si="3"/>
        <v>0</v>
      </c>
      <c r="I20" s="40">
        <f>COUNTIF(Vertices[Out-Degree], "&gt;= " &amp; H20) - COUNTIF(Vertices[Out-Degree], "&gt;=" &amp; H21)</f>
        <v>0</v>
      </c>
      <c r="J20" s="39">
        <f t="shared" si="4"/>
        <v>0</v>
      </c>
      <c r="K20" s="40">
        <f>COUNTIF(Vertices[Betweenness Centrality], "&gt;= " &amp; J20) - COUNTIF(Vertices[Betweenness Centrality], "&gt;=" &amp; J21)</f>
        <v>0</v>
      </c>
      <c r="L20" s="39">
        <f t="shared" si="5"/>
        <v>0</v>
      </c>
      <c r="M20" s="40">
        <f>COUNTIF(Vertices[Closeness Centrality], "&gt;= " &amp; L20) - COUNTIF(Vertices[Closeness Centrality], "&gt;=" &amp; L21)</f>
        <v>0</v>
      </c>
      <c r="N20" s="39">
        <f t="shared" si="6"/>
        <v>0</v>
      </c>
      <c r="O20" s="40">
        <f>COUNTIF(Vertices[Eigenvector Centrality], "&gt;= " &amp; N20) - COUNTIF(Vertices[Eigenvector Centrality], "&gt;=" &amp; N21)</f>
        <v>0</v>
      </c>
      <c r="P20" s="39">
        <f t="shared" si="7"/>
        <v>0</v>
      </c>
      <c r="Q20" s="40">
        <f>COUNTIF(Vertices[PageRank], "&gt;= " &amp; P20) - COUNTIF(Vertices[PageRank], "&gt;=" &amp; P21)</f>
        <v>0</v>
      </c>
      <c r="R20" s="39">
        <f t="shared" si="8"/>
        <v>0</v>
      </c>
      <c r="S20" s="45">
        <f>COUNTIF(Vertices[Clustering Coefficient], "&gt;= " &amp; R20) - COUNTIF(Vertices[Clustering Coefficient], "&gt;=" &amp; R21)</f>
        <v>0</v>
      </c>
      <c r="T20" s="39" t="e">
        <f t="shared" ca="1" si="9"/>
        <v>#REF!</v>
      </c>
      <c r="U20" s="40" t="e">
        <f t="shared" ca="1" si="0"/>
        <v>#REF!</v>
      </c>
    </row>
    <row r="21" spans="1:21" x14ac:dyDescent="0.35">
      <c r="A21" s="36" t="s">
        <v>157</v>
      </c>
      <c r="B21" s="36">
        <v>0.42477900000000002</v>
      </c>
      <c r="D21" s="34">
        <f t="shared" si="1"/>
        <v>0</v>
      </c>
      <c r="E21" s="3">
        <f>COUNTIF(Vertices[Degree], "&gt;= " &amp; D21) - COUNTIF(Vertices[Degree], "&gt;=" &amp; D22)</f>
        <v>0</v>
      </c>
      <c r="F21" s="41">
        <f t="shared" si="2"/>
        <v>0</v>
      </c>
      <c r="G21" s="42">
        <f>COUNTIF(Vertices[In-Degree], "&gt;= " &amp; F21) - COUNTIF(Vertices[In-Degree], "&gt;=" &amp; F22)</f>
        <v>0</v>
      </c>
      <c r="H21" s="41">
        <f t="shared" si="3"/>
        <v>0</v>
      </c>
      <c r="I21" s="42">
        <f>COUNTIF(Vertices[Out-Degree], "&gt;= " &amp; H21) - COUNTIF(Vertices[Out-Degree], "&gt;=" &amp; H22)</f>
        <v>0</v>
      </c>
      <c r="J21" s="41">
        <f t="shared" si="4"/>
        <v>0</v>
      </c>
      <c r="K21" s="42">
        <f>COUNTIF(Vertices[Betweenness Centrality], "&gt;= " &amp; J21) - COUNTIF(Vertices[Betweenness Centrality], "&gt;=" &amp; J22)</f>
        <v>0</v>
      </c>
      <c r="L21" s="41">
        <f t="shared" si="5"/>
        <v>0</v>
      </c>
      <c r="M21" s="42">
        <f>COUNTIF(Vertices[Closeness Centrality], "&gt;= " &amp; L21) - COUNTIF(Vertices[Closeness Centrality], "&gt;=" &amp; L22)</f>
        <v>0</v>
      </c>
      <c r="N21" s="41">
        <f t="shared" si="6"/>
        <v>0</v>
      </c>
      <c r="O21" s="42">
        <f>COUNTIF(Vertices[Eigenvector Centrality], "&gt;= " &amp; N21) - COUNTIF(Vertices[Eigenvector Centrality], "&gt;=" &amp; N22)</f>
        <v>0</v>
      </c>
      <c r="P21" s="41">
        <f t="shared" si="7"/>
        <v>0</v>
      </c>
      <c r="Q21" s="42">
        <f>COUNTIF(Vertices[PageRank], "&gt;= " &amp; P21) - COUNTIF(Vertices[PageRank], "&gt;=" &amp; P22)</f>
        <v>0</v>
      </c>
      <c r="R21" s="41">
        <f t="shared" si="8"/>
        <v>0</v>
      </c>
      <c r="S21" s="46">
        <f>COUNTIF(Vertices[Clustering Coefficient], "&gt;= " &amp; R21) - COUNTIF(Vertices[Clustering Coefficient], "&gt;=" &amp; R22)</f>
        <v>0</v>
      </c>
      <c r="T21" s="41" t="e">
        <f t="shared" ca="1" si="9"/>
        <v>#REF!</v>
      </c>
      <c r="U21" s="42" t="e">
        <f t="shared" ca="1" si="0"/>
        <v>#REF!</v>
      </c>
    </row>
    <row r="22" spans="1:21" x14ac:dyDescent="0.35">
      <c r="A22" s="111"/>
      <c r="B22" s="111"/>
      <c r="D22" s="34">
        <f t="shared" si="1"/>
        <v>0</v>
      </c>
      <c r="E22" s="3">
        <f>COUNTIF(Vertices[Degree], "&gt;= " &amp; D22) - COUNTIF(Vertices[Degree], "&gt;=" &amp; D23)</f>
        <v>0</v>
      </c>
      <c r="F22" s="39">
        <f t="shared" si="2"/>
        <v>0</v>
      </c>
      <c r="G22" s="40">
        <f>COUNTIF(Vertices[In-Degree], "&gt;= " &amp; F22) - COUNTIF(Vertices[In-Degree], "&gt;=" &amp; F23)</f>
        <v>0</v>
      </c>
      <c r="H22" s="39">
        <f t="shared" si="3"/>
        <v>0</v>
      </c>
      <c r="I22" s="40">
        <f>COUNTIF(Vertices[Out-Degree], "&gt;= " &amp; H22) - COUNTIF(Vertices[Out-Degree], "&gt;=" &amp; H23)</f>
        <v>0</v>
      </c>
      <c r="J22" s="39">
        <f t="shared" si="4"/>
        <v>0</v>
      </c>
      <c r="K22" s="40">
        <f>COUNTIF(Vertices[Betweenness Centrality], "&gt;= " &amp; J22) - COUNTIF(Vertices[Betweenness Centrality], "&gt;=" &amp; J23)</f>
        <v>0</v>
      </c>
      <c r="L22" s="39">
        <f t="shared" si="5"/>
        <v>0</v>
      </c>
      <c r="M22" s="40">
        <f>COUNTIF(Vertices[Closeness Centrality], "&gt;= " &amp; L22) - COUNTIF(Vertices[Closeness Centrality], "&gt;=" &amp; L23)</f>
        <v>0</v>
      </c>
      <c r="N22" s="39">
        <f t="shared" si="6"/>
        <v>0</v>
      </c>
      <c r="O22" s="40">
        <f>COUNTIF(Vertices[Eigenvector Centrality], "&gt;= " &amp; N22) - COUNTIF(Vertices[Eigenvector Centrality], "&gt;=" &amp; N23)</f>
        <v>0</v>
      </c>
      <c r="P22" s="39">
        <f t="shared" si="7"/>
        <v>0</v>
      </c>
      <c r="Q22" s="40">
        <f>COUNTIF(Vertices[PageRank], "&gt;= " &amp; P22) - COUNTIF(Vertices[PageRank], "&gt;=" &amp; P23)</f>
        <v>0</v>
      </c>
      <c r="R22" s="39">
        <f t="shared" si="8"/>
        <v>0</v>
      </c>
      <c r="S22" s="45">
        <f>COUNTIF(Vertices[Clustering Coefficient], "&gt;= " &amp; R22) - COUNTIF(Vertices[Clustering Coefficient], "&gt;=" &amp; R23)</f>
        <v>0</v>
      </c>
      <c r="T22" s="39" t="e">
        <f t="shared" ca="1" si="9"/>
        <v>#REF!</v>
      </c>
      <c r="U22" s="40" t="e">
        <f t="shared" ca="1" si="0"/>
        <v>#REF!</v>
      </c>
    </row>
    <row r="23" spans="1:21" x14ac:dyDescent="0.35">
      <c r="A23" s="36" t="s">
        <v>158</v>
      </c>
      <c r="B23" s="36">
        <v>1.6228497241155468E-3</v>
      </c>
      <c r="D23" s="34">
        <f t="shared" si="1"/>
        <v>0</v>
      </c>
      <c r="E23" s="3">
        <f>COUNTIF(Vertices[Degree], "&gt;= " &amp; D23) - COUNTIF(Vertices[Degree], "&gt;=" &amp; D24)</f>
        <v>0</v>
      </c>
      <c r="F23" s="41">
        <f t="shared" si="2"/>
        <v>0</v>
      </c>
      <c r="G23" s="42">
        <f>COUNTIF(Vertices[In-Degree], "&gt;= " &amp; F23) - COUNTIF(Vertices[In-Degree], "&gt;=" &amp; F24)</f>
        <v>0</v>
      </c>
      <c r="H23" s="41">
        <f t="shared" si="3"/>
        <v>0</v>
      </c>
      <c r="I23" s="42">
        <f>COUNTIF(Vertices[Out-Degree], "&gt;= " &amp; H23) - COUNTIF(Vertices[Out-Degree], "&gt;=" &amp; H24)</f>
        <v>0</v>
      </c>
      <c r="J23" s="41">
        <f t="shared" si="4"/>
        <v>0</v>
      </c>
      <c r="K23" s="42">
        <f>COUNTIF(Vertices[Betweenness Centrality], "&gt;= " &amp; J23) - COUNTIF(Vertices[Betweenness Centrality], "&gt;=" &amp; J24)</f>
        <v>0</v>
      </c>
      <c r="L23" s="41">
        <f t="shared" si="5"/>
        <v>0</v>
      </c>
      <c r="M23" s="42">
        <f>COUNTIF(Vertices[Closeness Centrality], "&gt;= " &amp; L23) - COUNTIF(Vertices[Closeness Centrality], "&gt;=" &amp; L24)</f>
        <v>0</v>
      </c>
      <c r="N23" s="41">
        <f t="shared" si="6"/>
        <v>0</v>
      </c>
      <c r="O23" s="42">
        <f>COUNTIF(Vertices[Eigenvector Centrality], "&gt;= " &amp; N23) - COUNTIF(Vertices[Eigenvector Centrality], "&gt;=" &amp; N24)</f>
        <v>0</v>
      </c>
      <c r="P23" s="41">
        <f t="shared" si="7"/>
        <v>0</v>
      </c>
      <c r="Q23" s="42">
        <f>COUNTIF(Vertices[PageRank], "&gt;= " &amp; P23) - COUNTIF(Vertices[PageRank], "&gt;=" &amp; P24)</f>
        <v>0</v>
      </c>
      <c r="R23" s="41">
        <f t="shared" si="8"/>
        <v>0</v>
      </c>
      <c r="S23" s="46">
        <f>COUNTIF(Vertices[Clustering Coefficient], "&gt;= " &amp; R23) - COUNTIF(Vertices[Clustering Coefficient], "&gt;=" &amp; R24)</f>
        <v>0</v>
      </c>
      <c r="T23" s="41" t="e">
        <f t="shared" ca="1" si="9"/>
        <v>#REF!</v>
      </c>
      <c r="U23" s="42" t="e">
        <f t="shared" ca="1" si="0"/>
        <v>#REF!</v>
      </c>
    </row>
    <row r="24" spans="1:21" x14ac:dyDescent="0.35">
      <c r="A24" s="36" t="s">
        <v>1356</v>
      </c>
      <c r="B24" s="36" t="s">
        <v>1358</v>
      </c>
      <c r="D24" s="34">
        <f t="shared" si="1"/>
        <v>0</v>
      </c>
      <c r="E24" s="3">
        <f>COUNTIF(Vertices[Degree], "&gt;= " &amp; D24) - COUNTIF(Vertices[Degree], "&gt;=" &amp; D25)</f>
        <v>0</v>
      </c>
      <c r="F24" s="39">
        <f t="shared" si="2"/>
        <v>0</v>
      </c>
      <c r="G24" s="40">
        <f>COUNTIF(Vertices[In-Degree], "&gt;= " &amp; F24) - COUNTIF(Vertices[In-Degree], "&gt;=" &amp; F25)</f>
        <v>0</v>
      </c>
      <c r="H24" s="39">
        <f t="shared" si="3"/>
        <v>0</v>
      </c>
      <c r="I24" s="40">
        <f>COUNTIF(Vertices[Out-Degree], "&gt;= " &amp; H24) - COUNTIF(Vertices[Out-Degree], "&gt;=" &amp; H25)</f>
        <v>0</v>
      </c>
      <c r="J24" s="39">
        <f t="shared" si="4"/>
        <v>0</v>
      </c>
      <c r="K24" s="40">
        <f>COUNTIF(Vertices[Betweenness Centrality], "&gt;= " &amp; J24) - COUNTIF(Vertices[Betweenness Centrality], "&gt;=" &amp; J25)</f>
        <v>0</v>
      </c>
      <c r="L24" s="39">
        <f t="shared" si="5"/>
        <v>0</v>
      </c>
      <c r="M24" s="40">
        <f>COUNTIF(Vertices[Closeness Centrality], "&gt;= " &amp; L24) - COUNTIF(Vertices[Closeness Centrality], "&gt;=" &amp; L25)</f>
        <v>0</v>
      </c>
      <c r="N24" s="39">
        <f t="shared" si="6"/>
        <v>0</v>
      </c>
      <c r="O24" s="40">
        <f>COUNTIF(Vertices[Eigenvector Centrality], "&gt;= " &amp; N24) - COUNTIF(Vertices[Eigenvector Centrality], "&gt;=" &amp; N25)</f>
        <v>0</v>
      </c>
      <c r="P24" s="39">
        <f t="shared" si="7"/>
        <v>0</v>
      </c>
      <c r="Q24" s="40">
        <f>COUNTIF(Vertices[PageRank], "&gt;= " &amp; P24) - COUNTIF(Vertices[PageRank], "&gt;=" &amp; P25)</f>
        <v>0</v>
      </c>
      <c r="R24" s="39">
        <f t="shared" si="8"/>
        <v>0</v>
      </c>
      <c r="S24" s="45">
        <f>COUNTIF(Vertices[Clustering Coefficient], "&gt;= " &amp; R24) - COUNTIF(Vertices[Clustering Coefficient], "&gt;=" &amp; R25)</f>
        <v>0</v>
      </c>
      <c r="T24" s="39" t="e">
        <f t="shared" ca="1" si="9"/>
        <v>#REF!</v>
      </c>
      <c r="U24" s="40" t="e">
        <f t="shared" ca="1" si="0"/>
        <v>#REF!</v>
      </c>
    </row>
    <row r="25" spans="1:21" x14ac:dyDescent="0.35">
      <c r="A25" s="111"/>
      <c r="B25" s="111"/>
      <c r="D25" s="34">
        <f t="shared" si="1"/>
        <v>0</v>
      </c>
      <c r="E25" s="3">
        <f>COUNTIF(Vertices[Degree], "&gt;= " &amp; D25) - COUNTIF(Vertices[Degree], "&gt;=" &amp; D26)</f>
        <v>0</v>
      </c>
      <c r="F25" s="41">
        <f t="shared" si="2"/>
        <v>0</v>
      </c>
      <c r="G25" s="42">
        <f>COUNTIF(Vertices[In-Degree], "&gt;= " &amp; F25) - COUNTIF(Vertices[In-Degree], "&gt;=" &amp; F26)</f>
        <v>0</v>
      </c>
      <c r="H25" s="41">
        <f t="shared" si="3"/>
        <v>0</v>
      </c>
      <c r="I25" s="42">
        <f>COUNTIF(Vertices[Out-Degree], "&gt;= " &amp; H25) - COUNTIF(Vertices[Out-Degree], "&gt;=" &amp; H26)</f>
        <v>0</v>
      </c>
      <c r="J25" s="41">
        <f t="shared" si="4"/>
        <v>0</v>
      </c>
      <c r="K25" s="42">
        <f>COUNTIF(Vertices[Betweenness Centrality], "&gt;= " &amp; J25) - COUNTIF(Vertices[Betweenness Centrality], "&gt;=" &amp; J26)</f>
        <v>0</v>
      </c>
      <c r="L25" s="41">
        <f t="shared" si="5"/>
        <v>0</v>
      </c>
      <c r="M25" s="42">
        <f>COUNTIF(Vertices[Closeness Centrality], "&gt;= " &amp; L25) - COUNTIF(Vertices[Closeness Centrality], "&gt;=" &amp; L26)</f>
        <v>0</v>
      </c>
      <c r="N25" s="41">
        <f t="shared" si="6"/>
        <v>0</v>
      </c>
      <c r="O25" s="42">
        <f>COUNTIF(Vertices[Eigenvector Centrality], "&gt;= " &amp; N25) - COUNTIF(Vertices[Eigenvector Centrality], "&gt;=" &amp; N26)</f>
        <v>0</v>
      </c>
      <c r="P25" s="41">
        <f t="shared" si="7"/>
        <v>0</v>
      </c>
      <c r="Q25" s="42">
        <f>COUNTIF(Vertices[PageRank], "&gt;= " &amp; P25) - COUNTIF(Vertices[PageRank], "&gt;=" &amp; P26)</f>
        <v>0</v>
      </c>
      <c r="R25" s="41">
        <f t="shared" si="8"/>
        <v>0</v>
      </c>
      <c r="S25" s="46">
        <f>COUNTIF(Vertices[Clustering Coefficient], "&gt;= " &amp; R25) - COUNTIF(Vertices[Clustering Coefficient], "&gt;=" &amp; R26)</f>
        <v>0</v>
      </c>
      <c r="T25" s="41" t="e">
        <f t="shared" ca="1" si="9"/>
        <v>#REF!</v>
      </c>
      <c r="U25" s="42" t="e">
        <f t="shared" ca="1" si="0"/>
        <v>#REF!</v>
      </c>
    </row>
    <row r="26" spans="1:21" x14ac:dyDescent="0.35">
      <c r="A26" s="36" t="s">
        <v>1357</v>
      </c>
      <c r="B26" s="36" t="s">
        <v>1359</v>
      </c>
      <c r="D26" s="34">
        <f t="shared" si="1"/>
        <v>0</v>
      </c>
      <c r="E26" s="3">
        <f>COUNTIF(Vertices[Degree], "&gt;= " &amp; D26) - COUNTIF(Vertices[Degree], "&gt;=" &amp; D28)</f>
        <v>0</v>
      </c>
      <c r="F26" s="39">
        <f t="shared" si="2"/>
        <v>0</v>
      </c>
      <c r="G26" s="40">
        <f>COUNTIF(Vertices[In-Degree], "&gt;= " &amp; F26) - COUNTIF(Vertices[In-Degree], "&gt;=" &amp; F28)</f>
        <v>0</v>
      </c>
      <c r="H26" s="39">
        <f t="shared" si="3"/>
        <v>0</v>
      </c>
      <c r="I26" s="40">
        <f>COUNTIF(Vertices[Out-Degree], "&gt;= " &amp; H26) - COUNTIF(Vertices[Out-Degree], "&gt;=" &amp; H28)</f>
        <v>0</v>
      </c>
      <c r="J26" s="39">
        <f t="shared" si="4"/>
        <v>0</v>
      </c>
      <c r="K26" s="40">
        <f>COUNTIF(Vertices[Betweenness Centrality], "&gt;= " &amp; J26) - COUNTIF(Vertices[Betweenness Centrality], "&gt;=" &amp; J28)</f>
        <v>0</v>
      </c>
      <c r="L26" s="39">
        <f t="shared" si="5"/>
        <v>0</v>
      </c>
      <c r="M26" s="40">
        <f>COUNTIF(Vertices[Closeness Centrality], "&gt;= " &amp; L26) - COUNTIF(Vertices[Closeness Centrality], "&gt;=" &amp; L28)</f>
        <v>0</v>
      </c>
      <c r="N26" s="39">
        <f t="shared" si="6"/>
        <v>0</v>
      </c>
      <c r="O26" s="40">
        <f>COUNTIF(Vertices[Eigenvector Centrality], "&gt;= " &amp; N26) - COUNTIF(Vertices[Eigenvector Centrality], "&gt;=" &amp; N28)</f>
        <v>0</v>
      </c>
      <c r="P26" s="39">
        <f t="shared" si="7"/>
        <v>0</v>
      </c>
      <c r="Q26" s="40">
        <f>COUNTIF(Vertices[PageRank], "&gt;= " &amp; P26) - COUNTIF(Vertices[PageRank], "&gt;=" &amp; P28)</f>
        <v>0</v>
      </c>
      <c r="R26" s="39">
        <f t="shared" si="8"/>
        <v>0</v>
      </c>
      <c r="S26" s="45">
        <f>COUNTIF(Vertices[Clustering Coefficient], "&gt;= " &amp; R26) - COUNTIF(Vertices[Clustering Coefficient], "&gt;=" &amp; R28)</f>
        <v>0</v>
      </c>
      <c r="T26" s="39" t="e">
        <f t="shared" ca="1" si="9"/>
        <v>#REF!</v>
      </c>
      <c r="U26" s="40" t="e">
        <f ca="1">COUNTIF(INDIRECT(DynamicFilterSourceColumnRange), "&gt;= " &amp; T26) - COUNTIF(INDIRECT(DynamicFilterSourceColumnRange), "&gt;=" &amp; T28)</f>
        <v>#REF!</v>
      </c>
    </row>
    <row r="27" spans="1:21" x14ac:dyDescent="0.35">
      <c r="D27" s="34"/>
      <c r="E27" s="3">
        <f>COUNTIF(Vertices[Degree], "&gt;= " &amp; D27) - COUNTIF(Vertices[Degree], "&gt;=" &amp; D28)</f>
        <v>0</v>
      </c>
      <c r="F27" s="66"/>
      <c r="G27" s="67">
        <f>COUNTIF(Vertices[In-Degree], "&gt;= " &amp; F27) - COUNTIF(Vertices[In-Degree], "&gt;=" &amp; F28)</f>
        <v>0</v>
      </c>
      <c r="H27" s="66"/>
      <c r="I27" s="67">
        <f>COUNTIF(Vertices[Out-Degree], "&gt;= " &amp; H27) - COUNTIF(Vertices[Out-Degree], "&gt;=" &amp; H28)</f>
        <v>0</v>
      </c>
      <c r="J27" s="66"/>
      <c r="K27" s="67">
        <f>COUNTIF(Vertices[Betweenness Centrality], "&gt;= " &amp; J27) - COUNTIF(Vertices[Betweenness Centrality], "&gt;=" &amp; J28)</f>
        <v>0</v>
      </c>
      <c r="L27" s="66"/>
      <c r="M27" s="67">
        <f>COUNTIF(Vertices[Closeness Centrality], "&gt;= " &amp; L27) - COUNTIF(Vertices[Closeness Centrality], "&gt;=" &amp; L28)</f>
        <v>0</v>
      </c>
      <c r="N27" s="66"/>
      <c r="O27" s="67">
        <f>COUNTIF(Vertices[Eigenvector Centrality], "&gt;= " &amp; N27) - COUNTIF(Vertices[Eigenvector Centrality], "&gt;=" &amp; N28)</f>
        <v>0</v>
      </c>
      <c r="P27" s="66"/>
      <c r="Q27" s="67">
        <f>COUNTIF(Vertices[Eigenvector Centrality], "&gt;= " &amp; P27) - COUNTIF(Vertices[Eigenvector Centrality], "&gt;=" &amp; P28)</f>
        <v>0</v>
      </c>
      <c r="R27" s="66"/>
      <c r="S27" s="68">
        <f>COUNTIF(Vertices[Clustering Coefficient], "&gt;= " &amp; R27) - COUNTIF(Vertices[Clustering Coefficient], "&gt;=" &amp; R28)</f>
        <v>0</v>
      </c>
      <c r="T27" s="66"/>
      <c r="U27" s="67">
        <f ca="1">COUNTIF(Vertices[Clustering Coefficient], "&gt;= " &amp; T27) - COUNTIF(Vertices[Clustering Coefficient], "&gt;=" &amp; T28)</f>
        <v>0</v>
      </c>
    </row>
    <row r="28" spans="1:21" x14ac:dyDescent="0.35">
      <c r="D28" s="34">
        <f>D26+($D$57-$D$2)/BinDivisor</f>
        <v>0</v>
      </c>
      <c r="E28" s="3">
        <f>COUNTIF(Vertices[Degree], "&gt;= " &amp; D28) - COUNTIF(Vertices[Degree], "&gt;=" &amp; D40)</f>
        <v>0</v>
      </c>
      <c r="F28" s="41">
        <f>F26+($F$57-$F$2)/BinDivisor</f>
        <v>0</v>
      </c>
      <c r="G28" s="42">
        <f>COUNTIF(Vertices[In-Degree], "&gt;= " &amp; F28) - COUNTIF(Vertices[In-Degree], "&gt;=" &amp; F40)</f>
        <v>0</v>
      </c>
      <c r="H28" s="41">
        <f>H26+($H$57-$H$2)/BinDivisor</f>
        <v>0</v>
      </c>
      <c r="I28" s="42">
        <f>COUNTIF(Vertices[Out-Degree], "&gt;= " &amp; H28) - COUNTIF(Vertices[Out-Degree], "&gt;=" &amp; H40)</f>
        <v>0</v>
      </c>
      <c r="J28" s="41">
        <f>J26+($J$57-$J$2)/BinDivisor</f>
        <v>0</v>
      </c>
      <c r="K28" s="42">
        <f>COUNTIF(Vertices[Betweenness Centrality], "&gt;= " &amp; J28) - COUNTIF(Vertices[Betweenness Centrality], "&gt;=" &amp; J40)</f>
        <v>0</v>
      </c>
      <c r="L28" s="41">
        <f>L26+($L$57-$L$2)/BinDivisor</f>
        <v>0</v>
      </c>
      <c r="M28" s="42">
        <f>COUNTIF(Vertices[Closeness Centrality], "&gt;= " &amp; L28) - COUNTIF(Vertices[Closeness Centrality], "&gt;=" &amp; L40)</f>
        <v>0</v>
      </c>
      <c r="N28" s="41">
        <f>N26+($N$57-$N$2)/BinDivisor</f>
        <v>0</v>
      </c>
      <c r="O28" s="42">
        <f>COUNTIF(Vertices[Eigenvector Centrality], "&gt;= " &amp; N28) - COUNTIF(Vertices[Eigenvector Centrality], "&gt;=" &amp; N40)</f>
        <v>0</v>
      </c>
      <c r="P28" s="41">
        <f>P26+($P$57-$P$2)/BinDivisor</f>
        <v>0</v>
      </c>
      <c r="Q28" s="42">
        <f>COUNTIF(Vertices[PageRank], "&gt;= " &amp; P28) - COUNTIF(Vertices[PageRank], "&gt;=" &amp; P40)</f>
        <v>0</v>
      </c>
      <c r="R28" s="41">
        <f>R26+($R$57-$R$2)/BinDivisor</f>
        <v>0</v>
      </c>
      <c r="S28" s="46">
        <f>COUNTIF(Vertices[Clustering Coefficient], "&gt;= " &amp; R28) - COUNTIF(Vertices[Clustering Coefficient], "&gt;=" &amp; R40)</f>
        <v>0</v>
      </c>
      <c r="T28" s="41" t="e">
        <f ca="1">T26+($T$57-$T$2)/BinDivisor</f>
        <v>#REF!</v>
      </c>
      <c r="U28" s="42" t="e">
        <f ca="1">COUNTIF(INDIRECT(DynamicFilterSourceColumnRange), "&gt;= " &amp; T28) - COUNTIF(INDIRECT(DynamicFilterSourceColumnRange), "&gt;=" &amp; T40)</f>
        <v>#REF!</v>
      </c>
    </row>
    <row r="29" spans="1:21" x14ac:dyDescent="0.35">
      <c r="D29" s="34"/>
      <c r="E29" s="3">
        <f>COUNTIF(Vertices[Degree], "&gt;= " &amp; D29) - COUNTIF(Vertices[Degree], "&gt;=" &amp; D30)</f>
        <v>0</v>
      </c>
      <c r="F29" s="66"/>
      <c r="G29" s="67">
        <f>COUNTIF(Vertices[In-Degree], "&gt;= " &amp; F29) - COUNTIF(Vertices[In-Degree], "&gt;=" &amp; F30)</f>
        <v>0</v>
      </c>
      <c r="H29" s="66"/>
      <c r="I29" s="67">
        <f>COUNTIF(Vertices[Out-Degree], "&gt;= " &amp; H29) - COUNTIF(Vertices[Out-Degree], "&gt;=" &amp; H30)</f>
        <v>0</v>
      </c>
      <c r="J29" s="66"/>
      <c r="K29" s="67">
        <f>COUNTIF(Vertices[Betweenness Centrality], "&gt;= " &amp; J29) - COUNTIF(Vertices[Betweenness Centrality], "&gt;=" &amp; J30)</f>
        <v>0</v>
      </c>
      <c r="L29" s="66"/>
      <c r="M29" s="67">
        <f>COUNTIF(Vertices[Closeness Centrality], "&gt;= " &amp; L29) - COUNTIF(Vertices[Closeness Centrality], "&gt;=" &amp; L30)</f>
        <v>0</v>
      </c>
      <c r="N29" s="66"/>
      <c r="O29" s="67">
        <f>COUNTIF(Vertices[Eigenvector Centrality], "&gt;= " &amp; N29) - COUNTIF(Vertices[Eigenvector Centrality], "&gt;=" &amp; N30)</f>
        <v>0</v>
      </c>
      <c r="P29" s="66"/>
      <c r="Q29" s="67">
        <f>COUNTIF(Vertices[Eigenvector Centrality], "&gt;= " &amp; P29) - COUNTIF(Vertices[Eigenvector Centrality], "&gt;=" &amp; P30)</f>
        <v>0</v>
      </c>
      <c r="R29" s="66"/>
      <c r="S29" s="68">
        <f>COUNTIF(Vertices[Clustering Coefficient], "&gt;= " &amp; R29) - COUNTIF(Vertices[Clustering Coefficient], "&gt;=" &amp; R30)</f>
        <v>0</v>
      </c>
      <c r="T29" s="66"/>
      <c r="U29" s="67">
        <f>COUNTIF(Vertices[Clustering Coefficient], "&gt;= " &amp; T29) - COUNTIF(Vertices[Clustering Coefficient], "&gt;=" &amp; T30)</f>
        <v>0</v>
      </c>
    </row>
    <row r="30" spans="1:21" x14ac:dyDescent="0.35">
      <c r="D30" s="34"/>
      <c r="E30" s="3">
        <f>COUNTIF(Vertices[Degree], "&gt;= " &amp; D30) - COUNTIF(Vertices[Degree], "&gt;=" &amp; D31)</f>
        <v>0</v>
      </c>
      <c r="F30" s="66"/>
      <c r="G30" s="67">
        <f>COUNTIF(Vertices[In-Degree], "&gt;= " &amp; F30) - COUNTIF(Vertices[In-Degree], "&gt;=" &amp; F31)</f>
        <v>0</v>
      </c>
      <c r="H30" s="66"/>
      <c r="I30" s="67">
        <f>COUNTIF(Vertices[Out-Degree], "&gt;= " &amp; H30) - COUNTIF(Vertices[Out-Degree], "&gt;=" &amp; H31)</f>
        <v>0</v>
      </c>
      <c r="J30" s="66"/>
      <c r="K30" s="67">
        <f>COUNTIF(Vertices[Betweenness Centrality], "&gt;= " &amp; J30) - COUNTIF(Vertices[Betweenness Centrality], "&gt;=" &amp; J31)</f>
        <v>0</v>
      </c>
      <c r="L30" s="66"/>
      <c r="M30" s="67">
        <f>COUNTIF(Vertices[Closeness Centrality], "&gt;= " &amp; L30) - COUNTIF(Vertices[Closeness Centrality], "&gt;=" &amp; L31)</f>
        <v>0</v>
      </c>
      <c r="N30" s="66"/>
      <c r="O30" s="67">
        <f>COUNTIF(Vertices[Eigenvector Centrality], "&gt;= " &amp; N30) - COUNTIF(Vertices[Eigenvector Centrality], "&gt;=" &amp; N31)</f>
        <v>0</v>
      </c>
      <c r="P30" s="66"/>
      <c r="Q30" s="67">
        <f>COUNTIF(Vertices[Eigenvector Centrality], "&gt;= " &amp; P30) - COUNTIF(Vertices[Eigenvector Centrality], "&gt;=" &amp; P31)</f>
        <v>0</v>
      </c>
      <c r="R30" s="66"/>
      <c r="S30" s="68">
        <f>COUNTIF(Vertices[Clustering Coefficient], "&gt;= " &amp; R30) - COUNTIF(Vertices[Clustering Coefficient], "&gt;=" &amp; R31)</f>
        <v>0</v>
      </c>
      <c r="T30" s="66"/>
      <c r="U30" s="67">
        <f>COUNTIF(Vertices[Clustering Coefficient], "&gt;= " &amp; T30) - COUNTIF(Vertices[Clustering Coefficient], "&gt;=" &amp; T31)</f>
        <v>0</v>
      </c>
    </row>
    <row r="31" spans="1:21" x14ac:dyDescent="0.35">
      <c r="D31" s="34"/>
      <c r="E31" s="3">
        <f>COUNTIF(Vertices[Degree], "&gt;= " &amp; D31) - COUNTIF(Vertices[Degree], "&gt;=" &amp; D32)</f>
        <v>0</v>
      </c>
      <c r="F31" s="66"/>
      <c r="G31" s="67">
        <f>COUNTIF(Vertices[In-Degree], "&gt;= " &amp; F31) - COUNTIF(Vertices[In-Degree], "&gt;=" &amp; F32)</f>
        <v>0</v>
      </c>
      <c r="H31" s="66"/>
      <c r="I31" s="67">
        <f>COUNTIF(Vertices[Out-Degree], "&gt;= " &amp; H31) - COUNTIF(Vertices[Out-Degree], "&gt;=" &amp; H32)</f>
        <v>0</v>
      </c>
      <c r="J31" s="66"/>
      <c r="K31" s="67">
        <f>COUNTIF(Vertices[Betweenness Centrality], "&gt;= " &amp; J31) - COUNTIF(Vertices[Betweenness Centrality], "&gt;=" &amp; J32)</f>
        <v>0</v>
      </c>
      <c r="L31" s="66"/>
      <c r="M31" s="67">
        <f>COUNTIF(Vertices[Closeness Centrality], "&gt;= " &amp; L31) - COUNTIF(Vertices[Closeness Centrality], "&gt;=" &amp; L32)</f>
        <v>0</v>
      </c>
      <c r="N31" s="66"/>
      <c r="O31" s="67">
        <f>COUNTIF(Vertices[Eigenvector Centrality], "&gt;= " &amp; N31) - COUNTIF(Vertices[Eigenvector Centrality], "&gt;=" &amp; N32)</f>
        <v>0</v>
      </c>
      <c r="P31" s="66"/>
      <c r="Q31" s="67">
        <f>COUNTIF(Vertices[Eigenvector Centrality], "&gt;= " &amp; P31) - COUNTIF(Vertices[Eigenvector Centrality], "&gt;=" &amp; P32)</f>
        <v>0</v>
      </c>
      <c r="R31" s="66"/>
      <c r="S31" s="68">
        <f>COUNTIF(Vertices[Clustering Coefficient], "&gt;= " &amp; R31) - COUNTIF(Vertices[Clustering Coefficient], "&gt;=" &amp; R32)</f>
        <v>0</v>
      </c>
      <c r="T31" s="66"/>
      <c r="U31" s="67">
        <f>COUNTIF(Vertices[Clustering Coefficient], "&gt;= " &amp; T31) - COUNTIF(Vertices[Clustering Coefficient], "&gt;=" &amp; T32)</f>
        <v>0</v>
      </c>
    </row>
    <row r="32" spans="1:21" x14ac:dyDescent="0.35">
      <c r="D32" s="34"/>
      <c r="E32" s="3">
        <f>COUNTIF(Vertices[Degree], "&gt;= " &amp; D32) - COUNTIF(Vertices[Degree], "&gt;=" &amp; D33)</f>
        <v>0</v>
      </c>
      <c r="F32" s="66"/>
      <c r="G32" s="67">
        <f>COUNTIF(Vertices[In-Degree], "&gt;= " &amp; F32) - COUNTIF(Vertices[In-Degree], "&gt;=" &amp; F33)</f>
        <v>0</v>
      </c>
      <c r="H32" s="66"/>
      <c r="I32" s="67">
        <f>COUNTIF(Vertices[Out-Degree], "&gt;= " &amp; H32) - COUNTIF(Vertices[Out-Degree], "&gt;=" &amp; H33)</f>
        <v>0</v>
      </c>
      <c r="J32" s="66"/>
      <c r="K32" s="67">
        <f>COUNTIF(Vertices[Betweenness Centrality], "&gt;= " &amp; J32) - COUNTIF(Vertices[Betweenness Centrality], "&gt;=" &amp; J33)</f>
        <v>0</v>
      </c>
      <c r="L32" s="66"/>
      <c r="M32" s="67">
        <f>COUNTIF(Vertices[Closeness Centrality], "&gt;= " &amp; L32) - COUNTIF(Vertices[Closeness Centrality], "&gt;=" &amp; L33)</f>
        <v>0</v>
      </c>
      <c r="N32" s="66"/>
      <c r="O32" s="67">
        <f>COUNTIF(Vertices[Eigenvector Centrality], "&gt;= " &amp; N32) - COUNTIF(Vertices[Eigenvector Centrality], "&gt;=" &amp; N33)</f>
        <v>0</v>
      </c>
      <c r="P32" s="66"/>
      <c r="Q32" s="67">
        <f>COUNTIF(Vertices[Eigenvector Centrality], "&gt;= " &amp; P32) - COUNTIF(Vertices[Eigenvector Centrality], "&gt;=" &amp; P33)</f>
        <v>0</v>
      </c>
      <c r="R32" s="66"/>
      <c r="S32" s="68">
        <f>COUNTIF(Vertices[Clustering Coefficient], "&gt;= " &amp; R32) - COUNTIF(Vertices[Clustering Coefficient], "&gt;=" &amp; R33)</f>
        <v>0</v>
      </c>
      <c r="T32" s="66"/>
      <c r="U32" s="67">
        <f>COUNTIF(Vertices[Clustering Coefficient], "&gt;= " &amp; T32) - COUNTIF(Vertices[Clustering Coefficient], "&gt;=" &amp; T33)</f>
        <v>0</v>
      </c>
    </row>
    <row r="33" spans="1:21" x14ac:dyDescent="0.35">
      <c r="D33" s="34"/>
      <c r="E33" s="3">
        <f>COUNTIF(Vertices[Degree], "&gt;= " &amp; D33) - COUNTIF(Vertices[Degree], "&gt;=" &amp; D38)</f>
        <v>0</v>
      </c>
      <c r="F33" s="66"/>
      <c r="G33" s="67">
        <f>COUNTIF(Vertices[In-Degree], "&gt;= " &amp; F33) - COUNTIF(Vertices[In-Degree], "&gt;=" &amp; F38)</f>
        <v>0</v>
      </c>
      <c r="H33" s="66"/>
      <c r="I33" s="67">
        <f>COUNTIF(Vertices[Out-Degree], "&gt;= " &amp; H33) - COUNTIF(Vertices[Out-Degree], "&gt;=" &amp; H38)</f>
        <v>0</v>
      </c>
      <c r="J33" s="66"/>
      <c r="K33" s="67">
        <f>COUNTIF(Vertices[Betweenness Centrality], "&gt;= " &amp; J33) - COUNTIF(Vertices[Betweenness Centrality], "&gt;=" &amp; J38)</f>
        <v>0</v>
      </c>
      <c r="L33" s="66"/>
      <c r="M33" s="67">
        <f>COUNTIF(Vertices[Closeness Centrality], "&gt;= " &amp; L33) - COUNTIF(Vertices[Closeness Centrality], "&gt;=" &amp; L38)</f>
        <v>0</v>
      </c>
      <c r="N33" s="66"/>
      <c r="O33" s="67">
        <f>COUNTIF(Vertices[Eigenvector Centrality], "&gt;= " &amp; N33) - COUNTIF(Vertices[Eigenvector Centrality], "&gt;=" &amp; N38)</f>
        <v>0</v>
      </c>
      <c r="P33" s="66"/>
      <c r="Q33" s="67">
        <f>COUNTIF(Vertices[Eigenvector Centrality], "&gt;= " &amp; P33) - COUNTIF(Vertices[Eigenvector Centrality], "&gt;=" &amp; P38)</f>
        <v>0</v>
      </c>
      <c r="R33" s="66"/>
      <c r="S33" s="68">
        <f>COUNTIF(Vertices[Clustering Coefficient], "&gt;= " &amp; R33) - COUNTIF(Vertices[Clustering Coefficient], "&gt;=" &amp; R38)</f>
        <v>0</v>
      </c>
      <c r="T33" s="66"/>
      <c r="U33" s="67">
        <f>COUNTIF(Vertices[Clustering Coefficient], "&gt;= " &amp; T33) - COUNTIF(Vertices[Clustering Coefficient], "&gt;=" &amp; T38)</f>
        <v>0</v>
      </c>
    </row>
    <row r="34" spans="1:21" x14ac:dyDescent="0.35">
      <c r="D34" s="34"/>
      <c r="E34" s="3">
        <f>COUNTIF(Vertices[Degree], "&gt;= " &amp; D34) - COUNTIF(Vertices[Degree], "&gt;=" &amp; D35)</f>
        <v>0</v>
      </c>
      <c r="F34" s="66"/>
      <c r="G34" s="67">
        <f>COUNTIF(Vertices[In-Degree], "&gt;= " &amp; F34) - COUNTIF(Vertices[In-Degree], "&gt;=" &amp; F35)</f>
        <v>0</v>
      </c>
      <c r="H34" s="66"/>
      <c r="I34" s="67">
        <f>COUNTIF(Vertices[Out-Degree], "&gt;= " &amp; H34) - COUNTIF(Vertices[Out-Degree], "&gt;=" &amp; H35)</f>
        <v>0</v>
      </c>
      <c r="J34" s="66"/>
      <c r="K34" s="67">
        <f>COUNTIF(Vertices[Betweenness Centrality], "&gt;= " &amp; J34) - COUNTIF(Vertices[Betweenness Centrality], "&gt;=" &amp; J35)</f>
        <v>0</v>
      </c>
      <c r="L34" s="66"/>
      <c r="M34" s="67">
        <f>COUNTIF(Vertices[Closeness Centrality], "&gt;= " &amp; L34) - COUNTIF(Vertices[Closeness Centrality], "&gt;=" &amp; L35)</f>
        <v>0</v>
      </c>
      <c r="N34" s="66"/>
      <c r="O34" s="67">
        <f>COUNTIF(Vertices[Eigenvector Centrality], "&gt;= " &amp; N34) - COUNTIF(Vertices[Eigenvector Centrality], "&gt;=" &amp; N35)</f>
        <v>0</v>
      </c>
      <c r="P34" s="66"/>
      <c r="Q34" s="67">
        <f>COUNTIF(Vertices[Eigenvector Centrality], "&gt;= " &amp; P34) - COUNTIF(Vertices[Eigenvector Centrality], "&gt;=" &amp; P35)</f>
        <v>0</v>
      </c>
      <c r="R34" s="66"/>
      <c r="S34" s="68">
        <f>COUNTIF(Vertices[Clustering Coefficient], "&gt;= " &amp; R34) - COUNTIF(Vertices[Clustering Coefficient], "&gt;=" &amp; R35)</f>
        <v>0</v>
      </c>
      <c r="T34" s="66"/>
      <c r="U34" s="67">
        <f>COUNTIF(Vertices[Clustering Coefficient], "&gt;= " &amp; T34) - COUNTIF(Vertices[Clustering Coefficient], "&gt;=" &amp; T35)</f>
        <v>0</v>
      </c>
    </row>
    <row r="35" spans="1:21" x14ac:dyDescent="0.35">
      <c r="D35" s="34"/>
      <c r="E35" s="3">
        <f>COUNTIF(Vertices[Degree], "&gt;= " &amp; D35) - COUNTIF(Vertices[Degree], "&gt;=" &amp; D36)</f>
        <v>0</v>
      </c>
      <c r="F35" s="66"/>
      <c r="G35" s="67">
        <f>COUNTIF(Vertices[In-Degree], "&gt;= " &amp; F35) - COUNTIF(Vertices[In-Degree], "&gt;=" &amp; F36)</f>
        <v>0</v>
      </c>
      <c r="H35" s="66"/>
      <c r="I35" s="67">
        <f>COUNTIF(Vertices[Out-Degree], "&gt;= " &amp; H35) - COUNTIF(Vertices[Out-Degree], "&gt;=" &amp; H36)</f>
        <v>0</v>
      </c>
      <c r="J35" s="66"/>
      <c r="K35" s="67">
        <f>COUNTIF(Vertices[Betweenness Centrality], "&gt;= " &amp; J35) - COUNTIF(Vertices[Betweenness Centrality], "&gt;=" &amp; J36)</f>
        <v>0</v>
      </c>
      <c r="L35" s="66"/>
      <c r="M35" s="67">
        <f>COUNTIF(Vertices[Closeness Centrality], "&gt;= " &amp; L35) - COUNTIF(Vertices[Closeness Centrality], "&gt;=" &amp; L36)</f>
        <v>0</v>
      </c>
      <c r="N35" s="66"/>
      <c r="O35" s="67">
        <f>COUNTIF(Vertices[Eigenvector Centrality], "&gt;= " &amp; N35) - COUNTIF(Vertices[Eigenvector Centrality], "&gt;=" &amp; N36)</f>
        <v>0</v>
      </c>
      <c r="P35" s="66"/>
      <c r="Q35" s="67">
        <f>COUNTIF(Vertices[Eigenvector Centrality], "&gt;= " &amp; P35) - COUNTIF(Vertices[Eigenvector Centrality], "&gt;=" &amp; P36)</f>
        <v>0</v>
      </c>
      <c r="R35" s="66"/>
      <c r="S35" s="68">
        <f>COUNTIF(Vertices[Clustering Coefficient], "&gt;= " &amp; R35) - COUNTIF(Vertices[Clustering Coefficient], "&gt;=" &amp; R36)</f>
        <v>0</v>
      </c>
      <c r="T35" s="66"/>
      <c r="U35" s="67">
        <f>COUNTIF(Vertices[Clustering Coefficient], "&gt;= " &amp; T35) - COUNTIF(Vertices[Clustering Coefficient], "&gt;=" &amp; T36)</f>
        <v>0</v>
      </c>
    </row>
    <row r="36" spans="1:21" x14ac:dyDescent="0.35">
      <c r="D36" s="34"/>
      <c r="E36" s="3">
        <f>COUNTIF(Vertices[Degree], "&gt;= " &amp; D36) - COUNTIF(Vertices[Degree], "&gt;=" &amp; D37)</f>
        <v>0</v>
      </c>
      <c r="F36" s="66"/>
      <c r="G36" s="67">
        <f>COUNTIF(Vertices[In-Degree], "&gt;= " &amp; F36) - COUNTIF(Vertices[In-Degree], "&gt;=" &amp; F37)</f>
        <v>0</v>
      </c>
      <c r="H36" s="66"/>
      <c r="I36" s="67">
        <f>COUNTIF(Vertices[Out-Degree], "&gt;= " &amp; H36) - COUNTIF(Vertices[Out-Degree], "&gt;=" &amp; H37)</f>
        <v>0</v>
      </c>
      <c r="J36" s="66"/>
      <c r="K36" s="67">
        <f>COUNTIF(Vertices[Betweenness Centrality], "&gt;= " &amp; J36) - COUNTIF(Vertices[Betweenness Centrality], "&gt;=" &amp; J37)</f>
        <v>0</v>
      </c>
      <c r="L36" s="66"/>
      <c r="M36" s="67">
        <f>COUNTIF(Vertices[Closeness Centrality], "&gt;= " &amp; L36) - COUNTIF(Vertices[Closeness Centrality], "&gt;=" &amp; L37)</f>
        <v>0</v>
      </c>
      <c r="N36" s="66"/>
      <c r="O36" s="67">
        <f>COUNTIF(Vertices[Eigenvector Centrality], "&gt;= " &amp; N36) - COUNTIF(Vertices[Eigenvector Centrality], "&gt;=" &amp; N37)</f>
        <v>0</v>
      </c>
      <c r="P36" s="66"/>
      <c r="Q36" s="67">
        <f>COUNTIF(Vertices[Eigenvector Centrality], "&gt;= " &amp; P36) - COUNTIF(Vertices[Eigenvector Centrality], "&gt;=" &amp; P37)</f>
        <v>0</v>
      </c>
      <c r="R36" s="66"/>
      <c r="S36" s="68">
        <f>COUNTIF(Vertices[Clustering Coefficient], "&gt;= " &amp; R36) - COUNTIF(Vertices[Clustering Coefficient], "&gt;=" &amp; R37)</f>
        <v>0</v>
      </c>
      <c r="T36" s="66"/>
      <c r="U36" s="67">
        <f>COUNTIF(Vertices[Clustering Coefficient], "&gt;= " &amp; T36) - COUNTIF(Vertices[Clustering Coefficient], "&gt;=" &amp; T37)</f>
        <v>0</v>
      </c>
    </row>
    <row r="37" spans="1:21" x14ac:dyDescent="0.35">
      <c r="D37" s="34"/>
      <c r="E37" s="3">
        <f>COUNTIF(Vertices[Degree], "&gt;= " &amp; D37) - COUNTIF(Vertices[Degree], "&gt;=" &amp; D38)</f>
        <v>0</v>
      </c>
      <c r="F37" s="66"/>
      <c r="G37" s="67">
        <f>COUNTIF(Vertices[In-Degree], "&gt;= " &amp; F37) - COUNTIF(Vertices[In-Degree], "&gt;=" &amp; F38)</f>
        <v>0</v>
      </c>
      <c r="H37" s="66"/>
      <c r="I37" s="67">
        <f>COUNTIF(Vertices[Out-Degree], "&gt;= " &amp; H37) - COUNTIF(Vertices[Out-Degree], "&gt;=" &amp; H38)</f>
        <v>0</v>
      </c>
      <c r="J37" s="66"/>
      <c r="K37" s="67">
        <f>COUNTIF(Vertices[Betweenness Centrality], "&gt;= " &amp; J37) - COUNTIF(Vertices[Betweenness Centrality], "&gt;=" &amp; J38)</f>
        <v>0</v>
      </c>
      <c r="L37" s="66"/>
      <c r="M37" s="67">
        <f>COUNTIF(Vertices[Closeness Centrality], "&gt;= " &amp; L37) - COUNTIF(Vertices[Closeness Centrality], "&gt;=" &amp; L38)</f>
        <v>0</v>
      </c>
      <c r="N37" s="66"/>
      <c r="O37" s="67">
        <f>COUNTIF(Vertices[Eigenvector Centrality], "&gt;= " &amp; N37) - COUNTIF(Vertices[Eigenvector Centrality], "&gt;=" &amp; N38)</f>
        <v>0</v>
      </c>
      <c r="P37" s="66"/>
      <c r="Q37" s="67">
        <f>COUNTIF(Vertices[Eigenvector Centrality], "&gt;= " &amp; P37) - COUNTIF(Vertices[Eigenvector Centrality], "&gt;=" &amp; P38)</f>
        <v>0</v>
      </c>
      <c r="R37" s="66"/>
      <c r="S37" s="68">
        <f>COUNTIF(Vertices[Clustering Coefficient], "&gt;= " &amp; R37) - COUNTIF(Vertices[Clustering Coefficient], "&gt;=" &amp; R38)</f>
        <v>0</v>
      </c>
      <c r="T37" s="66"/>
      <c r="U37" s="67">
        <f>COUNTIF(Vertices[Clustering Coefficient], "&gt;= " &amp; T37) - COUNTIF(Vertices[Clustering Coefficient], "&gt;=" &amp; T38)</f>
        <v>0</v>
      </c>
    </row>
    <row r="38" spans="1:21" x14ac:dyDescent="0.35">
      <c r="D38" s="34"/>
      <c r="E38" s="3">
        <f>COUNTIF(Vertices[Degree], "&gt;= " &amp; D38) - COUNTIF(Vertices[Degree], "&gt;=" &amp; D40)</f>
        <v>0</v>
      </c>
      <c r="F38" s="66"/>
      <c r="G38" s="67">
        <f>COUNTIF(Vertices[In-Degree], "&gt;= " &amp; F38) - COUNTIF(Vertices[In-Degree], "&gt;=" &amp; F40)</f>
        <v>0</v>
      </c>
      <c r="H38" s="66"/>
      <c r="I38" s="67">
        <f>COUNTIF(Vertices[Out-Degree], "&gt;= " &amp; H38) - COUNTIF(Vertices[Out-Degree], "&gt;=" &amp; H40)</f>
        <v>0</v>
      </c>
      <c r="J38" s="66"/>
      <c r="K38" s="67">
        <f>COUNTIF(Vertices[Betweenness Centrality], "&gt;= " &amp; J38) - COUNTIF(Vertices[Betweenness Centrality], "&gt;=" &amp; J40)</f>
        <v>0</v>
      </c>
      <c r="L38" s="66"/>
      <c r="M38" s="67">
        <f>COUNTIF(Vertices[Closeness Centrality], "&gt;= " &amp; L38) - COUNTIF(Vertices[Closeness Centrality], "&gt;=" &amp; L40)</f>
        <v>0</v>
      </c>
      <c r="N38" s="66"/>
      <c r="O38" s="67">
        <f>COUNTIF(Vertices[Eigenvector Centrality], "&gt;= " &amp; N38) - COUNTIF(Vertices[Eigenvector Centrality], "&gt;=" &amp; N40)</f>
        <v>0</v>
      </c>
      <c r="P38" s="66"/>
      <c r="Q38" s="67">
        <f>COUNTIF(Vertices[Eigenvector Centrality], "&gt;= " &amp; P38) - COUNTIF(Vertices[Eigenvector Centrality], "&gt;=" &amp; P40)</f>
        <v>0</v>
      </c>
      <c r="R38" s="66"/>
      <c r="S38" s="68">
        <f>COUNTIF(Vertices[Clustering Coefficient], "&gt;= " &amp; R38) - COUNTIF(Vertices[Clustering Coefficient], "&gt;=" &amp; R40)</f>
        <v>0</v>
      </c>
      <c r="T38" s="66"/>
      <c r="U38" s="67">
        <f ca="1">COUNTIF(Vertices[Clustering Coefficient], "&gt;= " &amp; T38) - COUNTIF(Vertices[Clustering Coefficient], "&gt;=" &amp; T40)</f>
        <v>0</v>
      </c>
    </row>
    <row r="39" spans="1:21" x14ac:dyDescent="0.35">
      <c r="D39" s="34"/>
      <c r="E39" s="3">
        <f>COUNTIF(Vertices[Degree], "&gt;= " &amp; D39) - COUNTIF(Vertices[Degree], "&gt;=" &amp; D40)</f>
        <v>0</v>
      </c>
      <c r="F39" s="66"/>
      <c r="G39" s="67">
        <f>COUNTIF(Vertices[In-Degree], "&gt;= " &amp; F39) - COUNTIF(Vertices[In-Degree], "&gt;=" &amp; F40)</f>
        <v>0</v>
      </c>
      <c r="H39" s="66"/>
      <c r="I39" s="67">
        <f>COUNTIF(Vertices[Out-Degree], "&gt;= " &amp; H39) - COUNTIF(Vertices[Out-Degree], "&gt;=" &amp; H40)</f>
        <v>0</v>
      </c>
      <c r="J39" s="66"/>
      <c r="K39" s="67">
        <f>COUNTIF(Vertices[Betweenness Centrality], "&gt;= " &amp; J39) - COUNTIF(Vertices[Betweenness Centrality], "&gt;=" &amp; J40)</f>
        <v>0</v>
      </c>
      <c r="L39" s="66"/>
      <c r="M39" s="67">
        <f>COUNTIF(Vertices[Closeness Centrality], "&gt;= " &amp; L39) - COUNTIF(Vertices[Closeness Centrality], "&gt;=" &amp; L40)</f>
        <v>0</v>
      </c>
      <c r="N39" s="66"/>
      <c r="O39" s="67">
        <f>COUNTIF(Vertices[Eigenvector Centrality], "&gt;= " &amp; N39) - COUNTIF(Vertices[Eigenvector Centrality], "&gt;=" &amp; N40)</f>
        <v>0</v>
      </c>
      <c r="P39" s="66"/>
      <c r="Q39" s="67">
        <f>COUNTIF(Vertices[Eigenvector Centrality], "&gt;= " &amp; P39) - COUNTIF(Vertices[Eigenvector Centrality], "&gt;=" &amp; P40)</f>
        <v>0</v>
      </c>
      <c r="R39" s="66"/>
      <c r="S39" s="68">
        <f>COUNTIF(Vertices[Clustering Coefficient], "&gt;= " &amp; R39) - COUNTIF(Vertices[Clustering Coefficient], "&gt;=" &amp; R40)</f>
        <v>0</v>
      </c>
      <c r="T39" s="66"/>
      <c r="U39" s="67">
        <f ca="1">COUNTIF(Vertices[Clustering Coefficient], "&gt;= " &amp; T39) - COUNTIF(Vertices[Clustering Coefficient], "&gt;=" &amp; T40)</f>
        <v>0</v>
      </c>
    </row>
    <row r="40" spans="1:21" x14ac:dyDescent="0.35">
      <c r="D40" s="34">
        <f>D28+($D$57-$D$2)/BinDivisor</f>
        <v>0</v>
      </c>
      <c r="E40" s="3">
        <f>COUNTIF(Vertices[Degree], "&gt;= " &amp; D40) - COUNTIF(Vertices[Degree], "&gt;=" &amp; D41)</f>
        <v>0</v>
      </c>
      <c r="F40" s="39">
        <f>F28+($F$57-$F$2)/BinDivisor</f>
        <v>0</v>
      </c>
      <c r="G40" s="40">
        <f>COUNTIF(Vertices[In-Degree], "&gt;= " &amp; F40) - COUNTIF(Vertices[In-Degree], "&gt;=" &amp; F41)</f>
        <v>0</v>
      </c>
      <c r="H40" s="39">
        <f>H28+($H$57-$H$2)/BinDivisor</f>
        <v>0</v>
      </c>
      <c r="I40" s="40">
        <f>COUNTIF(Vertices[Out-Degree], "&gt;= " &amp; H40) - COUNTIF(Vertices[Out-Degree], "&gt;=" &amp; H41)</f>
        <v>0</v>
      </c>
      <c r="J40" s="39">
        <f>J28+($J$57-$J$2)/BinDivisor</f>
        <v>0</v>
      </c>
      <c r="K40" s="40">
        <f>COUNTIF(Vertices[Betweenness Centrality], "&gt;= " &amp; J40) - COUNTIF(Vertices[Betweenness Centrality], "&gt;=" &amp; J41)</f>
        <v>0</v>
      </c>
      <c r="L40" s="39">
        <f>L28+($L$57-$L$2)/BinDivisor</f>
        <v>0</v>
      </c>
      <c r="M40" s="40">
        <f>COUNTIF(Vertices[Closeness Centrality], "&gt;= " &amp; L40) - COUNTIF(Vertices[Closeness Centrality], "&gt;=" &amp; L41)</f>
        <v>0</v>
      </c>
      <c r="N40" s="39">
        <f>N28+($N$57-$N$2)/BinDivisor</f>
        <v>0</v>
      </c>
      <c r="O40" s="40">
        <f>COUNTIF(Vertices[Eigenvector Centrality], "&gt;= " &amp; N40) - COUNTIF(Vertices[Eigenvector Centrality], "&gt;=" &amp; N41)</f>
        <v>0</v>
      </c>
      <c r="P40" s="39">
        <f>P28+($P$57-$P$2)/BinDivisor</f>
        <v>0</v>
      </c>
      <c r="Q40" s="40">
        <f>COUNTIF(Vertices[PageRank], "&gt;= " &amp; P40) - COUNTIF(Vertices[PageRank], "&gt;=" &amp; P41)</f>
        <v>0</v>
      </c>
      <c r="R40" s="39">
        <f>R28+($R$57-$R$2)/BinDivisor</f>
        <v>0</v>
      </c>
      <c r="S40" s="45">
        <f>COUNTIF(Vertices[Clustering Coefficient], "&gt;= " &amp; R40) - COUNTIF(Vertices[Clustering Coefficient], "&gt;=" &amp; R41)</f>
        <v>0</v>
      </c>
      <c r="T40" s="39" t="e">
        <f ca="1">T28+($T$57-$T$2)/BinDivisor</f>
        <v>#REF!</v>
      </c>
      <c r="U40" s="40" t="e">
        <f t="shared" ca="1" si="0"/>
        <v>#REF!</v>
      </c>
    </row>
    <row r="41" spans="1:21" x14ac:dyDescent="0.35">
      <c r="A41" t="s">
        <v>163</v>
      </c>
      <c r="B41" t="s">
        <v>17</v>
      </c>
      <c r="D41" s="34">
        <f t="shared" ref="D41:D56" si="10">D40+($D$57-$D$2)/BinDivisor</f>
        <v>0</v>
      </c>
      <c r="E41" s="3">
        <f>COUNTIF(Vertices[Degree], "&gt;= " &amp; D41) - COUNTIF(Vertices[Degree], "&gt;=" &amp; D42)</f>
        <v>0</v>
      </c>
      <c r="F41" s="41">
        <f t="shared" ref="F41:F56" si="11">F40+($F$57-$F$2)/BinDivisor</f>
        <v>0</v>
      </c>
      <c r="G41" s="42">
        <f>COUNTIF(Vertices[In-Degree], "&gt;= " &amp; F41) - COUNTIF(Vertices[In-Degree], "&gt;=" &amp; F42)</f>
        <v>0</v>
      </c>
      <c r="H41" s="41">
        <f t="shared" ref="H41:H56" si="12">H40+($H$57-$H$2)/BinDivisor</f>
        <v>0</v>
      </c>
      <c r="I41" s="42">
        <f>COUNTIF(Vertices[Out-Degree], "&gt;= " &amp; H41) - COUNTIF(Vertices[Out-Degree], "&gt;=" &amp; H42)</f>
        <v>0</v>
      </c>
      <c r="J41" s="41">
        <f t="shared" ref="J41:J56" si="13">J40+($J$57-$J$2)/BinDivisor</f>
        <v>0</v>
      </c>
      <c r="K41" s="42">
        <f>COUNTIF(Vertices[Betweenness Centrality], "&gt;= " &amp; J41) - COUNTIF(Vertices[Betweenness Centrality], "&gt;=" &amp; J42)</f>
        <v>0</v>
      </c>
      <c r="L41" s="41">
        <f t="shared" ref="L41:L56" si="14">L40+($L$57-$L$2)/BinDivisor</f>
        <v>0</v>
      </c>
      <c r="M41" s="42">
        <f>COUNTIF(Vertices[Closeness Centrality], "&gt;= " &amp; L41) - COUNTIF(Vertices[Closeness Centrality], "&gt;=" &amp; L42)</f>
        <v>0</v>
      </c>
      <c r="N41" s="41">
        <f t="shared" ref="N41:N56" si="15">N40+($N$57-$N$2)/BinDivisor</f>
        <v>0</v>
      </c>
      <c r="O41" s="42">
        <f>COUNTIF(Vertices[Eigenvector Centrality], "&gt;= " &amp; N41) - COUNTIF(Vertices[Eigenvector Centrality], "&gt;=" &amp; N42)</f>
        <v>0</v>
      </c>
      <c r="P41" s="41">
        <f t="shared" ref="P41:P56" si="16">P40+($P$57-$P$2)/BinDivisor</f>
        <v>0</v>
      </c>
      <c r="Q41" s="42">
        <f>COUNTIF(Vertices[PageRank], "&gt;= " &amp; P41) - COUNTIF(Vertices[PageRank], "&gt;=" &amp; P42)</f>
        <v>0</v>
      </c>
      <c r="R41" s="41">
        <f t="shared" ref="R41:R56" si="17">R40+($R$57-$R$2)/BinDivisor</f>
        <v>0</v>
      </c>
      <c r="S41" s="46">
        <f>COUNTIF(Vertices[Clustering Coefficient], "&gt;= " &amp; R41) - COUNTIF(Vertices[Clustering Coefficient], "&gt;=" &amp; R42)</f>
        <v>0</v>
      </c>
      <c r="T41" s="41" t="e">
        <f t="shared" ref="T41:T56" ca="1" si="18">T40+($T$57-$T$2)/BinDivisor</f>
        <v>#REF!</v>
      </c>
      <c r="U41" s="42" t="e">
        <f t="shared" ca="1" si="0"/>
        <v>#REF!</v>
      </c>
    </row>
    <row r="42" spans="1:21" x14ac:dyDescent="0.35">
      <c r="A42" s="35"/>
      <c r="B42" s="35"/>
      <c r="D42" s="34">
        <f t="shared" si="10"/>
        <v>0</v>
      </c>
      <c r="E42" s="3">
        <f>COUNTIF(Vertices[Degree], "&gt;= " &amp; D42) - COUNTIF(Vertices[Degree], "&gt;=" &amp; D43)</f>
        <v>0</v>
      </c>
      <c r="F42" s="39">
        <f t="shared" si="11"/>
        <v>0</v>
      </c>
      <c r="G42" s="40">
        <f>COUNTIF(Vertices[In-Degree], "&gt;= " &amp; F42) - COUNTIF(Vertices[In-Degree], "&gt;=" &amp; F43)</f>
        <v>0</v>
      </c>
      <c r="H42" s="39">
        <f t="shared" si="12"/>
        <v>0</v>
      </c>
      <c r="I42" s="40">
        <f>COUNTIF(Vertices[Out-Degree], "&gt;= " &amp; H42) - COUNTIF(Vertices[Out-Degree], "&gt;=" &amp; H43)</f>
        <v>0</v>
      </c>
      <c r="J42" s="39">
        <f t="shared" si="13"/>
        <v>0</v>
      </c>
      <c r="K42" s="40">
        <f>COUNTIF(Vertices[Betweenness Centrality], "&gt;= " &amp; J42) - COUNTIF(Vertices[Betweenness Centrality], "&gt;=" &amp; J43)</f>
        <v>0</v>
      </c>
      <c r="L42" s="39">
        <f t="shared" si="14"/>
        <v>0</v>
      </c>
      <c r="M42" s="40">
        <f>COUNTIF(Vertices[Closeness Centrality], "&gt;= " &amp; L42) - COUNTIF(Vertices[Closeness Centrality], "&gt;=" &amp; L43)</f>
        <v>0</v>
      </c>
      <c r="N42" s="39">
        <f t="shared" si="15"/>
        <v>0</v>
      </c>
      <c r="O42" s="40">
        <f>COUNTIF(Vertices[Eigenvector Centrality], "&gt;= " &amp; N42) - COUNTIF(Vertices[Eigenvector Centrality], "&gt;=" &amp; N43)</f>
        <v>0</v>
      </c>
      <c r="P42" s="39">
        <f t="shared" si="16"/>
        <v>0</v>
      </c>
      <c r="Q42" s="40">
        <f>COUNTIF(Vertices[PageRank], "&gt;= " &amp; P42) - COUNTIF(Vertices[PageRank], "&gt;=" &amp; P43)</f>
        <v>0</v>
      </c>
      <c r="R42" s="39">
        <f t="shared" si="17"/>
        <v>0</v>
      </c>
      <c r="S42" s="45">
        <f>COUNTIF(Vertices[Clustering Coefficient], "&gt;= " &amp; R42) - COUNTIF(Vertices[Clustering Coefficient], "&gt;=" &amp; R43)</f>
        <v>0</v>
      </c>
      <c r="T42" s="39" t="e">
        <f t="shared" ca="1" si="18"/>
        <v>#REF!</v>
      </c>
      <c r="U42" s="40" t="e">
        <f t="shared" ca="1" si="0"/>
        <v>#REF!</v>
      </c>
    </row>
    <row r="43" spans="1:21" x14ac:dyDescent="0.35">
      <c r="D43" s="34">
        <f t="shared" si="10"/>
        <v>0</v>
      </c>
      <c r="E43" s="3">
        <f>COUNTIF(Vertices[Degree], "&gt;= " &amp; D43) - COUNTIF(Vertices[Degree], "&gt;=" &amp; D44)</f>
        <v>0</v>
      </c>
      <c r="F43" s="41">
        <f t="shared" si="11"/>
        <v>0</v>
      </c>
      <c r="G43" s="42">
        <f>COUNTIF(Vertices[In-Degree], "&gt;= " &amp; F43) - COUNTIF(Vertices[In-Degree], "&gt;=" &amp; F44)</f>
        <v>0</v>
      </c>
      <c r="H43" s="41">
        <f t="shared" si="12"/>
        <v>0</v>
      </c>
      <c r="I43" s="42">
        <f>COUNTIF(Vertices[Out-Degree], "&gt;= " &amp; H43) - COUNTIF(Vertices[Out-Degree], "&gt;=" &amp; H44)</f>
        <v>0</v>
      </c>
      <c r="J43" s="41">
        <f t="shared" si="13"/>
        <v>0</v>
      </c>
      <c r="K43" s="42">
        <f>COUNTIF(Vertices[Betweenness Centrality], "&gt;= " &amp; J43) - COUNTIF(Vertices[Betweenness Centrality], "&gt;=" &amp; J44)</f>
        <v>0</v>
      </c>
      <c r="L43" s="41">
        <f t="shared" si="14"/>
        <v>0</v>
      </c>
      <c r="M43" s="42">
        <f>COUNTIF(Vertices[Closeness Centrality], "&gt;= " &amp; L43) - COUNTIF(Vertices[Closeness Centrality], "&gt;=" &amp; L44)</f>
        <v>0</v>
      </c>
      <c r="N43" s="41">
        <f t="shared" si="15"/>
        <v>0</v>
      </c>
      <c r="O43" s="42">
        <f>COUNTIF(Vertices[Eigenvector Centrality], "&gt;= " &amp; N43) - COUNTIF(Vertices[Eigenvector Centrality], "&gt;=" &amp; N44)</f>
        <v>0</v>
      </c>
      <c r="P43" s="41">
        <f t="shared" si="16"/>
        <v>0</v>
      </c>
      <c r="Q43" s="42">
        <f>COUNTIF(Vertices[PageRank], "&gt;= " &amp; P43) - COUNTIF(Vertices[PageRank], "&gt;=" &amp; P44)</f>
        <v>0</v>
      </c>
      <c r="R43" s="41">
        <f t="shared" si="17"/>
        <v>0</v>
      </c>
      <c r="S43" s="46">
        <f>COUNTIF(Vertices[Clustering Coefficient], "&gt;= " &amp; R43) - COUNTIF(Vertices[Clustering Coefficient], "&gt;=" &amp; R44)</f>
        <v>0</v>
      </c>
      <c r="T43" s="41" t="e">
        <f t="shared" ca="1" si="18"/>
        <v>#REF!</v>
      </c>
      <c r="U43" s="42" t="e">
        <f t="shared" ca="1" si="0"/>
        <v>#REF!</v>
      </c>
    </row>
    <row r="44" spans="1:21" x14ac:dyDescent="0.35">
      <c r="D44" s="34">
        <f t="shared" si="10"/>
        <v>0</v>
      </c>
      <c r="E44" s="3">
        <f>COUNTIF(Vertices[Degree], "&gt;= " &amp; D44) - COUNTIF(Vertices[Degree], "&gt;=" &amp; D45)</f>
        <v>0</v>
      </c>
      <c r="F44" s="39">
        <f t="shared" si="11"/>
        <v>0</v>
      </c>
      <c r="G44" s="40">
        <f>COUNTIF(Vertices[In-Degree], "&gt;= " &amp; F44) - COUNTIF(Vertices[In-Degree], "&gt;=" &amp; F45)</f>
        <v>0</v>
      </c>
      <c r="H44" s="39">
        <f t="shared" si="12"/>
        <v>0</v>
      </c>
      <c r="I44" s="40">
        <f>COUNTIF(Vertices[Out-Degree], "&gt;= " &amp; H44) - COUNTIF(Vertices[Out-Degree], "&gt;=" &amp; H45)</f>
        <v>0</v>
      </c>
      <c r="J44" s="39">
        <f t="shared" si="13"/>
        <v>0</v>
      </c>
      <c r="K44" s="40">
        <f>COUNTIF(Vertices[Betweenness Centrality], "&gt;= " &amp; J44) - COUNTIF(Vertices[Betweenness Centrality], "&gt;=" &amp; J45)</f>
        <v>0</v>
      </c>
      <c r="L44" s="39">
        <f t="shared" si="14"/>
        <v>0</v>
      </c>
      <c r="M44" s="40">
        <f>COUNTIF(Vertices[Closeness Centrality], "&gt;= " &amp; L44) - COUNTIF(Vertices[Closeness Centrality], "&gt;=" &amp; L45)</f>
        <v>0</v>
      </c>
      <c r="N44" s="39">
        <f t="shared" si="15"/>
        <v>0</v>
      </c>
      <c r="O44" s="40">
        <f>COUNTIF(Vertices[Eigenvector Centrality], "&gt;= " &amp; N44) - COUNTIF(Vertices[Eigenvector Centrality], "&gt;=" &amp; N45)</f>
        <v>0</v>
      </c>
      <c r="P44" s="39">
        <f t="shared" si="16"/>
        <v>0</v>
      </c>
      <c r="Q44" s="40">
        <f>COUNTIF(Vertices[PageRank], "&gt;= " &amp; P44) - COUNTIF(Vertices[PageRank], "&gt;=" &amp; P45)</f>
        <v>0</v>
      </c>
      <c r="R44" s="39">
        <f t="shared" si="17"/>
        <v>0</v>
      </c>
      <c r="S44" s="45">
        <f>COUNTIF(Vertices[Clustering Coefficient], "&gt;= " &amp; R44) - COUNTIF(Vertices[Clustering Coefficient], "&gt;=" &amp; R45)</f>
        <v>0</v>
      </c>
      <c r="T44" s="39" t="e">
        <f t="shared" ca="1" si="18"/>
        <v>#REF!</v>
      </c>
      <c r="U44" s="40" t="e">
        <f t="shared" ca="1" si="0"/>
        <v>#REF!</v>
      </c>
    </row>
    <row r="45" spans="1:21" x14ac:dyDescent="0.35">
      <c r="D45" s="34">
        <f t="shared" si="10"/>
        <v>0</v>
      </c>
      <c r="E45" s="3">
        <f>COUNTIF(Vertices[Degree], "&gt;= " &amp; D45) - COUNTIF(Vertices[Degree], "&gt;=" &amp; D46)</f>
        <v>0</v>
      </c>
      <c r="F45" s="41">
        <f t="shared" si="11"/>
        <v>0</v>
      </c>
      <c r="G45" s="42">
        <f>COUNTIF(Vertices[In-Degree], "&gt;= " &amp; F45) - COUNTIF(Vertices[In-Degree], "&gt;=" &amp; F46)</f>
        <v>0</v>
      </c>
      <c r="H45" s="41">
        <f t="shared" si="12"/>
        <v>0</v>
      </c>
      <c r="I45" s="42">
        <f>COUNTIF(Vertices[Out-Degree], "&gt;= " &amp; H45) - COUNTIF(Vertices[Out-Degree], "&gt;=" &amp; H46)</f>
        <v>0</v>
      </c>
      <c r="J45" s="41">
        <f t="shared" si="13"/>
        <v>0</v>
      </c>
      <c r="K45" s="42">
        <f>COUNTIF(Vertices[Betweenness Centrality], "&gt;= " &amp; J45) - COUNTIF(Vertices[Betweenness Centrality], "&gt;=" &amp; J46)</f>
        <v>0</v>
      </c>
      <c r="L45" s="41">
        <f t="shared" si="14"/>
        <v>0</v>
      </c>
      <c r="M45" s="42">
        <f>COUNTIF(Vertices[Closeness Centrality], "&gt;= " &amp; L45) - COUNTIF(Vertices[Closeness Centrality], "&gt;=" &amp; L46)</f>
        <v>0</v>
      </c>
      <c r="N45" s="41">
        <f t="shared" si="15"/>
        <v>0</v>
      </c>
      <c r="O45" s="42">
        <f>COUNTIF(Vertices[Eigenvector Centrality], "&gt;= " &amp; N45) - COUNTIF(Vertices[Eigenvector Centrality], "&gt;=" &amp; N46)</f>
        <v>0</v>
      </c>
      <c r="P45" s="41">
        <f t="shared" si="16"/>
        <v>0</v>
      </c>
      <c r="Q45" s="42">
        <f>COUNTIF(Vertices[PageRank], "&gt;= " &amp; P45) - COUNTIF(Vertices[PageRank], "&gt;=" &amp; P46)</f>
        <v>0</v>
      </c>
      <c r="R45" s="41">
        <f t="shared" si="17"/>
        <v>0</v>
      </c>
      <c r="S45" s="46">
        <f>COUNTIF(Vertices[Clustering Coefficient], "&gt;= " &amp; R45) - COUNTIF(Vertices[Clustering Coefficient], "&gt;=" &amp; R46)</f>
        <v>0</v>
      </c>
      <c r="T45" s="41" t="e">
        <f t="shared" ca="1" si="18"/>
        <v>#REF!</v>
      </c>
      <c r="U45" s="42" t="e">
        <f t="shared" ca="1" si="0"/>
        <v>#REF!</v>
      </c>
    </row>
    <row r="46" spans="1:21" x14ac:dyDescent="0.35">
      <c r="D46" s="34">
        <f t="shared" si="10"/>
        <v>0</v>
      </c>
      <c r="E46" s="3">
        <f>COUNTIF(Vertices[Degree], "&gt;= " &amp; D46) - COUNTIF(Vertices[Degree], "&gt;=" &amp; D47)</f>
        <v>0</v>
      </c>
      <c r="F46" s="39">
        <f t="shared" si="11"/>
        <v>0</v>
      </c>
      <c r="G46" s="40">
        <f>COUNTIF(Vertices[In-Degree], "&gt;= " &amp; F46) - COUNTIF(Vertices[In-Degree], "&gt;=" &amp; F47)</f>
        <v>0</v>
      </c>
      <c r="H46" s="39">
        <f t="shared" si="12"/>
        <v>0</v>
      </c>
      <c r="I46" s="40">
        <f>COUNTIF(Vertices[Out-Degree], "&gt;= " &amp; H46) - COUNTIF(Vertices[Out-Degree], "&gt;=" &amp; H47)</f>
        <v>0</v>
      </c>
      <c r="J46" s="39">
        <f t="shared" si="13"/>
        <v>0</v>
      </c>
      <c r="K46" s="40">
        <f>COUNTIF(Vertices[Betweenness Centrality], "&gt;= " &amp; J46) - COUNTIF(Vertices[Betweenness Centrality], "&gt;=" &amp; J47)</f>
        <v>0</v>
      </c>
      <c r="L46" s="39">
        <f t="shared" si="14"/>
        <v>0</v>
      </c>
      <c r="M46" s="40">
        <f>COUNTIF(Vertices[Closeness Centrality], "&gt;= " &amp; L46) - COUNTIF(Vertices[Closeness Centrality], "&gt;=" &amp; L47)</f>
        <v>0</v>
      </c>
      <c r="N46" s="39">
        <f t="shared" si="15"/>
        <v>0</v>
      </c>
      <c r="O46" s="40">
        <f>COUNTIF(Vertices[Eigenvector Centrality], "&gt;= " &amp; N46) - COUNTIF(Vertices[Eigenvector Centrality], "&gt;=" &amp; N47)</f>
        <v>0</v>
      </c>
      <c r="P46" s="39">
        <f t="shared" si="16"/>
        <v>0</v>
      </c>
      <c r="Q46" s="40">
        <f>COUNTIF(Vertices[PageRank], "&gt;= " &amp; P46) - COUNTIF(Vertices[PageRank], "&gt;=" &amp; P47)</f>
        <v>0</v>
      </c>
      <c r="R46" s="39">
        <f t="shared" si="17"/>
        <v>0</v>
      </c>
      <c r="S46" s="45">
        <f>COUNTIF(Vertices[Clustering Coefficient], "&gt;= " &amp; R46) - COUNTIF(Vertices[Clustering Coefficient], "&gt;=" &amp; R47)</f>
        <v>0</v>
      </c>
      <c r="T46" s="39" t="e">
        <f t="shared" ca="1" si="18"/>
        <v>#REF!</v>
      </c>
      <c r="U46" s="40" t="e">
        <f t="shared" ca="1" si="0"/>
        <v>#REF!</v>
      </c>
    </row>
    <row r="47" spans="1:21" x14ac:dyDescent="0.35">
      <c r="D47" s="34">
        <f t="shared" si="10"/>
        <v>0</v>
      </c>
      <c r="E47" s="3">
        <f>COUNTIF(Vertices[Degree], "&gt;= " &amp; D47) - COUNTIF(Vertices[Degree], "&gt;=" &amp; D48)</f>
        <v>0</v>
      </c>
      <c r="F47" s="41">
        <f t="shared" si="11"/>
        <v>0</v>
      </c>
      <c r="G47" s="42">
        <f>COUNTIF(Vertices[In-Degree], "&gt;= " &amp; F47) - COUNTIF(Vertices[In-Degree], "&gt;=" &amp; F48)</f>
        <v>0</v>
      </c>
      <c r="H47" s="41">
        <f t="shared" si="12"/>
        <v>0</v>
      </c>
      <c r="I47" s="42">
        <f>COUNTIF(Vertices[Out-Degree], "&gt;= " &amp; H47) - COUNTIF(Vertices[Out-Degree], "&gt;=" &amp; H48)</f>
        <v>0</v>
      </c>
      <c r="J47" s="41">
        <f t="shared" si="13"/>
        <v>0</v>
      </c>
      <c r="K47" s="42">
        <f>COUNTIF(Vertices[Betweenness Centrality], "&gt;= " &amp; J47) - COUNTIF(Vertices[Betweenness Centrality], "&gt;=" &amp; J48)</f>
        <v>0</v>
      </c>
      <c r="L47" s="41">
        <f t="shared" si="14"/>
        <v>0</v>
      </c>
      <c r="M47" s="42">
        <f>COUNTIF(Vertices[Closeness Centrality], "&gt;= " &amp; L47) - COUNTIF(Vertices[Closeness Centrality], "&gt;=" &amp; L48)</f>
        <v>0</v>
      </c>
      <c r="N47" s="41">
        <f t="shared" si="15"/>
        <v>0</v>
      </c>
      <c r="O47" s="42">
        <f>COUNTIF(Vertices[Eigenvector Centrality], "&gt;= " &amp; N47) - COUNTIF(Vertices[Eigenvector Centrality], "&gt;=" &amp; N48)</f>
        <v>0</v>
      </c>
      <c r="P47" s="41">
        <f t="shared" si="16"/>
        <v>0</v>
      </c>
      <c r="Q47" s="42">
        <f>COUNTIF(Vertices[PageRank], "&gt;= " &amp; P47) - COUNTIF(Vertices[PageRank], "&gt;=" &amp; P48)</f>
        <v>0</v>
      </c>
      <c r="R47" s="41">
        <f t="shared" si="17"/>
        <v>0</v>
      </c>
      <c r="S47" s="46">
        <f>COUNTIF(Vertices[Clustering Coefficient], "&gt;= " &amp; R47) - COUNTIF(Vertices[Clustering Coefficient], "&gt;=" &amp; R48)</f>
        <v>0</v>
      </c>
      <c r="T47" s="41" t="e">
        <f t="shared" ca="1" si="18"/>
        <v>#REF!</v>
      </c>
      <c r="U47" s="42" t="e">
        <f t="shared" ca="1" si="0"/>
        <v>#REF!</v>
      </c>
    </row>
    <row r="48" spans="1:21" x14ac:dyDescent="0.35">
      <c r="D48" s="34">
        <f t="shared" si="10"/>
        <v>0</v>
      </c>
      <c r="E48" s="3">
        <f>COUNTIF(Vertices[Degree], "&gt;= " &amp; D48) - COUNTIF(Vertices[Degree], "&gt;=" &amp; D49)</f>
        <v>0</v>
      </c>
      <c r="F48" s="39">
        <f t="shared" si="11"/>
        <v>0</v>
      </c>
      <c r="G48" s="40">
        <f>COUNTIF(Vertices[In-Degree], "&gt;= " &amp; F48) - COUNTIF(Vertices[In-Degree], "&gt;=" &amp; F49)</f>
        <v>0</v>
      </c>
      <c r="H48" s="39">
        <f t="shared" si="12"/>
        <v>0</v>
      </c>
      <c r="I48" s="40">
        <f>COUNTIF(Vertices[Out-Degree], "&gt;= " &amp; H48) - COUNTIF(Vertices[Out-Degree], "&gt;=" &amp; H49)</f>
        <v>0</v>
      </c>
      <c r="J48" s="39">
        <f t="shared" si="13"/>
        <v>0</v>
      </c>
      <c r="K48" s="40">
        <f>COUNTIF(Vertices[Betweenness Centrality], "&gt;= " &amp; J48) - COUNTIF(Vertices[Betweenness Centrality], "&gt;=" &amp; J49)</f>
        <v>0</v>
      </c>
      <c r="L48" s="39">
        <f t="shared" si="14"/>
        <v>0</v>
      </c>
      <c r="M48" s="40">
        <f>COUNTIF(Vertices[Closeness Centrality], "&gt;= " &amp; L48) - COUNTIF(Vertices[Closeness Centrality], "&gt;=" &amp; L49)</f>
        <v>0</v>
      </c>
      <c r="N48" s="39">
        <f t="shared" si="15"/>
        <v>0</v>
      </c>
      <c r="O48" s="40">
        <f>COUNTIF(Vertices[Eigenvector Centrality], "&gt;= " &amp; N48) - COUNTIF(Vertices[Eigenvector Centrality], "&gt;=" &amp; N49)</f>
        <v>0</v>
      </c>
      <c r="P48" s="39">
        <f t="shared" si="16"/>
        <v>0</v>
      </c>
      <c r="Q48" s="40">
        <f>COUNTIF(Vertices[PageRank], "&gt;= " &amp; P48) - COUNTIF(Vertices[PageRank], "&gt;=" &amp; P49)</f>
        <v>0</v>
      </c>
      <c r="R48" s="39">
        <f t="shared" si="17"/>
        <v>0</v>
      </c>
      <c r="S48" s="45">
        <f>COUNTIF(Vertices[Clustering Coefficient], "&gt;= " &amp; R48) - COUNTIF(Vertices[Clustering Coefficient], "&gt;=" &amp; R49)</f>
        <v>0</v>
      </c>
      <c r="T48" s="39" t="e">
        <f t="shared" ca="1" si="18"/>
        <v>#REF!</v>
      </c>
      <c r="U48" s="40" t="e">
        <f t="shared" ca="1" si="0"/>
        <v>#REF!</v>
      </c>
    </row>
    <row r="49" spans="1:21" x14ac:dyDescent="0.35">
      <c r="D49" s="34">
        <f t="shared" si="10"/>
        <v>0</v>
      </c>
      <c r="E49" s="3">
        <f>COUNTIF(Vertices[Degree], "&gt;= " &amp; D49) - COUNTIF(Vertices[Degree], "&gt;=" &amp; D50)</f>
        <v>0</v>
      </c>
      <c r="F49" s="41">
        <f t="shared" si="11"/>
        <v>0</v>
      </c>
      <c r="G49" s="42">
        <f>COUNTIF(Vertices[In-Degree], "&gt;= " &amp; F49) - COUNTIF(Vertices[In-Degree], "&gt;=" &amp; F50)</f>
        <v>0</v>
      </c>
      <c r="H49" s="41">
        <f t="shared" si="12"/>
        <v>0</v>
      </c>
      <c r="I49" s="42">
        <f>COUNTIF(Vertices[Out-Degree], "&gt;= " &amp; H49) - COUNTIF(Vertices[Out-Degree], "&gt;=" &amp; H50)</f>
        <v>0</v>
      </c>
      <c r="J49" s="41">
        <f t="shared" si="13"/>
        <v>0</v>
      </c>
      <c r="K49" s="42">
        <f>COUNTIF(Vertices[Betweenness Centrality], "&gt;= " &amp; J49) - COUNTIF(Vertices[Betweenness Centrality], "&gt;=" &amp; J50)</f>
        <v>0</v>
      </c>
      <c r="L49" s="41">
        <f t="shared" si="14"/>
        <v>0</v>
      </c>
      <c r="M49" s="42">
        <f>COUNTIF(Vertices[Closeness Centrality], "&gt;= " &amp; L49) - COUNTIF(Vertices[Closeness Centrality], "&gt;=" &amp; L50)</f>
        <v>0</v>
      </c>
      <c r="N49" s="41">
        <f t="shared" si="15"/>
        <v>0</v>
      </c>
      <c r="O49" s="42">
        <f>COUNTIF(Vertices[Eigenvector Centrality], "&gt;= " &amp; N49) - COUNTIF(Vertices[Eigenvector Centrality], "&gt;=" &amp; N50)</f>
        <v>0</v>
      </c>
      <c r="P49" s="41">
        <f t="shared" si="16"/>
        <v>0</v>
      </c>
      <c r="Q49" s="42">
        <f>COUNTIF(Vertices[PageRank], "&gt;= " &amp; P49) - COUNTIF(Vertices[PageRank], "&gt;=" &amp; P50)</f>
        <v>0</v>
      </c>
      <c r="R49" s="41">
        <f t="shared" si="17"/>
        <v>0</v>
      </c>
      <c r="S49" s="46">
        <f>COUNTIF(Vertices[Clustering Coefficient], "&gt;= " &amp; R49) - COUNTIF(Vertices[Clustering Coefficient], "&gt;=" &amp; R50)</f>
        <v>0</v>
      </c>
      <c r="T49" s="41" t="e">
        <f t="shared" ca="1" si="18"/>
        <v>#REF!</v>
      </c>
      <c r="U49" s="42" t="e">
        <f t="shared" ca="1" si="0"/>
        <v>#REF!</v>
      </c>
    </row>
    <row r="50" spans="1:21" x14ac:dyDescent="0.35">
      <c r="D50" s="34">
        <f t="shared" si="10"/>
        <v>0</v>
      </c>
      <c r="E50" s="3">
        <f>COUNTIF(Vertices[Degree], "&gt;= " &amp; D50) - COUNTIF(Vertices[Degree], "&gt;=" &amp; D51)</f>
        <v>0</v>
      </c>
      <c r="F50" s="39">
        <f t="shared" si="11"/>
        <v>0</v>
      </c>
      <c r="G50" s="40">
        <f>COUNTIF(Vertices[In-Degree], "&gt;= " &amp; F50) - COUNTIF(Vertices[In-Degree], "&gt;=" &amp; F51)</f>
        <v>0</v>
      </c>
      <c r="H50" s="39">
        <f t="shared" si="12"/>
        <v>0</v>
      </c>
      <c r="I50" s="40">
        <f>COUNTIF(Vertices[Out-Degree], "&gt;= " &amp; H50) - COUNTIF(Vertices[Out-Degree], "&gt;=" &amp; H51)</f>
        <v>0</v>
      </c>
      <c r="J50" s="39">
        <f t="shared" si="13"/>
        <v>0</v>
      </c>
      <c r="K50" s="40">
        <f>COUNTIF(Vertices[Betweenness Centrality], "&gt;= " &amp; J50) - COUNTIF(Vertices[Betweenness Centrality], "&gt;=" &amp; J51)</f>
        <v>0</v>
      </c>
      <c r="L50" s="39">
        <f t="shared" si="14"/>
        <v>0</v>
      </c>
      <c r="M50" s="40">
        <f>COUNTIF(Vertices[Closeness Centrality], "&gt;= " &amp; L50) - COUNTIF(Vertices[Closeness Centrality], "&gt;=" &amp; L51)</f>
        <v>0</v>
      </c>
      <c r="N50" s="39">
        <f t="shared" si="15"/>
        <v>0</v>
      </c>
      <c r="O50" s="40">
        <f>COUNTIF(Vertices[Eigenvector Centrality], "&gt;= " &amp; N50) - COUNTIF(Vertices[Eigenvector Centrality], "&gt;=" &amp; N51)</f>
        <v>0</v>
      </c>
      <c r="P50" s="39">
        <f t="shared" si="16"/>
        <v>0</v>
      </c>
      <c r="Q50" s="40">
        <f>COUNTIF(Vertices[PageRank], "&gt;= " &amp; P50) - COUNTIF(Vertices[PageRank], "&gt;=" &amp; P51)</f>
        <v>0</v>
      </c>
      <c r="R50" s="39">
        <f t="shared" si="17"/>
        <v>0</v>
      </c>
      <c r="S50" s="45">
        <f>COUNTIF(Vertices[Clustering Coefficient], "&gt;= " &amp; R50) - COUNTIF(Vertices[Clustering Coefficient], "&gt;=" &amp; R51)</f>
        <v>0</v>
      </c>
      <c r="T50" s="39" t="e">
        <f t="shared" ca="1" si="18"/>
        <v>#REF!</v>
      </c>
      <c r="U50" s="40" t="e">
        <f t="shared" ca="1" si="0"/>
        <v>#REF!</v>
      </c>
    </row>
    <row r="51" spans="1:21" x14ac:dyDescent="0.35">
      <c r="D51" s="34">
        <f t="shared" si="10"/>
        <v>0</v>
      </c>
      <c r="E51" s="3">
        <f>COUNTIF(Vertices[Degree], "&gt;= " &amp; D51) - COUNTIF(Vertices[Degree], "&gt;=" &amp; D52)</f>
        <v>0</v>
      </c>
      <c r="F51" s="41">
        <f t="shared" si="11"/>
        <v>0</v>
      </c>
      <c r="G51" s="42">
        <f>COUNTIF(Vertices[In-Degree], "&gt;= " &amp; F51) - COUNTIF(Vertices[In-Degree], "&gt;=" &amp; F52)</f>
        <v>0</v>
      </c>
      <c r="H51" s="41">
        <f t="shared" si="12"/>
        <v>0</v>
      </c>
      <c r="I51" s="42">
        <f>COUNTIF(Vertices[Out-Degree], "&gt;= " &amp; H51) - COUNTIF(Vertices[Out-Degree], "&gt;=" &amp; H52)</f>
        <v>0</v>
      </c>
      <c r="J51" s="41">
        <f t="shared" si="13"/>
        <v>0</v>
      </c>
      <c r="K51" s="42">
        <f>COUNTIF(Vertices[Betweenness Centrality], "&gt;= " &amp; J51) - COUNTIF(Vertices[Betweenness Centrality], "&gt;=" &amp; J52)</f>
        <v>0</v>
      </c>
      <c r="L51" s="41">
        <f t="shared" si="14"/>
        <v>0</v>
      </c>
      <c r="M51" s="42">
        <f>COUNTIF(Vertices[Closeness Centrality], "&gt;= " &amp; L51) - COUNTIF(Vertices[Closeness Centrality], "&gt;=" &amp; L52)</f>
        <v>0</v>
      </c>
      <c r="N51" s="41">
        <f t="shared" si="15"/>
        <v>0</v>
      </c>
      <c r="O51" s="42">
        <f>COUNTIF(Vertices[Eigenvector Centrality], "&gt;= " &amp; N51) - COUNTIF(Vertices[Eigenvector Centrality], "&gt;=" &amp; N52)</f>
        <v>0</v>
      </c>
      <c r="P51" s="41">
        <f t="shared" si="16"/>
        <v>0</v>
      </c>
      <c r="Q51" s="42">
        <f>COUNTIF(Vertices[PageRank], "&gt;= " &amp; P51) - COUNTIF(Vertices[PageRank], "&gt;=" &amp; P52)</f>
        <v>0</v>
      </c>
      <c r="R51" s="41">
        <f t="shared" si="17"/>
        <v>0</v>
      </c>
      <c r="S51" s="46">
        <f>COUNTIF(Vertices[Clustering Coefficient], "&gt;= " &amp; R51) - COUNTIF(Vertices[Clustering Coefficient], "&gt;=" &amp; R52)</f>
        <v>0</v>
      </c>
      <c r="T51" s="41" t="e">
        <f t="shared" ca="1" si="18"/>
        <v>#REF!</v>
      </c>
      <c r="U51" s="42" t="e">
        <f t="shared" ca="1" si="0"/>
        <v>#REF!</v>
      </c>
    </row>
    <row r="52" spans="1:21" x14ac:dyDescent="0.35">
      <c r="D52" s="34">
        <f t="shared" si="10"/>
        <v>0</v>
      </c>
      <c r="E52" s="3">
        <f>COUNTIF(Vertices[Degree], "&gt;= " &amp; D52) - COUNTIF(Vertices[Degree], "&gt;=" &amp; D53)</f>
        <v>0</v>
      </c>
      <c r="F52" s="39">
        <f t="shared" si="11"/>
        <v>0</v>
      </c>
      <c r="G52" s="40">
        <f>COUNTIF(Vertices[In-Degree], "&gt;= " &amp; F52) - COUNTIF(Vertices[In-Degree], "&gt;=" &amp; F53)</f>
        <v>0</v>
      </c>
      <c r="H52" s="39">
        <f t="shared" si="12"/>
        <v>0</v>
      </c>
      <c r="I52" s="40">
        <f>COUNTIF(Vertices[Out-Degree], "&gt;= " &amp; H52) - COUNTIF(Vertices[Out-Degree], "&gt;=" &amp; H53)</f>
        <v>0</v>
      </c>
      <c r="J52" s="39">
        <f t="shared" si="13"/>
        <v>0</v>
      </c>
      <c r="K52" s="40">
        <f>COUNTIF(Vertices[Betweenness Centrality], "&gt;= " &amp; J52) - COUNTIF(Vertices[Betweenness Centrality], "&gt;=" &amp; J53)</f>
        <v>0</v>
      </c>
      <c r="L52" s="39">
        <f t="shared" si="14"/>
        <v>0</v>
      </c>
      <c r="M52" s="40">
        <f>COUNTIF(Vertices[Closeness Centrality], "&gt;= " &amp; L52) - COUNTIF(Vertices[Closeness Centrality], "&gt;=" &amp; L53)</f>
        <v>0</v>
      </c>
      <c r="N52" s="39">
        <f t="shared" si="15"/>
        <v>0</v>
      </c>
      <c r="O52" s="40">
        <f>COUNTIF(Vertices[Eigenvector Centrality], "&gt;= " &amp; N52) - COUNTIF(Vertices[Eigenvector Centrality], "&gt;=" &amp; N53)</f>
        <v>0</v>
      </c>
      <c r="P52" s="39">
        <f t="shared" si="16"/>
        <v>0</v>
      </c>
      <c r="Q52" s="40">
        <f>COUNTIF(Vertices[PageRank], "&gt;= " &amp; P52) - COUNTIF(Vertices[PageRank], "&gt;=" &amp; P53)</f>
        <v>0</v>
      </c>
      <c r="R52" s="39">
        <f t="shared" si="17"/>
        <v>0</v>
      </c>
      <c r="S52" s="45">
        <f>COUNTIF(Vertices[Clustering Coefficient], "&gt;= " &amp; R52) - COUNTIF(Vertices[Clustering Coefficient], "&gt;=" &amp; R53)</f>
        <v>0</v>
      </c>
      <c r="T52" s="39" t="e">
        <f t="shared" ca="1" si="18"/>
        <v>#REF!</v>
      </c>
      <c r="U52" s="40" t="e">
        <f t="shared" ca="1" si="0"/>
        <v>#REF!</v>
      </c>
    </row>
    <row r="53" spans="1:21" x14ac:dyDescent="0.35">
      <c r="D53" s="34">
        <f t="shared" si="10"/>
        <v>0</v>
      </c>
      <c r="E53" s="3">
        <f>COUNTIF(Vertices[Degree], "&gt;= " &amp; D53) - COUNTIF(Vertices[Degree], "&gt;=" &amp; D54)</f>
        <v>0</v>
      </c>
      <c r="F53" s="41">
        <f t="shared" si="11"/>
        <v>0</v>
      </c>
      <c r="G53" s="42">
        <f>COUNTIF(Vertices[In-Degree], "&gt;= " &amp; F53) - COUNTIF(Vertices[In-Degree], "&gt;=" &amp; F54)</f>
        <v>0</v>
      </c>
      <c r="H53" s="41">
        <f t="shared" si="12"/>
        <v>0</v>
      </c>
      <c r="I53" s="42">
        <f>COUNTIF(Vertices[Out-Degree], "&gt;= " &amp; H53) - COUNTIF(Vertices[Out-Degree], "&gt;=" &amp; H54)</f>
        <v>0</v>
      </c>
      <c r="J53" s="41">
        <f t="shared" si="13"/>
        <v>0</v>
      </c>
      <c r="K53" s="42">
        <f>COUNTIF(Vertices[Betweenness Centrality], "&gt;= " &amp; J53) - COUNTIF(Vertices[Betweenness Centrality], "&gt;=" &amp; J54)</f>
        <v>0</v>
      </c>
      <c r="L53" s="41">
        <f t="shared" si="14"/>
        <v>0</v>
      </c>
      <c r="M53" s="42">
        <f>COUNTIF(Vertices[Closeness Centrality], "&gt;= " &amp; L53) - COUNTIF(Vertices[Closeness Centrality], "&gt;=" &amp; L54)</f>
        <v>0</v>
      </c>
      <c r="N53" s="41">
        <f t="shared" si="15"/>
        <v>0</v>
      </c>
      <c r="O53" s="42">
        <f>COUNTIF(Vertices[Eigenvector Centrality], "&gt;= " &amp; N53) - COUNTIF(Vertices[Eigenvector Centrality], "&gt;=" &amp; N54)</f>
        <v>0</v>
      </c>
      <c r="P53" s="41">
        <f t="shared" si="16"/>
        <v>0</v>
      </c>
      <c r="Q53" s="42">
        <f>COUNTIF(Vertices[PageRank], "&gt;= " &amp; P53) - COUNTIF(Vertices[PageRank], "&gt;=" &amp; P54)</f>
        <v>0</v>
      </c>
      <c r="R53" s="41">
        <f t="shared" si="17"/>
        <v>0</v>
      </c>
      <c r="S53" s="46">
        <f>COUNTIF(Vertices[Clustering Coefficient], "&gt;= " &amp; R53) - COUNTIF(Vertices[Clustering Coefficient], "&gt;=" &amp; R54)</f>
        <v>0</v>
      </c>
      <c r="T53" s="41" t="e">
        <f t="shared" ca="1" si="18"/>
        <v>#REF!</v>
      </c>
      <c r="U53" s="42" t="e">
        <f t="shared" ca="1" si="0"/>
        <v>#REF!</v>
      </c>
    </row>
    <row r="54" spans="1:21" x14ac:dyDescent="0.35">
      <c r="D54" s="34">
        <f t="shared" si="10"/>
        <v>0</v>
      </c>
      <c r="E54" s="3">
        <f>COUNTIF(Vertices[Degree], "&gt;= " &amp; D54) - COUNTIF(Vertices[Degree], "&gt;=" &amp; D55)</f>
        <v>0</v>
      </c>
      <c r="F54" s="39">
        <f t="shared" si="11"/>
        <v>0</v>
      </c>
      <c r="G54" s="40">
        <f>COUNTIF(Vertices[In-Degree], "&gt;= " &amp; F54) - COUNTIF(Vertices[In-Degree], "&gt;=" &amp; F55)</f>
        <v>0</v>
      </c>
      <c r="H54" s="39">
        <f t="shared" si="12"/>
        <v>0</v>
      </c>
      <c r="I54" s="40">
        <f>COUNTIF(Vertices[Out-Degree], "&gt;= " &amp; H54) - COUNTIF(Vertices[Out-Degree], "&gt;=" &amp; H55)</f>
        <v>0</v>
      </c>
      <c r="J54" s="39">
        <f t="shared" si="13"/>
        <v>0</v>
      </c>
      <c r="K54" s="40">
        <f>COUNTIF(Vertices[Betweenness Centrality], "&gt;= " &amp; J54) - COUNTIF(Vertices[Betweenness Centrality], "&gt;=" &amp; J55)</f>
        <v>0</v>
      </c>
      <c r="L54" s="39">
        <f t="shared" si="14"/>
        <v>0</v>
      </c>
      <c r="M54" s="40">
        <f>COUNTIF(Vertices[Closeness Centrality], "&gt;= " &amp; L54) - COUNTIF(Vertices[Closeness Centrality], "&gt;=" &amp; L55)</f>
        <v>0</v>
      </c>
      <c r="N54" s="39">
        <f t="shared" si="15"/>
        <v>0</v>
      </c>
      <c r="O54" s="40">
        <f>COUNTIF(Vertices[Eigenvector Centrality], "&gt;= " &amp; N54) - COUNTIF(Vertices[Eigenvector Centrality], "&gt;=" &amp; N55)</f>
        <v>0</v>
      </c>
      <c r="P54" s="39">
        <f t="shared" si="16"/>
        <v>0</v>
      </c>
      <c r="Q54" s="40">
        <f>COUNTIF(Vertices[PageRank], "&gt;= " &amp; P54) - COUNTIF(Vertices[PageRank], "&gt;=" &amp; P55)</f>
        <v>0</v>
      </c>
      <c r="R54" s="39">
        <f t="shared" si="17"/>
        <v>0</v>
      </c>
      <c r="S54" s="45">
        <f>COUNTIF(Vertices[Clustering Coefficient], "&gt;= " &amp; R54) - COUNTIF(Vertices[Clustering Coefficient], "&gt;=" &amp; R55)</f>
        <v>0</v>
      </c>
      <c r="T54" s="39" t="e">
        <f t="shared" ca="1" si="18"/>
        <v>#REF!</v>
      </c>
      <c r="U54" s="40" t="e">
        <f t="shared" ca="1" si="0"/>
        <v>#REF!</v>
      </c>
    </row>
    <row r="55" spans="1:21" x14ac:dyDescent="0.35">
      <c r="A55" s="35" t="s">
        <v>81</v>
      </c>
      <c r="B55" s="48" t="str">
        <f>IF(COUNT(Vertices[Degree])&gt;0, D2, NoMetricMessage)</f>
        <v>Not Available</v>
      </c>
      <c r="D55" s="34">
        <f t="shared" si="10"/>
        <v>0</v>
      </c>
      <c r="E55" s="3">
        <f>COUNTIF(Vertices[Degree], "&gt;= " &amp; D55) - COUNTIF(Vertices[Degree], "&gt;=" &amp; D56)</f>
        <v>0</v>
      </c>
      <c r="F55" s="41">
        <f t="shared" si="11"/>
        <v>0</v>
      </c>
      <c r="G55" s="42">
        <f>COUNTIF(Vertices[In-Degree], "&gt;= " &amp; F55) - COUNTIF(Vertices[In-Degree], "&gt;=" &amp; F56)</f>
        <v>0</v>
      </c>
      <c r="H55" s="41">
        <f t="shared" si="12"/>
        <v>0</v>
      </c>
      <c r="I55" s="42">
        <f>COUNTIF(Vertices[Out-Degree], "&gt;= " &amp; H55) - COUNTIF(Vertices[Out-Degree], "&gt;=" &amp; H56)</f>
        <v>0</v>
      </c>
      <c r="J55" s="41">
        <f t="shared" si="13"/>
        <v>0</v>
      </c>
      <c r="K55" s="42">
        <f>COUNTIF(Vertices[Betweenness Centrality], "&gt;= " &amp; J55) - COUNTIF(Vertices[Betweenness Centrality], "&gt;=" &amp; J56)</f>
        <v>0</v>
      </c>
      <c r="L55" s="41">
        <f t="shared" si="14"/>
        <v>0</v>
      </c>
      <c r="M55" s="42">
        <f>COUNTIF(Vertices[Closeness Centrality], "&gt;= " &amp; L55) - COUNTIF(Vertices[Closeness Centrality], "&gt;=" &amp; L56)</f>
        <v>0</v>
      </c>
      <c r="N55" s="41">
        <f t="shared" si="15"/>
        <v>0</v>
      </c>
      <c r="O55" s="42">
        <f>COUNTIF(Vertices[Eigenvector Centrality], "&gt;= " &amp; N55) - COUNTIF(Vertices[Eigenvector Centrality], "&gt;=" &amp; N56)</f>
        <v>0</v>
      </c>
      <c r="P55" s="41">
        <f t="shared" si="16"/>
        <v>0</v>
      </c>
      <c r="Q55" s="42">
        <f>COUNTIF(Vertices[PageRank], "&gt;= " &amp; P55) - COUNTIF(Vertices[PageRank], "&gt;=" &amp; P56)</f>
        <v>0</v>
      </c>
      <c r="R55" s="41">
        <f t="shared" si="17"/>
        <v>0</v>
      </c>
      <c r="S55" s="46">
        <f>COUNTIF(Vertices[Clustering Coefficient], "&gt;= " &amp; R55) - COUNTIF(Vertices[Clustering Coefficient], "&gt;=" &amp; R56)</f>
        <v>0</v>
      </c>
      <c r="T55" s="41" t="e">
        <f t="shared" ca="1" si="18"/>
        <v>#REF!</v>
      </c>
      <c r="U55" s="42" t="e">
        <f t="shared" ca="1" si="0"/>
        <v>#REF!</v>
      </c>
    </row>
    <row r="56" spans="1:21" x14ac:dyDescent="0.35">
      <c r="A56" s="35" t="s">
        <v>82</v>
      </c>
      <c r="B56" s="48" t="str">
        <f>IF(COUNT(Vertices[Degree])&gt;0, D57, NoMetricMessage)</f>
        <v>Not Available</v>
      </c>
      <c r="D56" s="34">
        <f t="shared" si="10"/>
        <v>0</v>
      </c>
      <c r="E56" s="3">
        <f>COUNTIF(Vertices[Degree], "&gt;= " &amp; D56) - COUNTIF(Vertices[Degree], "&gt;=" &amp; D57)</f>
        <v>0</v>
      </c>
      <c r="F56" s="39">
        <f t="shared" si="11"/>
        <v>0</v>
      </c>
      <c r="G56" s="40">
        <f>COUNTIF(Vertices[In-Degree], "&gt;= " &amp; F56) - COUNTIF(Vertices[In-Degree], "&gt;=" &amp; F57)</f>
        <v>0</v>
      </c>
      <c r="H56" s="39">
        <f t="shared" si="12"/>
        <v>0</v>
      </c>
      <c r="I56" s="40">
        <f>COUNTIF(Vertices[Out-Degree], "&gt;= " &amp; H56) - COUNTIF(Vertices[Out-Degree], "&gt;=" &amp; H57)</f>
        <v>0</v>
      </c>
      <c r="J56" s="39">
        <f t="shared" si="13"/>
        <v>0</v>
      </c>
      <c r="K56" s="40">
        <f>COUNTIF(Vertices[Betweenness Centrality], "&gt;= " &amp; J56) - COUNTIF(Vertices[Betweenness Centrality], "&gt;=" &amp; J57)</f>
        <v>0</v>
      </c>
      <c r="L56" s="39">
        <f t="shared" si="14"/>
        <v>0</v>
      </c>
      <c r="M56" s="40">
        <f>COUNTIF(Vertices[Closeness Centrality], "&gt;= " &amp; L56) - COUNTIF(Vertices[Closeness Centrality], "&gt;=" &amp; L57)</f>
        <v>0</v>
      </c>
      <c r="N56" s="39">
        <f t="shared" si="15"/>
        <v>0</v>
      </c>
      <c r="O56" s="40">
        <f>COUNTIF(Vertices[Eigenvector Centrality], "&gt;= " &amp; N56) - COUNTIF(Vertices[Eigenvector Centrality], "&gt;=" &amp; N57)</f>
        <v>0</v>
      </c>
      <c r="P56" s="39">
        <f t="shared" si="16"/>
        <v>0</v>
      </c>
      <c r="Q56" s="40">
        <f>COUNTIF(Vertices[PageRank], "&gt;= " &amp; P56) - COUNTIF(Vertices[PageRank], "&gt;=" &amp; P57)</f>
        <v>0</v>
      </c>
      <c r="R56" s="39">
        <f t="shared" si="17"/>
        <v>0</v>
      </c>
      <c r="S56" s="45">
        <f>COUNTIF(Vertices[Clustering Coefficient], "&gt;= " &amp; R56) - COUNTIF(Vertices[Clustering Coefficient], "&gt;=" &amp; R57)</f>
        <v>0</v>
      </c>
      <c r="T56" s="39" t="e">
        <f t="shared" ca="1" si="18"/>
        <v>#REF!</v>
      </c>
      <c r="U56" s="40" t="e">
        <f t="shared" ca="1" si="0"/>
        <v>#REF!</v>
      </c>
    </row>
    <row r="57" spans="1:21" x14ac:dyDescent="0.35">
      <c r="A57" s="35" t="s">
        <v>83</v>
      </c>
      <c r="B57" s="49" t="str">
        <f>IFERROR(AVERAGE(Vertices[Degree]),NoMetricMessage)</f>
        <v>Not Available</v>
      </c>
      <c r="D57" s="34">
        <f>MAX(Vertices[Degree])</f>
        <v>0</v>
      </c>
      <c r="E57" s="3">
        <f>COUNTIF(Vertices[Degree], "&gt;= " &amp; D57) - COUNTIF(Vertices[Degree], "&gt;=" &amp; D58)</f>
        <v>0</v>
      </c>
      <c r="F57" s="43">
        <f>MAX(Vertices[In-Degree])</f>
        <v>0</v>
      </c>
      <c r="G57" s="44">
        <f>COUNTIF(Vertices[In-Degree], "&gt;= " &amp; F57) - COUNTIF(Vertices[In-Degree], "&gt;=" &amp; F58)</f>
        <v>0</v>
      </c>
      <c r="H57" s="43">
        <f>MAX(Vertices[Out-Degree])</f>
        <v>0</v>
      </c>
      <c r="I57" s="44">
        <f>COUNTIF(Vertices[Out-Degree], "&gt;= " &amp; H57) - COUNTIF(Vertices[Out-Degree], "&gt;=" &amp; H58)</f>
        <v>0</v>
      </c>
      <c r="J57" s="43">
        <f>MAX(Vertices[Betweenness Centrality])</f>
        <v>0</v>
      </c>
      <c r="K57" s="44">
        <f>COUNTIF(Vertices[Betweenness Centrality], "&gt;= " &amp; J57) - COUNTIF(Vertices[Betweenness Centrality], "&gt;=" &amp; J58)</f>
        <v>0</v>
      </c>
      <c r="L57" s="43">
        <f>MAX(Vertices[Closeness Centrality])</f>
        <v>0</v>
      </c>
      <c r="M57" s="44">
        <f>COUNTIF(Vertices[Closeness Centrality], "&gt;= " &amp; L57) - COUNTIF(Vertices[Closeness Centrality], "&gt;=" &amp; L58)</f>
        <v>0</v>
      </c>
      <c r="N57" s="43">
        <f>MAX(Vertices[Eigenvector Centrality])</f>
        <v>0</v>
      </c>
      <c r="O57" s="44">
        <f>COUNTIF(Vertices[Eigenvector Centrality], "&gt;= " &amp; N57) - COUNTIF(Vertices[Eigenvector Centrality], "&gt;=" &amp; N58)</f>
        <v>0</v>
      </c>
      <c r="P57" s="43">
        <f>MAX(Vertices[PageRank])</f>
        <v>0</v>
      </c>
      <c r="Q57" s="44">
        <f>COUNTIF(Vertices[PageRank], "&gt;= " &amp; P57) - COUNTIF(Vertices[PageRank], "&gt;=" &amp; P58)</f>
        <v>0</v>
      </c>
      <c r="R57" s="43">
        <f>MAX(Vertices[Clustering Coefficient])</f>
        <v>0</v>
      </c>
      <c r="S57" s="47">
        <f>COUNTIF(Vertices[Clustering Coefficient], "&gt;= " &amp; R57) - COUNTIF(Vertices[Clustering Coefficient], "&gt;=" &amp; R58)</f>
        <v>0</v>
      </c>
      <c r="T57" s="43" t="e">
        <f ca="1">MAX(INDIRECT(DynamicFilterSourceColumnRange))</f>
        <v>#REF!</v>
      </c>
      <c r="U57" s="44" t="e">
        <f t="shared" ca="1" si="0"/>
        <v>#REF!</v>
      </c>
    </row>
    <row r="58" spans="1:21" x14ac:dyDescent="0.35">
      <c r="A58" s="35" t="s">
        <v>84</v>
      </c>
      <c r="B58" s="49" t="str">
        <f>IFERROR(MEDIAN(Vertices[Degree]),NoMetricMessage)</f>
        <v>Not Available</v>
      </c>
    </row>
    <row r="69" spans="1:2" x14ac:dyDescent="0.35">
      <c r="A69" s="35" t="s">
        <v>88</v>
      </c>
      <c r="B69" s="48" t="str">
        <f>IF(COUNT(Vertices[In-Degree])&gt;0, F2, NoMetricMessage)</f>
        <v>Not Available</v>
      </c>
    </row>
    <row r="70" spans="1:2" x14ac:dyDescent="0.35">
      <c r="A70" s="35" t="s">
        <v>89</v>
      </c>
      <c r="B70" s="48" t="str">
        <f>IF(COUNT(Vertices[In-Degree])&gt;0, F57, NoMetricMessage)</f>
        <v>Not Available</v>
      </c>
    </row>
    <row r="71" spans="1:2" x14ac:dyDescent="0.35">
      <c r="A71" s="35" t="s">
        <v>90</v>
      </c>
      <c r="B71" s="49" t="str">
        <f>IFERROR(AVERAGE(Vertices[In-Degree]),NoMetricMessage)</f>
        <v>Not Available</v>
      </c>
    </row>
    <row r="72" spans="1:2" x14ac:dyDescent="0.35">
      <c r="A72" s="35" t="s">
        <v>91</v>
      </c>
      <c r="B72" s="49" t="str">
        <f>IFERROR(MEDIAN(Vertices[In-Degree]),NoMetricMessage)</f>
        <v>Not Available</v>
      </c>
    </row>
    <row r="83" spans="1:2" x14ac:dyDescent="0.35">
      <c r="A83" s="35" t="s">
        <v>94</v>
      </c>
      <c r="B83" s="48" t="str">
        <f>IF(COUNT(Vertices[Out-Degree])&gt;0, H2, NoMetricMessage)</f>
        <v>Not Available</v>
      </c>
    </row>
    <row r="84" spans="1:2" x14ac:dyDescent="0.35">
      <c r="A84" s="35" t="s">
        <v>95</v>
      </c>
      <c r="B84" s="48" t="str">
        <f>IF(COUNT(Vertices[Out-Degree])&gt;0, H57, NoMetricMessage)</f>
        <v>Not Available</v>
      </c>
    </row>
    <row r="85" spans="1:2" x14ac:dyDescent="0.35">
      <c r="A85" s="35" t="s">
        <v>96</v>
      </c>
      <c r="B85" s="49" t="str">
        <f>IFERROR(AVERAGE(Vertices[Out-Degree]),NoMetricMessage)</f>
        <v>Not Available</v>
      </c>
    </row>
    <row r="86" spans="1:2" x14ac:dyDescent="0.35">
      <c r="A86" s="35" t="s">
        <v>97</v>
      </c>
      <c r="B86" s="49" t="str">
        <f>IFERROR(MEDIAN(Vertices[Out-Degree]),NoMetricMessage)</f>
        <v>Not Available</v>
      </c>
    </row>
    <row r="97" spans="1:2" x14ac:dyDescent="0.35">
      <c r="A97" s="35" t="s">
        <v>100</v>
      </c>
      <c r="B97" s="49" t="str">
        <f>IF(COUNT(Vertices[Betweenness Centrality])&gt;0, J2, NoMetricMessage)</f>
        <v>Not Available</v>
      </c>
    </row>
    <row r="98" spans="1:2" x14ac:dyDescent="0.35">
      <c r="A98" s="35" t="s">
        <v>101</v>
      </c>
      <c r="B98" s="49" t="str">
        <f>IF(COUNT(Vertices[Betweenness Centrality])&gt;0, J57, NoMetricMessage)</f>
        <v>Not Available</v>
      </c>
    </row>
    <row r="99" spans="1:2" x14ac:dyDescent="0.35">
      <c r="A99" s="35" t="s">
        <v>102</v>
      </c>
      <c r="B99" s="49" t="str">
        <f>IFERROR(AVERAGE(Vertices[Betweenness Centrality]),NoMetricMessage)</f>
        <v>Not Available</v>
      </c>
    </row>
    <row r="100" spans="1:2" x14ac:dyDescent="0.35">
      <c r="A100" s="35" t="s">
        <v>103</v>
      </c>
      <c r="B100" s="49" t="str">
        <f>IFERROR(MEDIAN(Vertices[Betweenness Centrality]),NoMetricMessage)</f>
        <v>Not Available</v>
      </c>
    </row>
    <row r="111" spans="1:2" x14ac:dyDescent="0.35">
      <c r="A111" s="35" t="s">
        <v>106</v>
      </c>
      <c r="B111" s="49" t="str">
        <f>IF(COUNT(Vertices[Closeness Centrality])&gt;0, L2, NoMetricMessage)</f>
        <v>Not Available</v>
      </c>
    </row>
    <row r="112" spans="1:2" x14ac:dyDescent="0.35">
      <c r="A112" s="35" t="s">
        <v>107</v>
      </c>
      <c r="B112" s="49" t="str">
        <f>IF(COUNT(Vertices[Closeness Centrality])&gt;0, L57, NoMetricMessage)</f>
        <v>Not Available</v>
      </c>
    </row>
    <row r="113" spans="1:2" x14ac:dyDescent="0.35">
      <c r="A113" s="35" t="s">
        <v>108</v>
      </c>
      <c r="B113" s="49" t="str">
        <f>IFERROR(AVERAGE(Vertices[Closeness Centrality]),NoMetricMessage)</f>
        <v>Not Available</v>
      </c>
    </row>
    <row r="114" spans="1:2" x14ac:dyDescent="0.35">
      <c r="A114" s="35" t="s">
        <v>109</v>
      </c>
      <c r="B114" s="49" t="str">
        <f>IFERROR(MEDIAN(Vertices[Closeness Centrality]),NoMetricMessage)</f>
        <v>Not Available</v>
      </c>
    </row>
    <row r="125" spans="1:2" x14ac:dyDescent="0.35">
      <c r="A125" s="35" t="s">
        <v>112</v>
      </c>
      <c r="B125" s="49" t="str">
        <f>IF(COUNT(Vertices[Eigenvector Centrality])&gt;0, N2, NoMetricMessage)</f>
        <v>Not Available</v>
      </c>
    </row>
    <row r="126" spans="1:2" x14ac:dyDescent="0.35">
      <c r="A126" s="35" t="s">
        <v>113</v>
      </c>
      <c r="B126" s="49" t="str">
        <f>IF(COUNT(Vertices[Eigenvector Centrality])&gt;0, N57, NoMetricMessage)</f>
        <v>Not Available</v>
      </c>
    </row>
    <row r="127" spans="1:2" x14ac:dyDescent="0.35">
      <c r="A127" s="35" t="s">
        <v>114</v>
      </c>
      <c r="B127" s="49" t="str">
        <f>IFERROR(AVERAGE(Vertices[Eigenvector Centrality]),NoMetricMessage)</f>
        <v>Not Available</v>
      </c>
    </row>
    <row r="128" spans="1:2" x14ac:dyDescent="0.35">
      <c r="A128" s="35" t="s">
        <v>115</v>
      </c>
      <c r="B128" s="49" t="str">
        <f>IFERROR(MEDIAN(Vertices[Eigenvector Centrality]),NoMetricMessage)</f>
        <v>Not Available</v>
      </c>
    </row>
    <row r="139" spans="1:2" x14ac:dyDescent="0.35">
      <c r="A139" s="35" t="s">
        <v>140</v>
      </c>
      <c r="B139" s="49" t="str">
        <f>IF(COUNT(Vertices[PageRank])&gt;0, P2, NoMetricMessage)</f>
        <v>Not Available</v>
      </c>
    </row>
    <row r="140" spans="1:2" x14ac:dyDescent="0.35">
      <c r="A140" s="35" t="s">
        <v>141</v>
      </c>
      <c r="B140" s="49" t="str">
        <f>IF(COUNT(Vertices[PageRank])&gt;0, P57, NoMetricMessage)</f>
        <v>Not Available</v>
      </c>
    </row>
    <row r="141" spans="1:2" x14ac:dyDescent="0.35">
      <c r="A141" s="35" t="s">
        <v>142</v>
      </c>
      <c r="B141" s="49" t="str">
        <f>IFERROR(AVERAGE(Vertices[PageRank]),NoMetricMessage)</f>
        <v>Not Available</v>
      </c>
    </row>
    <row r="142" spans="1:2" x14ac:dyDescent="0.35">
      <c r="A142" s="35" t="s">
        <v>143</v>
      </c>
      <c r="B142" s="49" t="str">
        <f>IFERROR(MEDIAN(Vertices[PageRank]),NoMetricMessage)</f>
        <v>Not Available</v>
      </c>
    </row>
    <row r="153" spans="1:2" x14ac:dyDescent="0.35">
      <c r="A153" s="35" t="s">
        <v>118</v>
      </c>
      <c r="B153" s="49" t="str">
        <f>IF(COUNT(Vertices[Clustering Coefficient])&gt;0, R2, NoMetricMessage)</f>
        <v>Not Available</v>
      </c>
    </row>
    <row r="154" spans="1:2" x14ac:dyDescent="0.35">
      <c r="A154" s="35" t="s">
        <v>119</v>
      </c>
      <c r="B154" s="49" t="str">
        <f>IF(COUNT(Vertices[Clustering Coefficient])&gt;0, R57, NoMetricMessage)</f>
        <v>Not Available</v>
      </c>
    </row>
    <row r="155" spans="1:2" x14ac:dyDescent="0.35">
      <c r="A155" s="35" t="s">
        <v>120</v>
      </c>
      <c r="B155" s="49" t="str">
        <f>IFERROR(AVERAGE(Vertices[Clustering Coefficient]),NoMetricMessage)</f>
        <v>Not Available</v>
      </c>
    </row>
    <row r="156" spans="1:2" x14ac:dyDescent="0.35">
      <c r="A156" s="35" t="s">
        <v>121</v>
      </c>
      <c r="B156" s="49" t="str">
        <f>IFERROR(MEDIAN(Vertices[Clustering Coefficient]),NoMetricMessage)</f>
        <v>Not Available</v>
      </c>
    </row>
  </sheetData>
  <dataConsolidate/>
  <pageMargins left="0.7" right="0.7" top="0.75" bottom="0.75" header="0.3" footer="0.3"/>
  <pageSetup orientation="portrait"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4.5" x14ac:dyDescent="0.35"/>
  <cols>
    <col min="1" max="1" width="10.453125" style="1" bestFit="1" customWidth="1"/>
    <col min="2" max="2" width="12.453125" style="1" bestFit="1" customWidth="1"/>
    <col min="3" max="3" width="22.81640625" bestFit="1" customWidth="1"/>
    <col min="4" max="4" width="16.81640625" bestFit="1" customWidth="1"/>
    <col min="5" max="6" width="16.81640625" customWidth="1"/>
    <col min="7" max="7" width="14.26953125" bestFit="1" customWidth="1"/>
    <col min="8" max="8" width="14.26953125" customWidth="1"/>
    <col min="10" max="10" width="39.1796875" bestFit="1" customWidth="1"/>
    <col min="11" max="11" width="10.81640625" bestFit="1" customWidth="1"/>
    <col min="13" max="13" width="8.453125" bestFit="1" customWidth="1"/>
    <col min="14" max="14" width="10" bestFit="1" customWidth="1"/>
    <col min="15" max="15" width="11.81640625" bestFit="1" customWidth="1"/>
    <col min="16" max="16" width="12.1796875" bestFit="1" customWidth="1"/>
  </cols>
  <sheetData>
    <row r="1" spans="1:18" s="4" customFormat="1" ht="36" customHeight="1" x14ac:dyDescent="0.35">
      <c r="A1" s="5" t="s">
        <v>6</v>
      </c>
      <c r="B1" s="5" t="s">
        <v>131</v>
      </c>
      <c r="C1" s="4" t="s">
        <v>7</v>
      </c>
      <c r="D1" s="4" t="s">
        <v>9</v>
      </c>
      <c r="E1" s="4" t="s">
        <v>164</v>
      </c>
      <c r="F1" s="5" t="s">
        <v>169</v>
      </c>
      <c r="G1" s="4" t="s">
        <v>14</v>
      </c>
      <c r="H1" s="4" t="s">
        <v>67</v>
      </c>
      <c r="J1" s="4" t="s">
        <v>18</v>
      </c>
      <c r="K1" s="4" t="s">
        <v>17</v>
      </c>
      <c r="M1" s="4" t="s">
        <v>22</v>
      </c>
      <c r="N1" s="4" t="s">
        <v>23</v>
      </c>
      <c r="O1" s="4" t="s">
        <v>24</v>
      </c>
      <c r="P1" s="4" t="s">
        <v>25</v>
      </c>
    </row>
    <row r="2" spans="1:18" x14ac:dyDescent="0.35">
      <c r="A2" s="1" t="s">
        <v>51</v>
      </c>
      <c r="B2" s="1" t="s">
        <v>132</v>
      </c>
      <c r="C2" t="s">
        <v>54</v>
      </c>
      <c r="D2" t="s">
        <v>55</v>
      </c>
      <c r="E2" t="s">
        <v>55</v>
      </c>
      <c r="F2" s="1" t="s">
        <v>51</v>
      </c>
      <c r="G2" t="s">
        <v>65</v>
      </c>
      <c r="H2" t="s">
        <v>159</v>
      </c>
      <c r="J2" t="s">
        <v>19</v>
      </c>
      <c r="K2">
        <v>108</v>
      </c>
    </row>
    <row r="3" spans="1:18" x14ac:dyDescent="0.35">
      <c r="A3" s="1" t="s">
        <v>52</v>
      </c>
      <c r="B3" s="1" t="s">
        <v>133</v>
      </c>
      <c r="C3" t="s">
        <v>52</v>
      </c>
      <c r="D3" t="s">
        <v>56</v>
      </c>
      <c r="E3" t="s">
        <v>56</v>
      </c>
      <c r="F3" s="1" t="s">
        <v>52</v>
      </c>
      <c r="G3" t="s">
        <v>66</v>
      </c>
      <c r="H3" t="s">
        <v>68</v>
      </c>
      <c r="J3" t="s">
        <v>30</v>
      </c>
      <c r="K3" t="s">
        <v>293</v>
      </c>
    </row>
    <row r="4" spans="1:18" x14ac:dyDescent="0.35">
      <c r="A4" s="1" t="s">
        <v>53</v>
      </c>
      <c r="B4" s="1" t="s">
        <v>134</v>
      </c>
      <c r="C4" t="s">
        <v>53</v>
      </c>
      <c r="D4" t="s">
        <v>57</v>
      </c>
      <c r="E4" t="s">
        <v>57</v>
      </c>
      <c r="F4" s="1" t="s">
        <v>53</v>
      </c>
      <c r="G4">
        <v>0</v>
      </c>
      <c r="H4" t="s">
        <v>69</v>
      </c>
      <c r="J4" s="12" t="s">
        <v>78</v>
      </c>
      <c r="K4" s="12"/>
    </row>
    <row r="5" spans="1:18" ht="409.5" x14ac:dyDescent="0.35">
      <c r="A5">
        <v>1</v>
      </c>
      <c r="B5" s="1" t="s">
        <v>135</v>
      </c>
      <c r="C5" t="s">
        <v>51</v>
      </c>
      <c r="D5" t="s">
        <v>58</v>
      </c>
      <c r="E5" t="s">
        <v>58</v>
      </c>
      <c r="F5">
        <v>1</v>
      </c>
      <c r="G5">
        <v>1</v>
      </c>
      <c r="H5" t="s">
        <v>70</v>
      </c>
      <c r="J5" t="s">
        <v>172</v>
      </c>
      <c r="K5" s="13" t="s">
        <v>1733</v>
      </c>
    </row>
    <row r="6" spans="1:18" x14ac:dyDescent="0.35">
      <c r="A6">
        <v>0</v>
      </c>
      <c r="B6" s="1" t="s">
        <v>136</v>
      </c>
      <c r="C6">
        <v>1</v>
      </c>
      <c r="D6" t="s">
        <v>59</v>
      </c>
      <c r="E6" t="s">
        <v>59</v>
      </c>
      <c r="F6">
        <v>0</v>
      </c>
      <c r="H6" t="s">
        <v>71</v>
      </c>
      <c r="J6" t="s">
        <v>173</v>
      </c>
      <c r="K6">
        <v>12</v>
      </c>
      <c r="R6" t="s">
        <v>129</v>
      </c>
    </row>
    <row r="7" spans="1:18" x14ac:dyDescent="0.35">
      <c r="A7">
        <v>2</v>
      </c>
      <c r="B7">
        <v>1</v>
      </c>
      <c r="C7">
        <v>0</v>
      </c>
      <c r="D7" t="s">
        <v>60</v>
      </c>
      <c r="E7" t="s">
        <v>60</v>
      </c>
      <c r="F7">
        <v>2</v>
      </c>
      <c r="H7" t="s">
        <v>72</v>
      </c>
      <c r="J7" t="s">
        <v>174</v>
      </c>
      <c r="K7" t="s">
        <v>175</v>
      </c>
    </row>
    <row r="8" spans="1:18" x14ac:dyDescent="0.35">
      <c r="A8"/>
      <c r="B8">
        <v>2</v>
      </c>
      <c r="C8">
        <v>2</v>
      </c>
      <c r="D8" t="s">
        <v>61</v>
      </c>
      <c r="E8" t="s">
        <v>61</v>
      </c>
      <c r="H8" t="s">
        <v>73</v>
      </c>
      <c r="J8" t="s">
        <v>176</v>
      </c>
      <c r="K8" t="s">
        <v>1343</v>
      </c>
    </row>
    <row r="9" spans="1:18" x14ac:dyDescent="0.35">
      <c r="A9"/>
      <c r="B9">
        <v>3</v>
      </c>
      <c r="C9">
        <v>4</v>
      </c>
      <c r="D9" t="s">
        <v>62</v>
      </c>
      <c r="E9" t="s">
        <v>62</v>
      </c>
      <c r="H9" t="s">
        <v>74</v>
      </c>
      <c r="J9" t="s">
        <v>1344</v>
      </c>
      <c r="K9" t="s">
        <v>1734</v>
      </c>
    </row>
    <row r="10" spans="1:18" x14ac:dyDescent="0.35">
      <c r="A10"/>
      <c r="B10">
        <v>4</v>
      </c>
      <c r="D10" t="s">
        <v>63</v>
      </c>
      <c r="E10" t="s">
        <v>63</v>
      </c>
      <c r="H10" t="s">
        <v>75</v>
      </c>
      <c r="J10" t="s">
        <v>1345</v>
      </c>
      <c r="K10" t="s">
        <v>1735</v>
      </c>
    </row>
    <row r="11" spans="1:18" x14ac:dyDescent="0.35">
      <c r="A11"/>
      <c r="B11">
        <v>5</v>
      </c>
      <c r="D11" t="s">
        <v>46</v>
      </c>
      <c r="E11">
        <v>1</v>
      </c>
      <c r="H11" t="s">
        <v>76</v>
      </c>
      <c r="J11" t="s">
        <v>1346</v>
      </c>
      <c r="K11" t="s">
        <v>1736</v>
      </c>
    </row>
    <row r="12" spans="1:18" x14ac:dyDescent="0.35">
      <c r="A12"/>
      <c r="B12"/>
      <c r="D12" t="s">
        <v>64</v>
      </c>
      <c r="E12">
        <v>2</v>
      </c>
      <c r="H12">
        <v>0</v>
      </c>
      <c r="J12" t="s">
        <v>1347</v>
      </c>
      <c r="K12" t="s">
        <v>1737</v>
      </c>
    </row>
    <row r="13" spans="1:18" x14ac:dyDescent="0.35">
      <c r="A13"/>
      <c r="B13"/>
      <c r="D13">
        <v>1</v>
      </c>
      <c r="E13">
        <v>3</v>
      </c>
      <c r="H13">
        <v>1</v>
      </c>
      <c r="J13" t="s">
        <v>1348</v>
      </c>
      <c r="K13" t="s">
        <v>1738</v>
      </c>
    </row>
    <row r="14" spans="1:18" x14ac:dyDescent="0.35">
      <c r="D14">
        <v>2</v>
      </c>
      <c r="E14">
        <v>4</v>
      </c>
      <c r="H14">
        <v>2</v>
      </c>
      <c r="J14" t="s">
        <v>1349</v>
      </c>
      <c r="K14" t="s">
        <v>1739</v>
      </c>
    </row>
    <row r="15" spans="1:18" x14ac:dyDescent="0.35">
      <c r="D15">
        <v>3</v>
      </c>
      <c r="E15">
        <v>5</v>
      </c>
      <c r="H15">
        <v>3</v>
      </c>
      <c r="J15" t="s">
        <v>1350</v>
      </c>
      <c r="K15" t="s">
        <v>1740</v>
      </c>
    </row>
    <row r="16" spans="1:18" x14ac:dyDescent="0.35">
      <c r="D16">
        <v>4</v>
      </c>
      <c r="E16">
        <v>6</v>
      </c>
      <c r="H16">
        <v>4</v>
      </c>
      <c r="J16" t="s">
        <v>1351</v>
      </c>
      <c r="K16" t="s">
        <v>1741</v>
      </c>
    </row>
    <row r="17" spans="4:11" x14ac:dyDescent="0.35">
      <c r="D17">
        <v>5</v>
      </c>
      <c r="E17">
        <v>7</v>
      </c>
      <c r="H17">
        <v>5</v>
      </c>
      <c r="J17" t="s">
        <v>1352</v>
      </c>
      <c r="K17" t="s">
        <v>1742</v>
      </c>
    </row>
    <row r="18" spans="4:11" x14ac:dyDescent="0.35">
      <c r="D18">
        <v>6</v>
      </c>
      <c r="E18">
        <v>8</v>
      </c>
      <c r="H18">
        <v>6</v>
      </c>
      <c r="J18" t="s">
        <v>1353</v>
      </c>
      <c r="K18" t="s">
        <v>1743</v>
      </c>
    </row>
    <row r="19" spans="4:11" ht="409.5" x14ac:dyDescent="0.35">
      <c r="D19">
        <v>7</v>
      </c>
      <c r="E19">
        <v>9</v>
      </c>
      <c r="H19">
        <v>7</v>
      </c>
      <c r="J19" t="s">
        <v>1354</v>
      </c>
      <c r="K19" s="13" t="s">
        <v>1744</v>
      </c>
    </row>
    <row r="20" spans="4:11" x14ac:dyDescent="0.35">
      <c r="D20">
        <v>8</v>
      </c>
      <c r="H20">
        <v>8</v>
      </c>
    </row>
    <row r="21" spans="4:11" x14ac:dyDescent="0.35">
      <c r="D21">
        <v>9</v>
      </c>
      <c r="H21">
        <v>9</v>
      </c>
    </row>
    <row r="22" spans="4:11" x14ac:dyDescent="0.35">
      <c r="D22">
        <v>10</v>
      </c>
    </row>
    <row r="23" spans="4:11" x14ac:dyDescent="0.35">
      <c r="D23">
        <v>11</v>
      </c>
    </row>
  </sheetData>
  <dataConsolidate/>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workbookViewId="0"/>
  </sheetViews>
  <sheetFormatPr defaultRowHeight="14.5" x14ac:dyDescent="0.35"/>
  <cols>
    <col min="1" max="1" width="39.6328125" customWidth="1"/>
    <col min="2" max="2" width="19.26953125" bestFit="1" customWidth="1"/>
  </cols>
  <sheetData>
    <row r="1" spans="1:2" ht="14.5" customHeight="1" x14ac:dyDescent="0.35">
      <c r="A1" s="13" t="s">
        <v>1360</v>
      </c>
      <c r="B1" s="13" t="s">
        <v>1361</v>
      </c>
    </row>
    <row r="2" spans="1:2" x14ac:dyDescent="0.35">
      <c r="A2" s="75" t="s">
        <v>639</v>
      </c>
      <c r="B2" s="71">
        <v>5</v>
      </c>
    </row>
    <row r="3" spans="1:2" x14ac:dyDescent="0.35">
      <c r="A3" s="75" t="s">
        <v>466</v>
      </c>
      <c r="B3" s="71">
        <v>4</v>
      </c>
    </row>
    <row r="4" spans="1:2" x14ac:dyDescent="0.35">
      <c r="A4" s="75" t="s">
        <v>694</v>
      </c>
      <c r="B4" s="71">
        <v>3</v>
      </c>
    </row>
    <row r="5" spans="1:2" x14ac:dyDescent="0.35">
      <c r="A5" s="75" t="s">
        <v>649</v>
      </c>
      <c r="B5" s="71">
        <v>3</v>
      </c>
    </row>
    <row r="6" spans="1:2" x14ac:dyDescent="0.35">
      <c r="A6" s="75" t="s">
        <v>671</v>
      </c>
      <c r="B6" s="71">
        <v>2</v>
      </c>
    </row>
    <row r="7" spans="1:2" x14ac:dyDescent="0.35">
      <c r="A7" s="75" t="s">
        <v>652</v>
      </c>
      <c r="B7" s="71">
        <v>2</v>
      </c>
    </row>
    <row r="8" spans="1:2" x14ac:dyDescent="0.35">
      <c r="A8" s="75" t="s">
        <v>679</v>
      </c>
      <c r="B8" s="71">
        <v>2</v>
      </c>
    </row>
    <row r="9" spans="1:2" x14ac:dyDescent="0.35">
      <c r="A9" s="75" t="s">
        <v>677</v>
      </c>
      <c r="B9" s="71">
        <v>2</v>
      </c>
    </row>
    <row r="10" spans="1:2" x14ac:dyDescent="0.35">
      <c r="A10" s="75" t="s">
        <v>670</v>
      </c>
      <c r="B10" s="71">
        <v>2</v>
      </c>
    </row>
    <row r="11" spans="1:2" x14ac:dyDescent="0.35">
      <c r="A11" s="75" t="s">
        <v>669</v>
      </c>
      <c r="B11" s="71">
        <v>2</v>
      </c>
    </row>
    <row r="14" spans="1:2" ht="14.5" customHeight="1" x14ac:dyDescent="0.35">
      <c r="A14" s="13" t="s">
        <v>1363</v>
      </c>
      <c r="B14" s="13" t="s">
        <v>1361</v>
      </c>
    </row>
    <row r="15" spans="1:2" x14ac:dyDescent="0.35">
      <c r="A15" s="71" t="s">
        <v>219</v>
      </c>
      <c r="B15" s="71">
        <v>11</v>
      </c>
    </row>
    <row r="16" spans="1:2" x14ac:dyDescent="0.35">
      <c r="A16" s="71" t="s">
        <v>294</v>
      </c>
      <c r="B16" s="71">
        <v>9</v>
      </c>
    </row>
    <row r="17" spans="1:2" x14ac:dyDescent="0.35">
      <c r="A17" s="71" t="s">
        <v>706</v>
      </c>
      <c r="B17" s="71">
        <v>9</v>
      </c>
    </row>
    <row r="18" spans="1:2" x14ac:dyDescent="0.35">
      <c r="A18" s="71" t="s">
        <v>697</v>
      </c>
      <c r="B18" s="71">
        <v>5</v>
      </c>
    </row>
    <row r="19" spans="1:2" x14ac:dyDescent="0.35">
      <c r="A19" s="71" t="s">
        <v>701</v>
      </c>
      <c r="B19" s="71">
        <v>5</v>
      </c>
    </row>
    <row r="20" spans="1:2" x14ac:dyDescent="0.35">
      <c r="A20" s="71" t="s">
        <v>716</v>
      </c>
      <c r="B20" s="71">
        <v>3</v>
      </c>
    </row>
    <row r="21" spans="1:2" x14ac:dyDescent="0.35">
      <c r="A21" s="71" t="s">
        <v>220</v>
      </c>
      <c r="B21" s="71">
        <v>3</v>
      </c>
    </row>
    <row r="22" spans="1:2" x14ac:dyDescent="0.35">
      <c r="A22" s="71" t="s">
        <v>221</v>
      </c>
      <c r="B22" s="71">
        <v>2</v>
      </c>
    </row>
    <row r="23" spans="1:2" x14ac:dyDescent="0.35">
      <c r="A23" s="71" t="s">
        <v>1364</v>
      </c>
      <c r="B23" s="71">
        <v>2</v>
      </c>
    </row>
    <row r="24" spans="1:2" x14ac:dyDescent="0.35">
      <c r="A24" s="71" t="s">
        <v>330</v>
      </c>
      <c r="B24" s="71">
        <v>2</v>
      </c>
    </row>
    <row r="27" spans="1:2" ht="14.5" customHeight="1" x14ac:dyDescent="0.35">
      <c r="A27" s="13" t="s">
        <v>1366</v>
      </c>
      <c r="B27" s="13" t="s">
        <v>1361</v>
      </c>
    </row>
    <row r="28" spans="1:2" x14ac:dyDescent="0.35">
      <c r="A28" s="71" t="s">
        <v>222</v>
      </c>
      <c r="B28" s="71">
        <v>6</v>
      </c>
    </row>
    <row r="29" spans="1:2" x14ac:dyDescent="0.35">
      <c r="A29" s="71" t="s">
        <v>717</v>
      </c>
      <c r="B29" s="71">
        <v>5</v>
      </c>
    </row>
    <row r="30" spans="1:2" x14ac:dyDescent="0.35">
      <c r="A30" s="71" t="s">
        <v>1367</v>
      </c>
      <c r="B30" s="71">
        <v>3</v>
      </c>
    </row>
    <row r="31" spans="1:2" x14ac:dyDescent="0.35">
      <c r="A31" s="71" t="s">
        <v>722</v>
      </c>
      <c r="B31" s="71">
        <v>3</v>
      </c>
    </row>
    <row r="32" spans="1:2" x14ac:dyDescent="0.35">
      <c r="A32" s="71" t="s">
        <v>1368</v>
      </c>
      <c r="B32" s="71">
        <v>3</v>
      </c>
    </row>
    <row r="33" spans="1:2" x14ac:dyDescent="0.35">
      <c r="A33" s="71" t="s">
        <v>1369</v>
      </c>
      <c r="B33" s="71">
        <v>2</v>
      </c>
    </row>
    <row r="34" spans="1:2" x14ac:dyDescent="0.35">
      <c r="A34" s="71" t="s">
        <v>1370</v>
      </c>
      <c r="B34" s="71">
        <v>2</v>
      </c>
    </row>
    <row r="35" spans="1:2" x14ac:dyDescent="0.35">
      <c r="A35" s="71" t="s">
        <v>1371</v>
      </c>
      <c r="B35" s="71">
        <v>2</v>
      </c>
    </row>
    <row r="36" spans="1:2" x14ac:dyDescent="0.35">
      <c r="A36" s="71" t="s">
        <v>1372</v>
      </c>
      <c r="B36" s="71">
        <v>2</v>
      </c>
    </row>
    <row r="37" spans="1:2" x14ac:dyDescent="0.35">
      <c r="A37" s="71" t="s">
        <v>1373</v>
      </c>
      <c r="B37" s="71">
        <v>2</v>
      </c>
    </row>
    <row r="40" spans="1:2" ht="14.5" customHeight="1" x14ac:dyDescent="0.35">
      <c r="A40" s="13" t="s">
        <v>1375</v>
      </c>
      <c r="B40" s="13" t="s">
        <v>1361</v>
      </c>
    </row>
    <row r="41" spans="1:2" x14ac:dyDescent="0.35">
      <c r="A41" s="77" t="s">
        <v>1376</v>
      </c>
      <c r="B41" s="77">
        <v>9</v>
      </c>
    </row>
    <row r="42" spans="1:2" x14ac:dyDescent="0.35">
      <c r="A42" s="77" t="s">
        <v>1377</v>
      </c>
      <c r="B42" s="77">
        <v>0</v>
      </c>
    </row>
    <row r="43" spans="1:2" x14ac:dyDescent="0.35">
      <c r="A43" s="77" t="s">
        <v>1378</v>
      </c>
      <c r="B43" s="77">
        <v>1</v>
      </c>
    </row>
    <row r="44" spans="1:2" x14ac:dyDescent="0.35">
      <c r="A44" s="77" t="s">
        <v>1379</v>
      </c>
      <c r="B44" s="77">
        <v>1213</v>
      </c>
    </row>
    <row r="45" spans="1:2" x14ac:dyDescent="0.35">
      <c r="A45" s="77" t="s">
        <v>1380</v>
      </c>
      <c r="B45" s="77">
        <v>1223</v>
      </c>
    </row>
    <row r="46" spans="1:2" x14ac:dyDescent="0.35">
      <c r="A46" s="77" t="s">
        <v>1381</v>
      </c>
      <c r="B46" s="77">
        <v>86</v>
      </c>
    </row>
    <row r="47" spans="1:2" x14ac:dyDescent="0.35">
      <c r="A47" s="77" t="s">
        <v>1382</v>
      </c>
      <c r="B47" s="77">
        <v>84</v>
      </c>
    </row>
    <row r="48" spans="1:2" x14ac:dyDescent="0.35">
      <c r="A48" s="77" t="s">
        <v>222</v>
      </c>
      <c r="B48" s="77">
        <v>76</v>
      </c>
    </row>
    <row r="49" spans="1:2" x14ac:dyDescent="0.35">
      <c r="A49" s="77" t="s">
        <v>1383</v>
      </c>
      <c r="B49" s="77">
        <v>34</v>
      </c>
    </row>
    <row r="50" spans="1:2" x14ac:dyDescent="0.35">
      <c r="A50" s="77" t="s">
        <v>1384</v>
      </c>
      <c r="B50" s="77">
        <v>17</v>
      </c>
    </row>
    <row r="53" spans="1:2" ht="14.5" customHeight="1" x14ac:dyDescent="0.35">
      <c r="A53" s="13" t="s">
        <v>1386</v>
      </c>
      <c r="B53" s="13" t="s">
        <v>1361</v>
      </c>
    </row>
    <row r="54" spans="1:2" x14ac:dyDescent="0.35">
      <c r="A54" s="77" t="s">
        <v>1387</v>
      </c>
      <c r="B54" s="77">
        <v>81</v>
      </c>
    </row>
    <row r="55" spans="1:2" x14ac:dyDescent="0.35">
      <c r="A55" s="77" t="s">
        <v>1388</v>
      </c>
      <c r="B55" s="77">
        <v>67</v>
      </c>
    </row>
    <row r="56" spans="1:2" x14ac:dyDescent="0.35">
      <c r="A56" s="77" t="s">
        <v>1389</v>
      </c>
      <c r="B56" s="77">
        <v>32</v>
      </c>
    </row>
    <row r="57" spans="1:2" x14ac:dyDescent="0.35">
      <c r="A57" s="77" t="s">
        <v>1390</v>
      </c>
      <c r="B57" s="77">
        <v>17</v>
      </c>
    </row>
    <row r="58" spans="1:2" x14ac:dyDescent="0.35">
      <c r="A58" s="77" t="s">
        <v>1391</v>
      </c>
      <c r="B58" s="77">
        <v>11</v>
      </c>
    </row>
    <row r="59" spans="1:2" x14ac:dyDescent="0.35">
      <c r="A59" s="77" t="s">
        <v>1392</v>
      </c>
      <c r="B59" s="77">
        <v>11</v>
      </c>
    </row>
    <row r="60" spans="1:2" x14ac:dyDescent="0.35">
      <c r="A60" s="77" t="s">
        <v>1393</v>
      </c>
      <c r="B60" s="77">
        <v>10</v>
      </c>
    </row>
    <row r="61" spans="1:2" x14ac:dyDescent="0.35">
      <c r="A61" s="77" t="s">
        <v>1394</v>
      </c>
      <c r="B61" s="77">
        <v>10</v>
      </c>
    </row>
    <row r="62" spans="1:2" x14ac:dyDescent="0.35">
      <c r="A62" s="77" t="s">
        <v>1395</v>
      </c>
      <c r="B62" s="77">
        <v>10</v>
      </c>
    </row>
    <row r="63" spans="1:2" x14ac:dyDescent="0.35">
      <c r="A63" s="77" t="s">
        <v>1396</v>
      </c>
      <c r="B63" s="77">
        <v>10</v>
      </c>
    </row>
    <row r="66" spans="1:2" ht="14.5" customHeight="1" x14ac:dyDescent="0.35">
      <c r="A66" s="71" t="s">
        <v>1398</v>
      </c>
      <c r="B66" s="71" t="s">
        <v>1361</v>
      </c>
    </row>
    <row r="67" spans="1:2" x14ac:dyDescent="0.35">
      <c r="A67" s="71"/>
      <c r="B67" s="71"/>
    </row>
    <row r="69" spans="1:2" ht="14.5" customHeight="1" x14ac:dyDescent="0.35">
      <c r="A69" s="13" t="s">
        <v>1399</v>
      </c>
      <c r="B69" s="13" t="s">
        <v>1361</v>
      </c>
    </row>
    <row r="70" spans="1:2" x14ac:dyDescent="0.35">
      <c r="A70" s="71" t="s">
        <v>544</v>
      </c>
      <c r="B70" s="71">
        <v>4</v>
      </c>
    </row>
    <row r="71" spans="1:2" x14ac:dyDescent="0.35">
      <c r="A71" s="71" t="s">
        <v>215</v>
      </c>
      <c r="B71" s="71">
        <v>2</v>
      </c>
    </row>
    <row r="72" spans="1:2" x14ac:dyDescent="0.35">
      <c r="A72" s="71" t="s">
        <v>528</v>
      </c>
      <c r="B72" s="71">
        <v>2</v>
      </c>
    </row>
    <row r="73" spans="1:2" x14ac:dyDescent="0.35">
      <c r="A73" s="71" t="s">
        <v>554</v>
      </c>
      <c r="B73" s="71">
        <v>1</v>
      </c>
    </row>
    <row r="74" spans="1:2" x14ac:dyDescent="0.35">
      <c r="A74" s="71" t="s">
        <v>534</v>
      </c>
      <c r="B74" s="71">
        <v>1</v>
      </c>
    </row>
    <row r="75" spans="1:2" x14ac:dyDescent="0.35">
      <c r="A75" s="71" t="s">
        <v>532</v>
      </c>
      <c r="B75" s="71">
        <v>1</v>
      </c>
    </row>
    <row r="76" spans="1:2" x14ac:dyDescent="0.35">
      <c r="A76" s="71" t="s">
        <v>301</v>
      </c>
      <c r="B76" s="71">
        <v>1</v>
      </c>
    </row>
    <row r="77" spans="1:2" x14ac:dyDescent="0.35">
      <c r="A77" s="71" t="s">
        <v>501</v>
      </c>
      <c r="B77" s="71">
        <v>1</v>
      </c>
    </row>
    <row r="80" spans="1:2" ht="14.5" customHeight="1" x14ac:dyDescent="0.35">
      <c r="A80" s="13" t="s">
        <v>1402</v>
      </c>
      <c r="B80" s="13" t="s">
        <v>1361</v>
      </c>
    </row>
    <row r="81" spans="1:2" x14ac:dyDescent="0.35">
      <c r="A81" s="112" t="s">
        <v>459</v>
      </c>
      <c r="B81" s="71">
        <v>1653502</v>
      </c>
    </row>
    <row r="82" spans="1:2" x14ac:dyDescent="0.35">
      <c r="A82" s="112" t="s">
        <v>539</v>
      </c>
      <c r="B82" s="71">
        <v>1305604</v>
      </c>
    </row>
    <row r="83" spans="1:2" x14ac:dyDescent="0.35">
      <c r="A83" s="112" t="s">
        <v>401</v>
      </c>
      <c r="B83" s="71">
        <v>428109</v>
      </c>
    </row>
    <row r="84" spans="1:2" x14ac:dyDescent="0.35">
      <c r="A84" s="112" t="s">
        <v>550</v>
      </c>
      <c r="B84" s="71">
        <v>171504</v>
      </c>
    </row>
    <row r="85" spans="1:2" x14ac:dyDescent="0.35">
      <c r="A85" s="112" t="s">
        <v>461</v>
      </c>
      <c r="B85" s="71">
        <v>135102</v>
      </c>
    </row>
    <row r="86" spans="1:2" x14ac:dyDescent="0.35">
      <c r="A86" s="112" t="s">
        <v>554</v>
      </c>
      <c r="B86" s="71">
        <v>128535</v>
      </c>
    </row>
    <row r="87" spans="1:2" x14ac:dyDescent="0.35">
      <c r="A87" s="112" t="s">
        <v>501</v>
      </c>
      <c r="B87" s="71">
        <v>123720</v>
      </c>
    </row>
    <row r="88" spans="1:2" x14ac:dyDescent="0.35">
      <c r="A88" s="112" t="s">
        <v>509</v>
      </c>
      <c r="B88" s="71">
        <v>117601</v>
      </c>
    </row>
    <row r="89" spans="1:2" x14ac:dyDescent="0.35">
      <c r="A89" s="112" t="s">
        <v>538</v>
      </c>
      <c r="B89" s="71">
        <v>96495</v>
      </c>
    </row>
    <row r="90" spans="1:2" x14ac:dyDescent="0.35">
      <c r="A90" s="112" t="s">
        <v>531</v>
      </c>
      <c r="B90" s="71">
        <v>96264</v>
      </c>
    </row>
  </sheetData>
  <hyperlinks>
    <hyperlink ref="A2" r:id="rId1"/>
    <hyperlink ref="A3" r:id="rId2"/>
    <hyperlink ref="A4" r:id="rId3"/>
    <hyperlink ref="A5" r:id="rId4"/>
    <hyperlink ref="A6" r:id="rId5"/>
    <hyperlink ref="A7" r:id="rId6"/>
    <hyperlink ref="A8" r:id="rId7"/>
    <hyperlink ref="A9" r:id="rId8"/>
    <hyperlink ref="A10" r:id="rId9" location="utm_source%3Dgiga%26utm_medium%3Dfeed%26utm_term%3Dandroidnews"/>
    <hyperlink ref="A11" r:id="rId10" location="utm_source%3Dgiga%26utm_medium%3Dfeed%26utm_term%3Dandroidnews"/>
  </hyperlinks>
  <pageMargins left="0.7" right="0.7" top="0.75" bottom="0.75" header="0.3" footer="0.3"/>
  <tableParts count="8">
    <tablePart r:id="rId11"/>
    <tablePart r:id="rId12"/>
    <tablePart r:id="rId13"/>
    <tablePart r:id="rId14"/>
    <tablePart r:id="rId15"/>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workbookViewId="0">
      <selection activeCell="B2" sqref="B2:B6"/>
    </sheetView>
  </sheetViews>
  <sheetFormatPr defaultRowHeight="14.5" x14ac:dyDescent="0.35"/>
  <cols>
    <col min="1" max="1" width="7.81640625" bestFit="1" customWidth="1"/>
    <col min="2" max="2" width="8.08984375" bestFit="1" customWidth="1"/>
    <col min="3" max="3" width="9.81640625" bestFit="1" customWidth="1"/>
    <col min="4" max="4" width="32.81640625" bestFit="1" customWidth="1"/>
    <col min="5" max="5" width="33.6328125" bestFit="1" customWidth="1"/>
    <col min="6" max="6" width="47.36328125" bestFit="1" customWidth="1"/>
  </cols>
  <sheetData>
    <row r="1" spans="1:6" ht="14.5" customHeight="1" x14ac:dyDescent="0.35">
      <c r="A1" s="13" t="s">
        <v>1571</v>
      </c>
      <c r="B1" s="13" t="s">
        <v>1708</v>
      </c>
      <c r="C1" s="13" t="s">
        <v>1709</v>
      </c>
      <c r="D1" s="13" t="s">
        <v>1710</v>
      </c>
      <c r="E1" s="13" t="s">
        <v>1711</v>
      </c>
      <c r="F1" s="13" t="s">
        <v>1712</v>
      </c>
    </row>
    <row r="2" spans="1:6" x14ac:dyDescent="0.35">
      <c r="A2" s="71" t="s">
        <v>1376</v>
      </c>
      <c r="B2" s="71">
        <v>9</v>
      </c>
      <c r="C2" s="115">
        <v>7.3589533932951756E-3</v>
      </c>
      <c r="D2" s="71"/>
      <c r="E2" s="71"/>
      <c r="F2" s="71"/>
    </row>
    <row r="3" spans="1:6" x14ac:dyDescent="0.35">
      <c r="A3" s="71" t="s">
        <v>1377</v>
      </c>
      <c r="B3" s="71">
        <v>0</v>
      </c>
      <c r="C3" s="115">
        <v>0</v>
      </c>
      <c r="D3" s="71"/>
      <c r="E3" s="71"/>
      <c r="F3" s="71"/>
    </row>
    <row r="4" spans="1:6" x14ac:dyDescent="0.35">
      <c r="A4" s="71" t="s">
        <v>1378</v>
      </c>
      <c r="B4" s="71">
        <v>1</v>
      </c>
      <c r="C4" s="115">
        <v>8.1766148814390845E-4</v>
      </c>
      <c r="D4" s="71"/>
      <c r="E4" s="71"/>
      <c r="F4" s="71"/>
    </row>
    <row r="5" spans="1:6" x14ac:dyDescent="0.35">
      <c r="A5" s="71" t="s">
        <v>1379</v>
      </c>
      <c r="B5" s="71">
        <v>1213</v>
      </c>
      <c r="C5" s="115">
        <v>0.99182338511856083</v>
      </c>
      <c r="D5" s="71"/>
      <c r="E5" s="71"/>
      <c r="F5" s="71"/>
    </row>
    <row r="6" spans="1:6" x14ac:dyDescent="0.35">
      <c r="A6" s="71" t="s">
        <v>1380</v>
      </c>
      <c r="B6" s="71">
        <v>1223</v>
      </c>
      <c r="C6" s="115">
        <v>1</v>
      </c>
      <c r="D6" s="71"/>
      <c r="E6" s="71"/>
      <c r="F6" s="71"/>
    </row>
    <row r="7" spans="1:6" x14ac:dyDescent="0.35">
      <c r="A7" s="77" t="s">
        <v>1381</v>
      </c>
      <c r="B7" s="77">
        <v>86</v>
      </c>
      <c r="C7" s="116">
        <v>2.2318703999316303E-3</v>
      </c>
      <c r="D7" s="77" t="b">
        <v>0</v>
      </c>
      <c r="E7" s="77" t="b">
        <v>0</v>
      </c>
      <c r="F7" s="77" t="b">
        <v>0</v>
      </c>
    </row>
    <row r="8" spans="1:6" x14ac:dyDescent="0.35">
      <c r="A8" s="77" t="s">
        <v>1382</v>
      </c>
      <c r="B8" s="77">
        <v>84</v>
      </c>
      <c r="C8" s="116">
        <v>2.9417970653819307E-3</v>
      </c>
      <c r="D8" s="77" t="b">
        <v>0</v>
      </c>
      <c r="E8" s="77" t="b">
        <v>0</v>
      </c>
      <c r="F8" s="77" t="b">
        <v>0</v>
      </c>
    </row>
    <row r="9" spans="1:6" x14ac:dyDescent="0.35">
      <c r="A9" s="77" t="s">
        <v>222</v>
      </c>
      <c r="B9" s="77">
        <v>76</v>
      </c>
      <c r="C9" s="116">
        <v>6.7861211163782967E-3</v>
      </c>
      <c r="D9" s="77" t="b">
        <v>0</v>
      </c>
      <c r="E9" s="77" t="b">
        <v>0</v>
      </c>
      <c r="F9" s="77" t="b">
        <v>0</v>
      </c>
    </row>
    <row r="10" spans="1:6" x14ac:dyDescent="0.35">
      <c r="A10" s="77" t="s">
        <v>1383</v>
      </c>
      <c r="B10" s="77">
        <v>34</v>
      </c>
      <c r="C10" s="116">
        <v>1.2165220074049965E-2</v>
      </c>
      <c r="D10" s="77" t="b">
        <v>0</v>
      </c>
      <c r="E10" s="77" t="b">
        <v>0</v>
      </c>
      <c r="F10" s="77" t="b">
        <v>0</v>
      </c>
    </row>
    <row r="11" spans="1:6" x14ac:dyDescent="0.35">
      <c r="A11" s="77" t="s">
        <v>1384</v>
      </c>
      <c r="B11" s="77">
        <v>17</v>
      </c>
      <c r="C11" s="116">
        <v>1.0464039768435669E-2</v>
      </c>
      <c r="D11" s="77" t="b">
        <v>0</v>
      </c>
      <c r="E11" s="77" t="b">
        <v>0</v>
      </c>
      <c r="F11" s="77" t="b">
        <v>0</v>
      </c>
    </row>
    <row r="12" spans="1:6" x14ac:dyDescent="0.35">
      <c r="A12" s="77" t="s">
        <v>1572</v>
      </c>
      <c r="B12" s="77">
        <v>17</v>
      </c>
      <c r="C12" s="116">
        <v>1.0464039768435669E-2</v>
      </c>
      <c r="D12" s="77" t="b">
        <v>0</v>
      </c>
      <c r="E12" s="77" t="b">
        <v>0</v>
      </c>
      <c r="F12" s="77" t="b">
        <v>0</v>
      </c>
    </row>
    <row r="13" spans="1:6" x14ac:dyDescent="0.35">
      <c r="A13" s="77" t="s">
        <v>1573</v>
      </c>
      <c r="B13" s="77">
        <v>14</v>
      </c>
      <c r="C13" s="116">
        <v>9.6281400629567165E-3</v>
      </c>
      <c r="D13" s="77" t="b">
        <v>0</v>
      </c>
      <c r="E13" s="77" t="b">
        <v>0</v>
      </c>
      <c r="F13" s="77" t="b">
        <v>0</v>
      </c>
    </row>
    <row r="14" spans="1:6" x14ac:dyDescent="0.35">
      <c r="A14" s="77" t="s">
        <v>1574</v>
      </c>
      <c r="B14" s="77">
        <v>14</v>
      </c>
      <c r="C14" s="116">
        <v>9.6281400629567165E-3</v>
      </c>
      <c r="D14" s="77" t="b">
        <v>0</v>
      </c>
      <c r="E14" s="77" t="b">
        <v>0</v>
      </c>
      <c r="F14" s="77" t="b">
        <v>0</v>
      </c>
    </row>
    <row r="15" spans="1:6" x14ac:dyDescent="0.35">
      <c r="A15" s="77" t="s">
        <v>1575</v>
      </c>
      <c r="B15" s="77">
        <v>14</v>
      </c>
      <c r="C15" s="116">
        <v>9.6281400629567165E-3</v>
      </c>
      <c r="D15" s="77" t="b">
        <v>0</v>
      </c>
      <c r="E15" s="77" t="b">
        <v>0</v>
      </c>
      <c r="F15" s="77" t="b">
        <v>0</v>
      </c>
    </row>
    <row r="16" spans="1:6" x14ac:dyDescent="0.35">
      <c r="A16" s="77" t="s">
        <v>1576</v>
      </c>
      <c r="B16" s="77">
        <v>13</v>
      </c>
      <c r="C16" s="116">
        <v>1.0106134571341558E-2</v>
      </c>
      <c r="D16" s="77" t="b">
        <v>0</v>
      </c>
      <c r="E16" s="77" t="b">
        <v>0</v>
      </c>
      <c r="F16" s="77" t="b">
        <v>0</v>
      </c>
    </row>
    <row r="17" spans="1:6" x14ac:dyDescent="0.35">
      <c r="A17" s="77" t="s">
        <v>1577</v>
      </c>
      <c r="B17" s="77">
        <v>13</v>
      </c>
      <c r="C17" s="116">
        <v>9.2986357075299543E-3</v>
      </c>
      <c r="D17" s="77" t="b">
        <v>0</v>
      </c>
      <c r="E17" s="77" t="b">
        <v>0</v>
      </c>
      <c r="F17" s="77" t="b">
        <v>0</v>
      </c>
    </row>
    <row r="18" spans="1:6" x14ac:dyDescent="0.35">
      <c r="A18" s="77" t="s">
        <v>1578</v>
      </c>
      <c r="B18" s="77">
        <v>12</v>
      </c>
      <c r="C18" s="116">
        <v>8.9405009650406295E-3</v>
      </c>
      <c r="D18" s="77" t="b">
        <v>0</v>
      </c>
      <c r="E18" s="77" t="b">
        <v>0</v>
      </c>
      <c r="F18" s="77" t="b">
        <v>0</v>
      </c>
    </row>
    <row r="19" spans="1:6" x14ac:dyDescent="0.35">
      <c r="A19" s="77" t="s">
        <v>1579</v>
      </c>
      <c r="B19" s="77">
        <v>12</v>
      </c>
      <c r="C19" s="116">
        <v>9.7540069175847208E-3</v>
      </c>
      <c r="D19" s="77" t="b">
        <v>0</v>
      </c>
      <c r="E19" s="77" t="b">
        <v>0</v>
      </c>
      <c r="F19" s="77" t="b">
        <v>0</v>
      </c>
    </row>
    <row r="20" spans="1:6" x14ac:dyDescent="0.35">
      <c r="A20" s="77" t="s">
        <v>1368</v>
      </c>
      <c r="B20" s="77">
        <v>12</v>
      </c>
      <c r="C20" s="116">
        <v>8.9405009650406295E-3</v>
      </c>
      <c r="D20" s="77" t="b">
        <v>0</v>
      </c>
      <c r="E20" s="77" t="b">
        <v>0</v>
      </c>
      <c r="F20" s="77" t="b">
        <v>0</v>
      </c>
    </row>
    <row r="21" spans="1:6" x14ac:dyDescent="0.35">
      <c r="A21" s="77" t="s">
        <v>1580</v>
      </c>
      <c r="B21" s="77">
        <v>12</v>
      </c>
      <c r="C21" s="116">
        <v>8.9405009650406295E-3</v>
      </c>
      <c r="D21" s="77" t="b">
        <v>0</v>
      </c>
      <c r="E21" s="77" t="b">
        <v>0</v>
      </c>
      <c r="F21" s="77" t="b">
        <v>0</v>
      </c>
    </row>
    <row r="22" spans="1:6" x14ac:dyDescent="0.35">
      <c r="A22" s="77" t="s">
        <v>226</v>
      </c>
      <c r="B22" s="77">
        <v>11</v>
      </c>
      <c r="C22" s="116">
        <v>9.3721082784772834E-3</v>
      </c>
      <c r="D22" s="77" t="b">
        <v>0</v>
      </c>
      <c r="E22" s="77" t="b">
        <v>0</v>
      </c>
      <c r="F22" s="77" t="b">
        <v>0</v>
      </c>
    </row>
    <row r="23" spans="1:6" x14ac:dyDescent="0.35">
      <c r="A23" s="77" t="s">
        <v>1581</v>
      </c>
      <c r="B23" s="77">
        <v>10</v>
      </c>
      <c r="C23" s="116">
        <v>8.1283390979872659E-3</v>
      </c>
      <c r="D23" s="77" t="b">
        <v>0</v>
      </c>
      <c r="E23" s="77" t="b">
        <v>0</v>
      </c>
      <c r="F23" s="77" t="b">
        <v>0</v>
      </c>
    </row>
    <row r="24" spans="1:6" x14ac:dyDescent="0.35">
      <c r="A24" s="77" t="s">
        <v>1582</v>
      </c>
      <c r="B24" s="77">
        <v>10</v>
      </c>
      <c r="C24" s="116">
        <v>8.1283390979872659E-3</v>
      </c>
      <c r="D24" s="77" t="b">
        <v>0</v>
      </c>
      <c r="E24" s="77" t="b">
        <v>0</v>
      </c>
      <c r="F24" s="77" t="b">
        <v>0</v>
      </c>
    </row>
    <row r="25" spans="1:6" x14ac:dyDescent="0.35">
      <c r="A25" s="77" t="s">
        <v>1583</v>
      </c>
      <c r="B25" s="77">
        <v>10</v>
      </c>
      <c r="C25" s="116">
        <v>8.1283390979872659E-3</v>
      </c>
      <c r="D25" s="77" t="b">
        <v>0</v>
      </c>
      <c r="E25" s="77" t="b">
        <v>0</v>
      </c>
      <c r="F25" s="77" t="b">
        <v>0</v>
      </c>
    </row>
    <row r="26" spans="1:6" x14ac:dyDescent="0.35">
      <c r="A26" s="77" t="s">
        <v>1584</v>
      </c>
      <c r="B26" s="77">
        <v>10</v>
      </c>
      <c r="C26" s="116">
        <v>8.1283390979872659E-3</v>
      </c>
      <c r="D26" s="77" t="b">
        <v>0</v>
      </c>
      <c r="E26" s="77" t="b">
        <v>0</v>
      </c>
      <c r="F26" s="77" t="b">
        <v>0</v>
      </c>
    </row>
    <row r="27" spans="1:6" x14ac:dyDescent="0.35">
      <c r="A27" s="77" t="s">
        <v>1585</v>
      </c>
      <c r="B27" s="77">
        <v>9</v>
      </c>
      <c r="C27" s="116">
        <v>7.6680885914814133E-3</v>
      </c>
      <c r="D27" s="77" t="b">
        <v>0</v>
      </c>
      <c r="E27" s="77" t="b">
        <v>0</v>
      </c>
      <c r="F27" s="77" t="b">
        <v>0</v>
      </c>
    </row>
    <row r="28" spans="1:6" x14ac:dyDescent="0.35">
      <c r="A28" s="77" t="s">
        <v>1586</v>
      </c>
      <c r="B28" s="77">
        <v>9</v>
      </c>
      <c r="C28" s="116">
        <v>7.6680885914814133E-3</v>
      </c>
      <c r="D28" s="77" t="b">
        <v>0</v>
      </c>
      <c r="E28" s="77" t="b">
        <v>0</v>
      </c>
      <c r="F28" s="77" t="b">
        <v>0</v>
      </c>
    </row>
    <row r="29" spans="1:6" x14ac:dyDescent="0.35">
      <c r="A29" s="77" t="s">
        <v>1587</v>
      </c>
      <c r="B29" s="77">
        <v>8</v>
      </c>
      <c r="C29" s="116">
        <v>7.1664384907737617E-3</v>
      </c>
      <c r="D29" s="77" t="b">
        <v>0</v>
      </c>
      <c r="E29" s="77" t="b">
        <v>0</v>
      </c>
      <c r="F29" s="77" t="b">
        <v>0</v>
      </c>
    </row>
    <row r="30" spans="1:6" x14ac:dyDescent="0.35">
      <c r="A30" s="77" t="s">
        <v>1588</v>
      </c>
      <c r="B30" s="77">
        <v>8</v>
      </c>
      <c r="C30" s="116">
        <v>7.1664384907737617E-3</v>
      </c>
      <c r="D30" s="77" t="b">
        <v>0</v>
      </c>
      <c r="E30" s="77" t="b">
        <v>0</v>
      </c>
      <c r="F30" s="77" t="b">
        <v>0</v>
      </c>
    </row>
    <row r="31" spans="1:6" x14ac:dyDescent="0.35">
      <c r="A31" s="77" t="s">
        <v>1589</v>
      </c>
      <c r="B31" s="77">
        <v>8</v>
      </c>
      <c r="C31" s="116">
        <v>7.5636436070592866E-3</v>
      </c>
      <c r="D31" s="77" t="b">
        <v>0</v>
      </c>
      <c r="E31" s="77" t="b">
        <v>0</v>
      </c>
      <c r="F31" s="77" t="b">
        <v>0</v>
      </c>
    </row>
    <row r="32" spans="1:6" x14ac:dyDescent="0.35">
      <c r="A32" s="77" t="s">
        <v>1590</v>
      </c>
      <c r="B32" s="77">
        <v>7</v>
      </c>
      <c r="C32" s="116">
        <v>6.6181881561768758E-3</v>
      </c>
      <c r="D32" s="77" t="b">
        <v>0</v>
      </c>
      <c r="E32" s="77" t="b">
        <v>0</v>
      </c>
      <c r="F32" s="77" t="b">
        <v>0</v>
      </c>
    </row>
    <row r="33" spans="1:6" x14ac:dyDescent="0.35">
      <c r="A33" s="77" t="s">
        <v>1591</v>
      </c>
      <c r="B33" s="77">
        <v>7</v>
      </c>
      <c r="C33" s="116">
        <v>6.6181881561768758E-3</v>
      </c>
      <c r="D33" s="77" t="b">
        <v>0</v>
      </c>
      <c r="E33" s="77" t="b">
        <v>0</v>
      </c>
      <c r="F33" s="77" t="b">
        <v>0</v>
      </c>
    </row>
    <row r="34" spans="1:6" x14ac:dyDescent="0.35">
      <c r="A34" s="77" t="s">
        <v>1592</v>
      </c>
      <c r="B34" s="77">
        <v>7</v>
      </c>
      <c r="C34" s="116">
        <v>7.0194103543055513E-3</v>
      </c>
      <c r="D34" s="77" t="b">
        <v>0</v>
      </c>
      <c r="E34" s="77" t="b">
        <v>0</v>
      </c>
      <c r="F34" s="77" t="b">
        <v>0</v>
      </c>
    </row>
    <row r="35" spans="1:6" x14ac:dyDescent="0.35">
      <c r="A35" s="77" t="s">
        <v>1593</v>
      </c>
      <c r="B35" s="77">
        <v>7</v>
      </c>
      <c r="C35" s="116">
        <v>7.0194103543055513E-3</v>
      </c>
      <c r="D35" s="77" t="b">
        <v>0</v>
      </c>
      <c r="E35" s="77" t="b">
        <v>0</v>
      </c>
      <c r="F35" s="77" t="b">
        <v>0</v>
      </c>
    </row>
    <row r="36" spans="1:6" x14ac:dyDescent="0.35">
      <c r="A36" s="77" t="s">
        <v>1594</v>
      </c>
      <c r="B36" s="77">
        <v>7</v>
      </c>
      <c r="C36" s="116">
        <v>6.6181881561768758E-3</v>
      </c>
      <c r="D36" s="77" t="b">
        <v>0</v>
      </c>
      <c r="E36" s="77" t="b">
        <v>0</v>
      </c>
      <c r="F36" s="77" t="b">
        <v>0</v>
      </c>
    </row>
    <row r="37" spans="1:6" x14ac:dyDescent="0.35">
      <c r="A37" s="77" t="s">
        <v>1595</v>
      </c>
      <c r="B37" s="77">
        <v>6</v>
      </c>
      <c r="C37" s="116">
        <v>6.0166374465476149E-3</v>
      </c>
      <c r="D37" s="77" t="b">
        <v>0</v>
      </c>
      <c r="E37" s="77" t="b">
        <v>0</v>
      </c>
      <c r="F37" s="77" t="b">
        <v>0</v>
      </c>
    </row>
    <row r="38" spans="1:6" x14ac:dyDescent="0.35">
      <c r="A38" s="77" t="s">
        <v>717</v>
      </c>
      <c r="B38" s="77">
        <v>6</v>
      </c>
      <c r="C38" s="116">
        <v>6.0166374465476149E-3</v>
      </c>
      <c r="D38" s="77" t="b">
        <v>0</v>
      </c>
      <c r="E38" s="77" t="b">
        <v>0</v>
      </c>
      <c r="F38" s="77" t="b">
        <v>0</v>
      </c>
    </row>
    <row r="39" spans="1:6" x14ac:dyDescent="0.35">
      <c r="A39" s="77" t="s">
        <v>1596</v>
      </c>
      <c r="B39" s="77">
        <v>6</v>
      </c>
      <c r="C39" s="116">
        <v>6.0166374465476149E-3</v>
      </c>
      <c r="D39" s="77" t="b">
        <v>0</v>
      </c>
      <c r="E39" s="77" t="b">
        <v>0</v>
      </c>
      <c r="F39" s="77" t="b">
        <v>0</v>
      </c>
    </row>
    <row r="40" spans="1:6" x14ac:dyDescent="0.35">
      <c r="A40" s="77" t="s">
        <v>1597</v>
      </c>
      <c r="B40" s="77">
        <v>6</v>
      </c>
      <c r="C40" s="116">
        <v>6.0166374465476149E-3</v>
      </c>
      <c r="D40" s="77" t="b">
        <v>0</v>
      </c>
      <c r="E40" s="77" t="b">
        <v>0</v>
      </c>
      <c r="F40" s="77" t="b">
        <v>0</v>
      </c>
    </row>
    <row r="41" spans="1:6" x14ac:dyDescent="0.35">
      <c r="A41" s="77" t="s">
        <v>1598</v>
      </c>
      <c r="B41" s="77">
        <v>5</v>
      </c>
      <c r="C41" s="116">
        <v>5.3528253523497174E-3</v>
      </c>
      <c r="D41" s="77" t="b">
        <v>0</v>
      </c>
      <c r="E41" s="77" t="b">
        <v>0</v>
      </c>
      <c r="F41" s="77" t="b">
        <v>0</v>
      </c>
    </row>
    <row r="42" spans="1:6" x14ac:dyDescent="0.35">
      <c r="A42" s="77" t="s">
        <v>1599</v>
      </c>
      <c r="B42" s="77">
        <v>5</v>
      </c>
      <c r="C42" s="116">
        <v>5.3528253523497174E-3</v>
      </c>
      <c r="D42" s="77" t="b">
        <v>0</v>
      </c>
      <c r="E42" s="77" t="b">
        <v>0</v>
      </c>
      <c r="F42" s="77" t="b">
        <v>0</v>
      </c>
    </row>
    <row r="43" spans="1:6" x14ac:dyDescent="0.35">
      <c r="A43" s="77" t="s">
        <v>1600</v>
      </c>
      <c r="B43" s="77">
        <v>5</v>
      </c>
      <c r="C43" s="116">
        <v>5.3528253523497174E-3</v>
      </c>
      <c r="D43" s="77" t="b">
        <v>0</v>
      </c>
      <c r="E43" s="77" t="b">
        <v>0</v>
      </c>
      <c r="F43" s="77" t="b">
        <v>0</v>
      </c>
    </row>
    <row r="44" spans="1:6" x14ac:dyDescent="0.35">
      <c r="A44" s="77" t="s">
        <v>1601</v>
      </c>
      <c r="B44" s="77">
        <v>5</v>
      </c>
      <c r="C44" s="116">
        <v>5.3528253523497174E-3</v>
      </c>
      <c r="D44" s="77" t="b">
        <v>0</v>
      </c>
      <c r="E44" s="77" t="b">
        <v>0</v>
      </c>
      <c r="F44" s="77" t="b">
        <v>0</v>
      </c>
    </row>
    <row r="45" spans="1:6" x14ac:dyDescent="0.35">
      <c r="A45" s="77" t="s">
        <v>1602</v>
      </c>
      <c r="B45" s="77">
        <v>5</v>
      </c>
      <c r="C45" s="116">
        <v>5.3528253523497174E-3</v>
      </c>
      <c r="D45" s="77" t="b">
        <v>0</v>
      </c>
      <c r="E45" s="77" t="b">
        <v>0</v>
      </c>
      <c r="F45" s="77" t="b">
        <v>0</v>
      </c>
    </row>
    <row r="46" spans="1:6" x14ac:dyDescent="0.35">
      <c r="A46" s="77" t="s">
        <v>1603</v>
      </c>
      <c r="B46" s="77">
        <v>5</v>
      </c>
      <c r="C46" s="116">
        <v>5.3528253523497174E-3</v>
      </c>
      <c r="D46" s="77" t="b">
        <v>0</v>
      </c>
      <c r="E46" s="77" t="b">
        <v>0</v>
      </c>
      <c r="F46" s="77" t="b">
        <v>0</v>
      </c>
    </row>
    <row r="47" spans="1:6" x14ac:dyDescent="0.35">
      <c r="A47" s="77" t="s">
        <v>1604</v>
      </c>
      <c r="B47" s="77">
        <v>5</v>
      </c>
      <c r="C47" s="116">
        <v>5.3528253523497174E-3</v>
      </c>
      <c r="D47" s="77" t="b">
        <v>0</v>
      </c>
      <c r="E47" s="77" t="b">
        <v>0</v>
      </c>
      <c r="F47" s="77" t="b">
        <v>0</v>
      </c>
    </row>
    <row r="48" spans="1:6" x14ac:dyDescent="0.35">
      <c r="A48" s="77" t="s">
        <v>1605</v>
      </c>
      <c r="B48" s="77">
        <v>5</v>
      </c>
      <c r="C48" s="116">
        <v>5.3528253523497174E-3</v>
      </c>
      <c r="D48" s="77" t="b">
        <v>0</v>
      </c>
      <c r="E48" s="77" t="b">
        <v>0</v>
      </c>
      <c r="F48" s="77" t="b">
        <v>0</v>
      </c>
    </row>
    <row r="49" spans="1:6" x14ac:dyDescent="0.35">
      <c r="A49" s="77" t="s">
        <v>1606</v>
      </c>
      <c r="B49" s="77">
        <v>5</v>
      </c>
      <c r="C49" s="116">
        <v>5.3528253523497174E-3</v>
      </c>
      <c r="D49" s="77" t="b">
        <v>0</v>
      </c>
      <c r="E49" s="77" t="b">
        <v>0</v>
      </c>
      <c r="F49" s="77" t="b">
        <v>0</v>
      </c>
    </row>
    <row r="50" spans="1:6" x14ac:dyDescent="0.35">
      <c r="A50" s="77" t="s">
        <v>1607</v>
      </c>
      <c r="B50" s="77">
        <v>5</v>
      </c>
      <c r="C50" s="116">
        <v>5.3528253523497174E-3</v>
      </c>
      <c r="D50" s="77" t="b">
        <v>0</v>
      </c>
      <c r="E50" s="77" t="b">
        <v>0</v>
      </c>
      <c r="F50" s="77" t="b">
        <v>0</v>
      </c>
    </row>
    <row r="51" spans="1:6" x14ac:dyDescent="0.35">
      <c r="A51" s="77" t="s">
        <v>1608</v>
      </c>
      <c r="B51" s="77">
        <v>5</v>
      </c>
      <c r="C51" s="116">
        <v>7.0563356634457683E-3</v>
      </c>
      <c r="D51" s="77" t="b">
        <v>0</v>
      </c>
      <c r="E51" s="77" t="b">
        <v>0</v>
      </c>
      <c r="F51" s="77" t="b">
        <v>0</v>
      </c>
    </row>
    <row r="52" spans="1:6" x14ac:dyDescent="0.35">
      <c r="A52" s="77" t="s">
        <v>1609</v>
      </c>
      <c r="B52" s="77">
        <v>4</v>
      </c>
      <c r="C52" s="116">
        <v>5.0420162737166109E-3</v>
      </c>
      <c r="D52" s="77" t="b">
        <v>0</v>
      </c>
      <c r="E52" s="77" t="b">
        <v>0</v>
      </c>
      <c r="F52" s="77" t="b">
        <v>0</v>
      </c>
    </row>
    <row r="53" spans="1:6" x14ac:dyDescent="0.35">
      <c r="A53" s="77" t="s">
        <v>965</v>
      </c>
      <c r="B53" s="77">
        <v>4</v>
      </c>
      <c r="C53" s="116">
        <v>4.6141438880717475E-3</v>
      </c>
      <c r="D53" s="77" t="b">
        <v>0</v>
      </c>
      <c r="E53" s="77" t="b">
        <v>0</v>
      </c>
      <c r="F53" s="77" t="b">
        <v>0</v>
      </c>
    </row>
    <row r="54" spans="1:6" x14ac:dyDescent="0.35">
      <c r="A54" s="77" t="s">
        <v>1610</v>
      </c>
      <c r="B54" s="77">
        <v>4</v>
      </c>
      <c r="C54" s="116">
        <v>4.6141438880717475E-3</v>
      </c>
      <c r="D54" s="77" t="b">
        <v>0</v>
      </c>
      <c r="E54" s="77" t="b">
        <v>0</v>
      </c>
      <c r="F54" s="77" t="b">
        <v>0</v>
      </c>
    </row>
    <row r="55" spans="1:6" x14ac:dyDescent="0.35">
      <c r="A55" s="77" t="s">
        <v>1611</v>
      </c>
      <c r="B55" s="77">
        <v>4</v>
      </c>
      <c r="C55" s="116">
        <v>4.6141438880717475E-3</v>
      </c>
      <c r="D55" s="77" t="b">
        <v>0</v>
      </c>
      <c r="E55" s="77" t="b">
        <v>0</v>
      </c>
      <c r="F55" s="77" t="b">
        <v>0</v>
      </c>
    </row>
    <row r="56" spans="1:6" x14ac:dyDescent="0.35">
      <c r="A56" s="77" t="s">
        <v>1612</v>
      </c>
      <c r="B56" s="77">
        <v>4</v>
      </c>
      <c r="C56" s="116">
        <v>4.6141438880717475E-3</v>
      </c>
      <c r="D56" s="77" t="b">
        <v>0</v>
      </c>
      <c r="E56" s="77" t="b">
        <v>0</v>
      </c>
      <c r="F56" s="77" t="b">
        <v>0</v>
      </c>
    </row>
    <row r="57" spans="1:6" x14ac:dyDescent="0.35">
      <c r="A57" s="77" t="s">
        <v>1613</v>
      </c>
      <c r="B57" s="77">
        <v>4</v>
      </c>
      <c r="C57" s="116">
        <v>4.6141438880717475E-3</v>
      </c>
      <c r="D57" s="77" t="b">
        <v>0</v>
      </c>
      <c r="E57" s="77" t="b">
        <v>0</v>
      </c>
      <c r="F57" s="77" t="b">
        <v>0</v>
      </c>
    </row>
    <row r="58" spans="1:6" x14ac:dyDescent="0.35">
      <c r="A58" s="77" t="s">
        <v>544</v>
      </c>
      <c r="B58" s="77">
        <v>4</v>
      </c>
      <c r="C58" s="116">
        <v>4.6141438880717475E-3</v>
      </c>
      <c r="D58" s="77" t="b">
        <v>0</v>
      </c>
      <c r="E58" s="77" t="b">
        <v>0</v>
      </c>
      <c r="F58" s="77" t="b">
        <v>0</v>
      </c>
    </row>
    <row r="59" spans="1:6" x14ac:dyDescent="0.35">
      <c r="A59" s="77" t="s">
        <v>1614</v>
      </c>
      <c r="B59" s="77">
        <v>4</v>
      </c>
      <c r="C59" s="116">
        <v>4.6141438880717475E-3</v>
      </c>
      <c r="D59" s="77" t="b">
        <v>0</v>
      </c>
      <c r="E59" s="77" t="b">
        <v>0</v>
      </c>
      <c r="F59" s="77" t="b">
        <v>0</v>
      </c>
    </row>
    <row r="60" spans="1:6" x14ac:dyDescent="0.35">
      <c r="A60" s="77" t="s">
        <v>1615</v>
      </c>
      <c r="B60" s="77">
        <v>4</v>
      </c>
      <c r="C60" s="116">
        <v>4.6141438880717475E-3</v>
      </c>
      <c r="D60" s="77" t="b">
        <v>0</v>
      </c>
      <c r="E60" s="77" t="b">
        <v>0</v>
      </c>
      <c r="F60" s="77" t="b">
        <v>0</v>
      </c>
    </row>
    <row r="61" spans="1:6" x14ac:dyDescent="0.35">
      <c r="A61" s="77" t="s">
        <v>1616</v>
      </c>
      <c r="B61" s="77">
        <v>4</v>
      </c>
      <c r="C61" s="116">
        <v>4.6141438880717475E-3</v>
      </c>
      <c r="D61" s="77" t="b">
        <v>0</v>
      </c>
      <c r="E61" s="77" t="b">
        <v>0</v>
      </c>
      <c r="F61" s="77" t="b">
        <v>0</v>
      </c>
    </row>
    <row r="62" spans="1:6" x14ac:dyDescent="0.35">
      <c r="A62" s="77" t="s">
        <v>1367</v>
      </c>
      <c r="B62" s="77">
        <v>4</v>
      </c>
      <c r="C62" s="116">
        <v>4.6141438880717475E-3</v>
      </c>
      <c r="D62" s="77" t="b">
        <v>0</v>
      </c>
      <c r="E62" s="77" t="b">
        <v>0</v>
      </c>
      <c r="F62" s="77" t="b">
        <v>0</v>
      </c>
    </row>
    <row r="63" spans="1:6" x14ac:dyDescent="0.35">
      <c r="A63" s="77" t="s">
        <v>1617</v>
      </c>
      <c r="B63" s="77">
        <v>4</v>
      </c>
      <c r="C63" s="116">
        <v>4.6141438880717475E-3</v>
      </c>
      <c r="D63" s="77" t="b">
        <v>0</v>
      </c>
      <c r="E63" s="77" t="b">
        <v>0</v>
      </c>
      <c r="F63" s="77" t="b">
        <v>0</v>
      </c>
    </row>
    <row r="64" spans="1:6" x14ac:dyDescent="0.35">
      <c r="A64" s="77" t="s">
        <v>1618</v>
      </c>
      <c r="B64" s="77">
        <v>4</v>
      </c>
      <c r="C64" s="116">
        <v>4.6141438880717475E-3</v>
      </c>
      <c r="D64" s="77" t="b">
        <v>0</v>
      </c>
      <c r="E64" s="77" t="b">
        <v>0</v>
      </c>
      <c r="F64" s="77" t="b">
        <v>0</v>
      </c>
    </row>
    <row r="65" spans="1:6" x14ac:dyDescent="0.35">
      <c r="A65" s="77" t="s">
        <v>1619</v>
      </c>
      <c r="B65" s="77">
        <v>4</v>
      </c>
      <c r="C65" s="116">
        <v>4.6141438880717475E-3</v>
      </c>
      <c r="D65" s="77" t="b">
        <v>0</v>
      </c>
      <c r="E65" s="77" t="b">
        <v>0</v>
      </c>
      <c r="F65" s="77" t="b">
        <v>0</v>
      </c>
    </row>
    <row r="66" spans="1:6" x14ac:dyDescent="0.35">
      <c r="A66" s="77" t="s">
        <v>1620</v>
      </c>
      <c r="B66" s="77">
        <v>4</v>
      </c>
      <c r="C66" s="116">
        <v>4.6141438880717475E-3</v>
      </c>
      <c r="D66" s="77" t="b">
        <v>0</v>
      </c>
      <c r="E66" s="77" t="b">
        <v>0</v>
      </c>
      <c r="F66" s="77" t="b">
        <v>0</v>
      </c>
    </row>
    <row r="67" spans="1:6" x14ac:dyDescent="0.35">
      <c r="A67" s="77" t="s">
        <v>1621</v>
      </c>
      <c r="B67" s="77">
        <v>4</v>
      </c>
      <c r="C67" s="116">
        <v>5.6450685307566145E-3</v>
      </c>
      <c r="D67" s="77" t="b">
        <v>0</v>
      </c>
      <c r="E67" s="77" t="b">
        <v>0</v>
      </c>
      <c r="F67" s="77" t="b">
        <v>0</v>
      </c>
    </row>
    <row r="68" spans="1:6" x14ac:dyDescent="0.35">
      <c r="A68" s="77" t="s">
        <v>1622</v>
      </c>
      <c r="B68" s="77">
        <v>3</v>
      </c>
      <c r="C68" s="116">
        <v>3.7815122052874579E-3</v>
      </c>
      <c r="D68" s="77" t="b">
        <v>0</v>
      </c>
      <c r="E68" s="77" t="b">
        <v>0</v>
      </c>
      <c r="F68" s="77" t="b">
        <v>0</v>
      </c>
    </row>
    <row r="69" spans="1:6" x14ac:dyDescent="0.35">
      <c r="A69" s="77" t="s">
        <v>1623</v>
      </c>
      <c r="B69" s="77">
        <v>3</v>
      </c>
      <c r="C69" s="116">
        <v>3.7815122052874579E-3</v>
      </c>
      <c r="D69" s="77" t="b">
        <v>0</v>
      </c>
      <c r="E69" s="77" t="b">
        <v>0</v>
      </c>
      <c r="F69" s="77" t="b">
        <v>0</v>
      </c>
    </row>
    <row r="70" spans="1:6" x14ac:dyDescent="0.35">
      <c r="A70" s="77" t="s">
        <v>1624</v>
      </c>
      <c r="B70" s="77">
        <v>3</v>
      </c>
      <c r="C70" s="116">
        <v>3.7815122052874579E-3</v>
      </c>
      <c r="D70" s="77" t="b">
        <v>0</v>
      </c>
      <c r="E70" s="77" t="b">
        <v>0</v>
      </c>
      <c r="F70" s="77" t="b">
        <v>0</v>
      </c>
    </row>
    <row r="71" spans="1:6" x14ac:dyDescent="0.35">
      <c r="A71" s="77" t="s">
        <v>1625</v>
      </c>
      <c r="B71" s="77">
        <v>3</v>
      </c>
      <c r="C71" s="116">
        <v>5.0069948800811111E-3</v>
      </c>
      <c r="D71" s="77" t="b">
        <v>0</v>
      </c>
      <c r="E71" s="77" t="b">
        <v>0</v>
      </c>
      <c r="F71" s="77" t="b">
        <v>0</v>
      </c>
    </row>
    <row r="72" spans="1:6" x14ac:dyDescent="0.35">
      <c r="A72" s="77" t="s">
        <v>1626</v>
      </c>
      <c r="B72" s="77">
        <v>3</v>
      </c>
      <c r="C72" s="116">
        <v>3.7815122052874579E-3</v>
      </c>
      <c r="D72" s="77" t="b">
        <v>0</v>
      </c>
      <c r="E72" s="77" t="b">
        <v>0</v>
      </c>
      <c r="F72" s="77" t="b">
        <v>0</v>
      </c>
    </row>
    <row r="73" spans="1:6" x14ac:dyDescent="0.35">
      <c r="A73" s="77" t="s">
        <v>1627</v>
      </c>
      <c r="B73" s="77">
        <v>3</v>
      </c>
      <c r="C73" s="116">
        <v>3.7815122052874579E-3</v>
      </c>
      <c r="D73" s="77" t="b">
        <v>0</v>
      </c>
      <c r="E73" s="77" t="b">
        <v>0</v>
      </c>
      <c r="F73" s="77" t="b">
        <v>0</v>
      </c>
    </row>
    <row r="74" spans="1:6" x14ac:dyDescent="0.35">
      <c r="A74" s="77" t="s">
        <v>1628</v>
      </c>
      <c r="B74" s="77">
        <v>3</v>
      </c>
      <c r="C74" s="116">
        <v>3.7815122052874579E-3</v>
      </c>
      <c r="D74" s="77" t="b">
        <v>0</v>
      </c>
      <c r="E74" s="77" t="b">
        <v>0</v>
      </c>
      <c r="F74" s="77" t="b">
        <v>0</v>
      </c>
    </row>
    <row r="75" spans="1:6" x14ac:dyDescent="0.35">
      <c r="A75" s="77" t="s">
        <v>1629</v>
      </c>
      <c r="B75" s="77">
        <v>3</v>
      </c>
      <c r="C75" s="116">
        <v>3.7815122052874579E-3</v>
      </c>
      <c r="D75" s="77" t="b">
        <v>0</v>
      </c>
      <c r="E75" s="77" t="b">
        <v>0</v>
      </c>
      <c r="F75" s="77" t="b">
        <v>0</v>
      </c>
    </row>
    <row r="76" spans="1:6" x14ac:dyDescent="0.35">
      <c r="A76" s="77" t="s">
        <v>722</v>
      </c>
      <c r="B76" s="77">
        <v>3</v>
      </c>
      <c r="C76" s="116">
        <v>3.7815122052874579E-3</v>
      </c>
      <c r="D76" s="77" t="b">
        <v>0</v>
      </c>
      <c r="E76" s="77" t="b">
        <v>0</v>
      </c>
      <c r="F76" s="77" t="b">
        <v>0</v>
      </c>
    </row>
    <row r="77" spans="1:6" x14ac:dyDescent="0.35">
      <c r="A77" s="77" t="s">
        <v>1630</v>
      </c>
      <c r="B77" s="77">
        <v>3</v>
      </c>
      <c r="C77" s="116">
        <v>3.7815122052874579E-3</v>
      </c>
      <c r="D77" s="77" t="b">
        <v>0</v>
      </c>
      <c r="E77" s="77" t="b">
        <v>0</v>
      </c>
      <c r="F77" s="77" t="b">
        <v>0</v>
      </c>
    </row>
    <row r="78" spans="1:6" x14ac:dyDescent="0.35">
      <c r="A78" s="77" t="s">
        <v>1631</v>
      </c>
      <c r="B78" s="77">
        <v>3</v>
      </c>
      <c r="C78" s="116">
        <v>3.7815122052874579E-3</v>
      </c>
      <c r="D78" s="77" t="b">
        <v>0</v>
      </c>
      <c r="E78" s="77" t="b">
        <v>0</v>
      </c>
      <c r="F78" s="77" t="b">
        <v>0</v>
      </c>
    </row>
    <row r="79" spans="1:6" x14ac:dyDescent="0.35">
      <c r="A79" s="77" t="s">
        <v>1632</v>
      </c>
      <c r="B79" s="77">
        <v>3</v>
      </c>
      <c r="C79" s="116">
        <v>3.7815122052874579E-3</v>
      </c>
      <c r="D79" s="77" t="b">
        <v>0</v>
      </c>
      <c r="E79" s="77" t="b">
        <v>0</v>
      </c>
      <c r="F79" s="77" t="b">
        <v>0</v>
      </c>
    </row>
    <row r="80" spans="1:6" x14ac:dyDescent="0.35">
      <c r="A80" s="77" t="s">
        <v>1633</v>
      </c>
      <c r="B80" s="77">
        <v>3</v>
      </c>
      <c r="C80" s="116">
        <v>3.7815122052874579E-3</v>
      </c>
      <c r="D80" s="77" t="b">
        <v>0</v>
      </c>
      <c r="E80" s="77" t="b">
        <v>0</v>
      </c>
      <c r="F80" s="77" t="b">
        <v>0</v>
      </c>
    </row>
    <row r="81" spans="1:6" x14ac:dyDescent="0.35">
      <c r="A81" s="77" t="s">
        <v>215</v>
      </c>
      <c r="B81" s="77">
        <v>2</v>
      </c>
      <c r="C81" s="116">
        <v>2.8225342653783072E-3</v>
      </c>
      <c r="D81" s="77" t="b">
        <v>0</v>
      </c>
      <c r="E81" s="77" t="b">
        <v>0</v>
      </c>
      <c r="F81" s="77" t="b">
        <v>0</v>
      </c>
    </row>
    <row r="82" spans="1:6" x14ac:dyDescent="0.35">
      <c r="A82" s="77" t="s">
        <v>1634</v>
      </c>
      <c r="B82" s="77">
        <v>2</v>
      </c>
      <c r="C82" s="116">
        <v>2.8225342653783072E-3</v>
      </c>
      <c r="D82" s="77" t="b">
        <v>0</v>
      </c>
      <c r="E82" s="77" t="b">
        <v>0</v>
      </c>
      <c r="F82" s="77" t="b">
        <v>0</v>
      </c>
    </row>
    <row r="83" spans="1:6" x14ac:dyDescent="0.35">
      <c r="A83" s="77" t="s">
        <v>1635</v>
      </c>
      <c r="B83" s="77">
        <v>2</v>
      </c>
      <c r="C83" s="116">
        <v>2.8225342653783072E-3</v>
      </c>
      <c r="D83" s="77" t="b">
        <v>0</v>
      </c>
      <c r="E83" s="77" t="b">
        <v>0</v>
      </c>
      <c r="F83" s="77" t="b">
        <v>0</v>
      </c>
    </row>
    <row r="84" spans="1:6" x14ac:dyDescent="0.35">
      <c r="A84" s="77" t="s">
        <v>1636</v>
      </c>
      <c r="B84" s="77">
        <v>2</v>
      </c>
      <c r="C84" s="116">
        <v>2.8225342653783072E-3</v>
      </c>
      <c r="D84" s="77" t="b">
        <v>0</v>
      </c>
      <c r="E84" s="77" t="b">
        <v>0</v>
      </c>
      <c r="F84" s="77" t="b">
        <v>0</v>
      </c>
    </row>
    <row r="85" spans="1:6" x14ac:dyDescent="0.35">
      <c r="A85" s="77" t="s">
        <v>1637</v>
      </c>
      <c r="B85" s="77">
        <v>2</v>
      </c>
      <c r="C85" s="116">
        <v>2.8225342653783072E-3</v>
      </c>
      <c r="D85" s="77" t="b">
        <v>0</v>
      </c>
      <c r="E85" s="77" t="b">
        <v>0</v>
      </c>
      <c r="F85" s="77" t="b">
        <v>0</v>
      </c>
    </row>
    <row r="86" spans="1:6" x14ac:dyDescent="0.35">
      <c r="A86" s="77" t="s">
        <v>1638</v>
      </c>
      <c r="B86" s="77">
        <v>2</v>
      </c>
      <c r="C86" s="116">
        <v>2.8225342653783072E-3</v>
      </c>
      <c r="D86" s="77" t="b">
        <v>0</v>
      </c>
      <c r="E86" s="77" t="b">
        <v>0</v>
      </c>
      <c r="F86" s="77" t="b">
        <v>0</v>
      </c>
    </row>
    <row r="87" spans="1:6" x14ac:dyDescent="0.35">
      <c r="A87" s="77" t="s">
        <v>1639</v>
      </c>
      <c r="B87" s="77">
        <v>2</v>
      </c>
      <c r="C87" s="116">
        <v>2.8225342653783072E-3</v>
      </c>
      <c r="D87" s="77" t="b">
        <v>0</v>
      </c>
      <c r="E87" s="77" t="b">
        <v>0</v>
      </c>
      <c r="F87" s="77" t="b">
        <v>0</v>
      </c>
    </row>
    <row r="88" spans="1:6" x14ac:dyDescent="0.35">
      <c r="A88" s="77" t="s">
        <v>1640</v>
      </c>
      <c r="B88" s="77">
        <v>2</v>
      </c>
      <c r="C88" s="116">
        <v>2.8225342653783072E-3</v>
      </c>
      <c r="D88" s="77" t="b">
        <v>0</v>
      </c>
      <c r="E88" s="77" t="b">
        <v>0</v>
      </c>
      <c r="F88" s="77" t="b">
        <v>0</v>
      </c>
    </row>
    <row r="89" spans="1:6" x14ac:dyDescent="0.35">
      <c r="A89" s="77" t="s">
        <v>1641</v>
      </c>
      <c r="B89" s="77">
        <v>2</v>
      </c>
      <c r="C89" s="116">
        <v>2.8225342653783072E-3</v>
      </c>
      <c r="D89" s="77" t="b">
        <v>0</v>
      </c>
      <c r="E89" s="77" t="b">
        <v>0</v>
      </c>
      <c r="F89" s="77" t="b">
        <v>0</v>
      </c>
    </row>
    <row r="90" spans="1:6" x14ac:dyDescent="0.35">
      <c r="A90" s="77" t="s">
        <v>1642</v>
      </c>
      <c r="B90" s="77">
        <v>2</v>
      </c>
      <c r="C90" s="116">
        <v>2.8225342653783072E-3</v>
      </c>
      <c r="D90" s="77" t="b">
        <v>0</v>
      </c>
      <c r="E90" s="77" t="b">
        <v>0</v>
      </c>
      <c r="F90" s="77" t="b">
        <v>0</v>
      </c>
    </row>
    <row r="91" spans="1:6" x14ac:dyDescent="0.35">
      <c r="A91" s="77" t="s">
        <v>1643</v>
      </c>
      <c r="B91" s="77">
        <v>2</v>
      </c>
      <c r="C91" s="116">
        <v>2.8225342653783072E-3</v>
      </c>
      <c r="D91" s="77" t="b">
        <v>0</v>
      </c>
      <c r="E91" s="77" t="b">
        <v>0</v>
      </c>
      <c r="F91" s="77" t="b">
        <v>0</v>
      </c>
    </row>
    <row r="92" spans="1:6" x14ac:dyDescent="0.35">
      <c r="A92" s="77" t="s">
        <v>1644</v>
      </c>
      <c r="B92" s="77">
        <v>2</v>
      </c>
      <c r="C92" s="116">
        <v>2.8225342653783072E-3</v>
      </c>
      <c r="D92" s="77" t="b">
        <v>0</v>
      </c>
      <c r="E92" s="77" t="b">
        <v>0</v>
      </c>
      <c r="F92" s="77" t="b">
        <v>0</v>
      </c>
    </row>
    <row r="93" spans="1:6" x14ac:dyDescent="0.35">
      <c r="A93" s="77" t="s">
        <v>1645</v>
      </c>
      <c r="B93" s="77">
        <v>2</v>
      </c>
      <c r="C93" s="116">
        <v>2.8225342653783072E-3</v>
      </c>
      <c r="D93" s="77" t="b">
        <v>0</v>
      </c>
      <c r="E93" s="77" t="b">
        <v>0</v>
      </c>
      <c r="F93" s="77" t="b">
        <v>0</v>
      </c>
    </row>
    <row r="94" spans="1:6" x14ac:dyDescent="0.35">
      <c r="A94" s="77" t="s">
        <v>1646</v>
      </c>
      <c r="B94" s="77">
        <v>2</v>
      </c>
      <c r="C94" s="116">
        <v>2.8225342653783072E-3</v>
      </c>
      <c r="D94" s="77" t="b">
        <v>0</v>
      </c>
      <c r="E94" s="77" t="b">
        <v>0</v>
      </c>
      <c r="F94" s="77" t="b">
        <v>0</v>
      </c>
    </row>
    <row r="95" spans="1:6" x14ac:dyDescent="0.35">
      <c r="A95" s="77" t="s">
        <v>1647</v>
      </c>
      <c r="B95" s="77">
        <v>2</v>
      </c>
      <c r="C95" s="116">
        <v>2.8225342653783072E-3</v>
      </c>
      <c r="D95" s="77" t="b">
        <v>0</v>
      </c>
      <c r="E95" s="77" t="b">
        <v>0</v>
      </c>
      <c r="F95" s="77" t="b">
        <v>0</v>
      </c>
    </row>
    <row r="96" spans="1:6" x14ac:dyDescent="0.35">
      <c r="A96" s="77" t="s">
        <v>1369</v>
      </c>
      <c r="B96" s="77">
        <v>2</v>
      </c>
      <c r="C96" s="116">
        <v>2.8225342653783072E-3</v>
      </c>
      <c r="D96" s="77" t="b">
        <v>0</v>
      </c>
      <c r="E96" s="77" t="b">
        <v>0</v>
      </c>
      <c r="F96" s="77" t="b">
        <v>0</v>
      </c>
    </row>
    <row r="97" spans="1:6" x14ac:dyDescent="0.35">
      <c r="A97" s="77" t="s">
        <v>1648</v>
      </c>
      <c r="B97" s="77">
        <v>2</v>
      </c>
      <c r="C97" s="116">
        <v>2.8225342653783072E-3</v>
      </c>
      <c r="D97" s="77" t="b">
        <v>0</v>
      </c>
      <c r="E97" s="77" t="b">
        <v>0</v>
      </c>
      <c r="F97" s="77" t="b">
        <v>0</v>
      </c>
    </row>
    <row r="98" spans="1:6" x14ac:dyDescent="0.35">
      <c r="A98" s="77" t="s">
        <v>282</v>
      </c>
      <c r="B98" s="77">
        <v>2</v>
      </c>
      <c r="C98" s="116">
        <v>2.8225342653783072E-3</v>
      </c>
      <c r="D98" s="77" t="b">
        <v>0</v>
      </c>
      <c r="E98" s="77" t="b">
        <v>0</v>
      </c>
      <c r="F98" s="77" t="b">
        <v>0</v>
      </c>
    </row>
    <row r="99" spans="1:6" x14ac:dyDescent="0.35">
      <c r="A99" s="77" t="s">
        <v>1649</v>
      </c>
      <c r="B99" s="77">
        <v>2</v>
      </c>
      <c r="C99" s="116">
        <v>2.8225342653783072E-3</v>
      </c>
      <c r="D99" s="77" t="b">
        <v>0</v>
      </c>
      <c r="E99" s="77" t="b">
        <v>0</v>
      </c>
      <c r="F99" s="77" t="b">
        <v>0</v>
      </c>
    </row>
    <row r="100" spans="1:6" x14ac:dyDescent="0.35">
      <c r="A100" s="77" t="s">
        <v>1370</v>
      </c>
      <c r="B100" s="77">
        <v>2</v>
      </c>
      <c r="C100" s="116">
        <v>2.8225342653783072E-3</v>
      </c>
      <c r="D100" s="77" t="b">
        <v>0</v>
      </c>
      <c r="E100" s="77" t="b">
        <v>0</v>
      </c>
      <c r="F100" s="77" t="b">
        <v>0</v>
      </c>
    </row>
    <row r="101" spans="1:6" x14ac:dyDescent="0.35">
      <c r="A101" s="77" t="s">
        <v>1650</v>
      </c>
      <c r="B101" s="77">
        <v>2</v>
      </c>
      <c r="C101" s="116">
        <v>2.8225342653783072E-3</v>
      </c>
      <c r="D101" s="77" t="b">
        <v>0</v>
      </c>
      <c r="E101" s="77" t="b">
        <v>0</v>
      </c>
      <c r="F101" s="77" t="b">
        <v>0</v>
      </c>
    </row>
    <row r="102" spans="1:6" x14ac:dyDescent="0.35">
      <c r="A102" s="77" t="s">
        <v>1651</v>
      </c>
      <c r="B102" s="77">
        <v>2</v>
      </c>
      <c r="C102" s="116">
        <v>2.8225342653783072E-3</v>
      </c>
      <c r="D102" s="77" t="b">
        <v>0</v>
      </c>
      <c r="E102" s="77" t="b">
        <v>0</v>
      </c>
      <c r="F102" s="77" t="b">
        <v>0</v>
      </c>
    </row>
    <row r="103" spans="1:6" x14ac:dyDescent="0.35">
      <c r="A103" s="77" t="s">
        <v>224</v>
      </c>
      <c r="B103" s="77">
        <v>2</v>
      </c>
      <c r="C103" s="116">
        <v>2.8225342653783072E-3</v>
      </c>
      <c r="D103" s="77" t="b">
        <v>0</v>
      </c>
      <c r="E103" s="77" t="b">
        <v>0</v>
      </c>
      <c r="F103" s="77" t="b">
        <v>0</v>
      </c>
    </row>
    <row r="104" spans="1:6" x14ac:dyDescent="0.35">
      <c r="A104" s="77" t="s">
        <v>1652</v>
      </c>
      <c r="B104" s="77">
        <v>2</v>
      </c>
      <c r="C104" s="116">
        <v>3.3379965867207408E-3</v>
      </c>
      <c r="D104" s="77" t="b">
        <v>0</v>
      </c>
      <c r="E104" s="77" t="b">
        <v>0</v>
      </c>
      <c r="F104" s="77" t="b">
        <v>0</v>
      </c>
    </row>
    <row r="105" spans="1:6" x14ac:dyDescent="0.35">
      <c r="A105" s="77" t="s">
        <v>1653</v>
      </c>
      <c r="B105" s="77">
        <v>2</v>
      </c>
      <c r="C105" s="116">
        <v>3.3379965867207408E-3</v>
      </c>
      <c r="D105" s="77" t="b">
        <v>0</v>
      </c>
      <c r="E105" s="77" t="b">
        <v>0</v>
      </c>
      <c r="F105" s="77" t="b">
        <v>0</v>
      </c>
    </row>
    <row r="106" spans="1:6" x14ac:dyDescent="0.35">
      <c r="A106" s="77" t="s">
        <v>1654</v>
      </c>
      <c r="B106" s="77">
        <v>2</v>
      </c>
      <c r="C106" s="116">
        <v>3.3379965867207408E-3</v>
      </c>
      <c r="D106" s="77" t="b">
        <v>0</v>
      </c>
      <c r="E106" s="77" t="b">
        <v>0</v>
      </c>
      <c r="F106" s="77" t="b">
        <v>0</v>
      </c>
    </row>
    <row r="107" spans="1:6" x14ac:dyDescent="0.35">
      <c r="A107" s="77" t="s">
        <v>1655</v>
      </c>
      <c r="B107" s="77">
        <v>2</v>
      </c>
      <c r="C107" s="116">
        <v>2.8225342653783072E-3</v>
      </c>
      <c r="D107" s="77" t="b">
        <v>0</v>
      </c>
      <c r="E107" s="77" t="b">
        <v>0</v>
      </c>
      <c r="F107" s="77" t="b">
        <v>0</v>
      </c>
    </row>
    <row r="108" spans="1:6" x14ac:dyDescent="0.35">
      <c r="A108" s="77" t="s">
        <v>1656</v>
      </c>
      <c r="B108" s="77">
        <v>2</v>
      </c>
      <c r="C108" s="116">
        <v>2.8225342653783072E-3</v>
      </c>
      <c r="D108" s="77" t="b">
        <v>0</v>
      </c>
      <c r="E108" s="77" t="b">
        <v>0</v>
      </c>
      <c r="F108" s="77" t="b">
        <v>0</v>
      </c>
    </row>
    <row r="109" spans="1:6" x14ac:dyDescent="0.35">
      <c r="A109" s="77" t="s">
        <v>1657</v>
      </c>
      <c r="B109" s="77">
        <v>2</v>
      </c>
      <c r="C109" s="116">
        <v>2.8225342653783072E-3</v>
      </c>
      <c r="D109" s="77" t="b">
        <v>0</v>
      </c>
      <c r="E109" s="77" t="b">
        <v>0</v>
      </c>
      <c r="F109" s="77" t="b">
        <v>0</v>
      </c>
    </row>
    <row r="110" spans="1:6" x14ac:dyDescent="0.35">
      <c r="A110" s="77" t="s">
        <v>1658</v>
      </c>
      <c r="B110" s="77">
        <v>2</v>
      </c>
      <c r="C110" s="116">
        <v>2.8225342653783072E-3</v>
      </c>
      <c r="D110" s="77" t="b">
        <v>0</v>
      </c>
      <c r="E110" s="77" t="b">
        <v>0</v>
      </c>
      <c r="F110" s="77" t="b">
        <v>0</v>
      </c>
    </row>
    <row r="111" spans="1:6" x14ac:dyDescent="0.35">
      <c r="A111" s="77" t="s">
        <v>1659</v>
      </c>
      <c r="B111" s="77">
        <v>2</v>
      </c>
      <c r="C111" s="116">
        <v>2.8225342653783072E-3</v>
      </c>
      <c r="D111" s="77" t="b">
        <v>0</v>
      </c>
      <c r="E111" s="77" t="b">
        <v>0</v>
      </c>
      <c r="F111" s="77" t="b">
        <v>0</v>
      </c>
    </row>
    <row r="112" spans="1:6" x14ac:dyDescent="0.35">
      <c r="A112" s="77" t="s">
        <v>1660</v>
      </c>
      <c r="B112" s="77">
        <v>2</v>
      </c>
      <c r="C112" s="116">
        <v>2.8225342653783072E-3</v>
      </c>
      <c r="D112" s="77" t="b">
        <v>1</v>
      </c>
      <c r="E112" s="77" t="b">
        <v>0</v>
      </c>
      <c r="F112" s="77" t="b">
        <v>0</v>
      </c>
    </row>
    <row r="113" spans="1:6" x14ac:dyDescent="0.35">
      <c r="A113" s="77" t="s">
        <v>1371</v>
      </c>
      <c r="B113" s="77">
        <v>2</v>
      </c>
      <c r="C113" s="116">
        <v>2.8225342653783072E-3</v>
      </c>
      <c r="D113" s="77" t="b">
        <v>0</v>
      </c>
      <c r="E113" s="77" t="b">
        <v>0</v>
      </c>
      <c r="F113" s="77" t="b">
        <v>0</v>
      </c>
    </row>
    <row r="114" spans="1:6" x14ac:dyDescent="0.35">
      <c r="A114" s="77" t="s">
        <v>1372</v>
      </c>
      <c r="B114" s="77">
        <v>2</v>
      </c>
      <c r="C114" s="116">
        <v>2.8225342653783072E-3</v>
      </c>
      <c r="D114" s="77" t="b">
        <v>0</v>
      </c>
      <c r="E114" s="77" t="b">
        <v>0</v>
      </c>
      <c r="F114" s="77" t="b">
        <v>0</v>
      </c>
    </row>
    <row r="115" spans="1:6" x14ac:dyDescent="0.35">
      <c r="A115" s="77" t="s">
        <v>1373</v>
      </c>
      <c r="B115" s="77">
        <v>2</v>
      </c>
      <c r="C115" s="116">
        <v>2.8225342653783072E-3</v>
      </c>
      <c r="D115" s="77" t="b">
        <v>0</v>
      </c>
      <c r="E115" s="77" t="b">
        <v>0</v>
      </c>
      <c r="F115" s="77" t="b">
        <v>0</v>
      </c>
    </row>
    <row r="116" spans="1:6" x14ac:dyDescent="0.35">
      <c r="A116" s="77" t="s">
        <v>1661</v>
      </c>
      <c r="B116" s="77">
        <v>2</v>
      </c>
      <c r="C116" s="116">
        <v>2.8225342653783072E-3</v>
      </c>
      <c r="D116" s="77" t="b">
        <v>0</v>
      </c>
      <c r="E116" s="77" t="b">
        <v>0</v>
      </c>
      <c r="F116" s="77" t="b">
        <v>0</v>
      </c>
    </row>
    <row r="117" spans="1:6" x14ac:dyDescent="0.35">
      <c r="A117" s="77" t="s">
        <v>1662</v>
      </c>
      <c r="B117" s="77">
        <v>2</v>
      </c>
      <c r="C117" s="116">
        <v>2.8225342653783072E-3</v>
      </c>
      <c r="D117" s="77" t="b">
        <v>0</v>
      </c>
      <c r="E117" s="77" t="b">
        <v>0</v>
      </c>
      <c r="F117" s="77" t="b">
        <v>0</v>
      </c>
    </row>
    <row r="118" spans="1:6" x14ac:dyDescent="0.35">
      <c r="A118" s="77" t="s">
        <v>337</v>
      </c>
      <c r="B118" s="77">
        <v>2</v>
      </c>
      <c r="C118" s="116">
        <v>3.3379965867207408E-3</v>
      </c>
      <c r="D118" s="77" t="b">
        <v>0</v>
      </c>
      <c r="E118" s="77" t="b">
        <v>0</v>
      </c>
      <c r="F118" s="77" t="b">
        <v>0</v>
      </c>
    </row>
    <row r="119" spans="1:6" x14ac:dyDescent="0.35">
      <c r="A119" s="77" t="s">
        <v>1663</v>
      </c>
      <c r="B119" s="77">
        <v>2</v>
      </c>
      <c r="C119" s="116">
        <v>2.8225342653783072E-3</v>
      </c>
      <c r="D119" s="77" t="b">
        <v>0</v>
      </c>
      <c r="E119" s="77" t="b">
        <v>0</v>
      </c>
      <c r="F119" s="77" t="b">
        <v>0</v>
      </c>
    </row>
    <row r="120" spans="1:6" x14ac:dyDescent="0.35">
      <c r="A120" s="77" t="s">
        <v>1664</v>
      </c>
      <c r="B120" s="77">
        <v>2</v>
      </c>
      <c r="C120" s="116">
        <v>2.8225342653783072E-3</v>
      </c>
      <c r="D120" s="77" t="b">
        <v>0</v>
      </c>
      <c r="E120" s="77" t="b">
        <v>0</v>
      </c>
      <c r="F120" s="77" t="b">
        <v>0</v>
      </c>
    </row>
    <row r="121" spans="1:6" x14ac:dyDescent="0.35">
      <c r="A121" s="77" t="s">
        <v>1665</v>
      </c>
      <c r="B121" s="77">
        <v>2</v>
      </c>
      <c r="C121" s="116">
        <v>2.8225342653783072E-3</v>
      </c>
      <c r="D121" s="77" t="b">
        <v>0</v>
      </c>
      <c r="E121" s="77" t="b">
        <v>0</v>
      </c>
      <c r="F121" s="77" t="b">
        <v>0</v>
      </c>
    </row>
    <row r="122" spans="1:6" x14ac:dyDescent="0.35">
      <c r="A122" s="77" t="s">
        <v>1666</v>
      </c>
      <c r="B122" s="77">
        <v>2</v>
      </c>
      <c r="C122" s="116">
        <v>2.8225342653783072E-3</v>
      </c>
      <c r="D122" s="77" t="b">
        <v>0</v>
      </c>
      <c r="E122" s="77" t="b">
        <v>0</v>
      </c>
      <c r="F122" s="77" t="b">
        <v>0</v>
      </c>
    </row>
    <row r="123" spans="1:6" x14ac:dyDescent="0.35">
      <c r="A123" s="77" t="s">
        <v>1667</v>
      </c>
      <c r="B123" s="77">
        <v>2</v>
      </c>
      <c r="C123" s="116">
        <v>2.8225342653783072E-3</v>
      </c>
      <c r="D123" s="77" t="b">
        <v>0</v>
      </c>
      <c r="E123" s="77" t="b">
        <v>0</v>
      </c>
      <c r="F123" s="77" t="b">
        <v>0</v>
      </c>
    </row>
    <row r="124" spans="1:6" x14ac:dyDescent="0.35">
      <c r="A124" s="77" t="s">
        <v>1668</v>
      </c>
      <c r="B124" s="77">
        <v>2</v>
      </c>
      <c r="C124" s="116">
        <v>2.8225342653783072E-3</v>
      </c>
      <c r="D124" s="77" t="b">
        <v>0</v>
      </c>
      <c r="E124" s="77" t="b">
        <v>0</v>
      </c>
      <c r="F124" s="77" t="b">
        <v>0</v>
      </c>
    </row>
    <row r="125" spans="1:6" x14ac:dyDescent="0.35">
      <c r="A125" s="77" t="s">
        <v>528</v>
      </c>
      <c r="B125" s="77">
        <v>2</v>
      </c>
      <c r="C125" s="116">
        <v>2.8225342653783072E-3</v>
      </c>
      <c r="D125" s="77" t="b">
        <v>0</v>
      </c>
      <c r="E125" s="77" t="b">
        <v>0</v>
      </c>
      <c r="F125" s="77" t="b">
        <v>0</v>
      </c>
    </row>
    <row r="126" spans="1:6" x14ac:dyDescent="0.35">
      <c r="A126" s="77" t="s">
        <v>1669</v>
      </c>
      <c r="B126" s="77">
        <v>2</v>
      </c>
      <c r="C126" s="116">
        <v>2.8225342653783072E-3</v>
      </c>
      <c r="D126" s="77" t="b">
        <v>0</v>
      </c>
      <c r="E126" s="77" t="b">
        <v>0</v>
      </c>
      <c r="F126" s="77" t="b">
        <v>0</v>
      </c>
    </row>
    <row r="127" spans="1:6" x14ac:dyDescent="0.35">
      <c r="A127" s="77" t="s">
        <v>510</v>
      </c>
      <c r="B127" s="77">
        <v>2</v>
      </c>
      <c r="C127" s="116">
        <v>2.8225342653783072E-3</v>
      </c>
      <c r="D127" s="77" t="b">
        <v>0</v>
      </c>
      <c r="E127" s="77" t="b">
        <v>0</v>
      </c>
      <c r="F127" s="77" t="b">
        <v>0</v>
      </c>
    </row>
    <row r="128" spans="1:6" x14ac:dyDescent="0.35">
      <c r="A128" s="77" t="s">
        <v>1670</v>
      </c>
      <c r="B128" s="77">
        <v>2</v>
      </c>
      <c r="C128" s="116">
        <v>3.3379965867207408E-3</v>
      </c>
      <c r="D128" s="77" t="b">
        <v>0</v>
      </c>
      <c r="E128" s="77" t="b">
        <v>0</v>
      </c>
      <c r="F128" s="77" t="b">
        <v>0</v>
      </c>
    </row>
    <row r="129" spans="1:6" x14ac:dyDescent="0.35">
      <c r="A129" s="77" t="s">
        <v>1671</v>
      </c>
      <c r="B129" s="77">
        <v>2</v>
      </c>
      <c r="C129" s="116">
        <v>3.3379965867207408E-3</v>
      </c>
      <c r="D129" s="77" t="b">
        <v>0</v>
      </c>
      <c r="E129" s="77" t="b">
        <v>0</v>
      </c>
      <c r="F129" s="77" t="b">
        <v>0</v>
      </c>
    </row>
    <row r="130" spans="1:6" x14ac:dyDescent="0.35">
      <c r="A130" s="77" t="s">
        <v>1672</v>
      </c>
      <c r="B130" s="77">
        <v>2</v>
      </c>
      <c r="C130" s="116">
        <v>3.3379965867207408E-3</v>
      </c>
      <c r="D130" s="77" t="b">
        <v>0</v>
      </c>
      <c r="E130" s="77" t="b">
        <v>0</v>
      </c>
      <c r="F130" s="77" t="b">
        <v>0</v>
      </c>
    </row>
    <row r="131" spans="1:6" x14ac:dyDescent="0.35">
      <c r="A131" s="77" t="s">
        <v>1673</v>
      </c>
      <c r="B131" s="77">
        <v>2</v>
      </c>
      <c r="C131" s="116">
        <v>2.8225342653783072E-3</v>
      </c>
      <c r="D131" s="77" t="b">
        <v>0</v>
      </c>
      <c r="E131" s="77" t="b">
        <v>0</v>
      </c>
      <c r="F131" s="77" t="b">
        <v>0</v>
      </c>
    </row>
    <row r="132" spans="1:6" x14ac:dyDescent="0.35">
      <c r="A132" s="77" t="s">
        <v>1674</v>
      </c>
      <c r="B132" s="77">
        <v>2</v>
      </c>
      <c r="C132" s="116">
        <v>2.8225342653783072E-3</v>
      </c>
      <c r="D132" s="77" t="b">
        <v>0</v>
      </c>
      <c r="E132" s="77" t="b">
        <v>0</v>
      </c>
      <c r="F132" s="77" t="b">
        <v>0</v>
      </c>
    </row>
    <row r="133" spans="1:6" x14ac:dyDescent="0.35">
      <c r="A133" s="77" t="s">
        <v>1675</v>
      </c>
      <c r="B133" s="77">
        <v>2</v>
      </c>
      <c r="C133" s="116">
        <v>2.8225342653783072E-3</v>
      </c>
      <c r="D133" s="77" t="b">
        <v>0</v>
      </c>
      <c r="E133" s="77" t="b">
        <v>0</v>
      </c>
      <c r="F133" s="77" t="b">
        <v>0</v>
      </c>
    </row>
    <row r="134" spans="1:6" x14ac:dyDescent="0.35">
      <c r="A134" s="77" t="s">
        <v>1676</v>
      </c>
      <c r="B134" s="77">
        <v>2</v>
      </c>
      <c r="C134" s="116">
        <v>2.8225342653783072E-3</v>
      </c>
      <c r="D134" s="77" t="b">
        <v>0</v>
      </c>
      <c r="E134" s="77" t="b">
        <v>0</v>
      </c>
      <c r="F134" s="77" t="b">
        <v>0</v>
      </c>
    </row>
    <row r="135" spans="1:6" x14ac:dyDescent="0.35">
      <c r="A135" s="77" t="s">
        <v>1677</v>
      </c>
      <c r="B135" s="77">
        <v>2</v>
      </c>
      <c r="C135" s="116">
        <v>2.8225342653783072E-3</v>
      </c>
      <c r="D135" s="77" t="b">
        <v>0</v>
      </c>
      <c r="E135" s="77" t="b">
        <v>0</v>
      </c>
      <c r="F135" s="77" t="b">
        <v>0</v>
      </c>
    </row>
    <row r="136" spans="1:6" x14ac:dyDescent="0.35">
      <c r="A136" s="77" t="s">
        <v>1678</v>
      </c>
      <c r="B136" s="77">
        <v>2</v>
      </c>
      <c r="C136" s="116">
        <v>2.8225342653783072E-3</v>
      </c>
      <c r="D136" s="77" t="b">
        <v>0</v>
      </c>
      <c r="E136" s="77" t="b">
        <v>0</v>
      </c>
      <c r="F136" s="77" t="b">
        <v>0</v>
      </c>
    </row>
    <row r="137" spans="1:6" x14ac:dyDescent="0.35">
      <c r="A137" s="77" t="s">
        <v>1679</v>
      </c>
      <c r="B137" s="77">
        <v>2</v>
      </c>
      <c r="C137" s="116">
        <v>2.8225342653783072E-3</v>
      </c>
      <c r="D137" s="77" t="b">
        <v>0</v>
      </c>
      <c r="E137" s="77" t="b">
        <v>0</v>
      </c>
      <c r="F137" s="77" t="b">
        <v>0</v>
      </c>
    </row>
    <row r="138" spans="1:6" x14ac:dyDescent="0.35">
      <c r="A138" s="77" t="s">
        <v>1680</v>
      </c>
      <c r="B138" s="77">
        <v>2</v>
      </c>
      <c r="C138" s="116">
        <v>2.8225342653783072E-3</v>
      </c>
      <c r="D138" s="77" t="b">
        <v>0</v>
      </c>
      <c r="E138" s="77" t="b">
        <v>0</v>
      </c>
      <c r="F138" s="77" t="b">
        <v>0</v>
      </c>
    </row>
    <row r="139" spans="1:6" x14ac:dyDescent="0.35">
      <c r="A139" s="77" t="s">
        <v>1681</v>
      </c>
      <c r="B139" s="77">
        <v>2</v>
      </c>
      <c r="C139" s="116">
        <v>2.8225342653783072E-3</v>
      </c>
      <c r="D139" s="77" t="b">
        <v>0</v>
      </c>
      <c r="E139" s="77" t="b">
        <v>0</v>
      </c>
      <c r="F139" s="77" t="b">
        <v>0</v>
      </c>
    </row>
    <row r="140" spans="1:6" x14ac:dyDescent="0.35">
      <c r="A140" s="77" t="s">
        <v>1682</v>
      </c>
      <c r="B140" s="77">
        <v>2</v>
      </c>
      <c r="C140" s="116">
        <v>2.8225342653783072E-3</v>
      </c>
      <c r="D140" s="77" t="b">
        <v>0</v>
      </c>
      <c r="E140" s="77" t="b">
        <v>0</v>
      </c>
      <c r="F140" s="77" t="b">
        <v>0</v>
      </c>
    </row>
    <row r="141" spans="1:6" x14ac:dyDescent="0.35">
      <c r="A141" s="77" t="s">
        <v>1683</v>
      </c>
      <c r="B141" s="77">
        <v>2</v>
      </c>
      <c r="C141" s="116">
        <v>2.8225342653783072E-3</v>
      </c>
      <c r="D141" s="77" t="b">
        <v>0</v>
      </c>
      <c r="E141" s="77" t="b">
        <v>0</v>
      </c>
      <c r="F141" s="77" t="b">
        <v>0</v>
      </c>
    </row>
    <row r="142" spans="1:6" x14ac:dyDescent="0.35">
      <c r="A142" s="77" t="s">
        <v>1684</v>
      </c>
      <c r="B142" s="77">
        <v>2</v>
      </c>
      <c r="C142" s="116">
        <v>2.8225342653783072E-3</v>
      </c>
      <c r="D142" s="77" t="b">
        <v>0</v>
      </c>
      <c r="E142" s="77" t="b">
        <v>0</v>
      </c>
      <c r="F142" s="77" t="b">
        <v>0</v>
      </c>
    </row>
    <row r="143" spans="1:6" x14ac:dyDescent="0.35">
      <c r="A143" s="77" t="s">
        <v>1685</v>
      </c>
      <c r="B143" s="77">
        <v>2</v>
      </c>
      <c r="C143" s="116">
        <v>2.8225342653783072E-3</v>
      </c>
      <c r="D143" s="77" t="b">
        <v>0</v>
      </c>
      <c r="E143" s="77" t="b">
        <v>0</v>
      </c>
      <c r="F143" s="77" t="b">
        <v>0</v>
      </c>
    </row>
    <row r="144" spans="1:6" x14ac:dyDescent="0.35">
      <c r="A144" s="77" t="s">
        <v>1686</v>
      </c>
      <c r="B144" s="77">
        <v>2</v>
      </c>
      <c r="C144" s="116">
        <v>2.8225342653783072E-3</v>
      </c>
      <c r="D144" s="77" t="b">
        <v>0</v>
      </c>
      <c r="E144" s="77" t="b">
        <v>0</v>
      </c>
      <c r="F144" s="77" t="b">
        <v>0</v>
      </c>
    </row>
    <row r="145" spans="1:6" x14ac:dyDescent="0.35">
      <c r="A145" s="77" t="s">
        <v>1687</v>
      </c>
      <c r="B145" s="77">
        <v>2</v>
      </c>
      <c r="C145" s="116">
        <v>2.8225342653783072E-3</v>
      </c>
      <c r="D145" s="77" t="b">
        <v>0</v>
      </c>
      <c r="E145" s="77" t="b">
        <v>0</v>
      </c>
      <c r="F145" s="77" t="b">
        <v>0</v>
      </c>
    </row>
    <row r="146" spans="1:6" x14ac:dyDescent="0.35">
      <c r="A146" s="77" t="s">
        <v>1688</v>
      </c>
      <c r="B146" s="77">
        <v>2</v>
      </c>
      <c r="C146" s="116">
        <v>2.8225342653783072E-3</v>
      </c>
      <c r="D146" s="77" t="b">
        <v>0</v>
      </c>
      <c r="E146" s="77" t="b">
        <v>0</v>
      </c>
      <c r="F146" s="77" t="b">
        <v>0</v>
      </c>
    </row>
    <row r="147" spans="1:6" x14ac:dyDescent="0.35">
      <c r="A147" s="77" t="s">
        <v>1689</v>
      </c>
      <c r="B147" s="77">
        <v>2</v>
      </c>
      <c r="C147" s="116">
        <v>2.8225342653783072E-3</v>
      </c>
      <c r="D147" s="77" t="b">
        <v>0</v>
      </c>
      <c r="E147" s="77" t="b">
        <v>0</v>
      </c>
      <c r="F147" s="77" t="b">
        <v>0</v>
      </c>
    </row>
    <row r="148" spans="1:6" x14ac:dyDescent="0.35">
      <c r="A148" s="77" t="s">
        <v>1690</v>
      </c>
      <c r="B148" s="77">
        <v>2</v>
      </c>
      <c r="C148" s="116">
        <v>2.8225342653783072E-3</v>
      </c>
      <c r="D148" s="77" t="b">
        <v>0</v>
      </c>
      <c r="E148" s="77" t="b">
        <v>0</v>
      </c>
      <c r="F148" s="77" t="b">
        <v>0</v>
      </c>
    </row>
    <row r="149" spans="1:6" x14ac:dyDescent="0.35">
      <c r="A149" s="77" t="s">
        <v>1691</v>
      </c>
      <c r="B149" s="77">
        <v>2</v>
      </c>
      <c r="C149" s="116">
        <v>2.8225342653783072E-3</v>
      </c>
      <c r="D149" s="77" t="b">
        <v>0</v>
      </c>
      <c r="E149" s="77" t="b">
        <v>0</v>
      </c>
      <c r="F149" s="77" t="b">
        <v>0</v>
      </c>
    </row>
    <row r="150" spans="1:6" x14ac:dyDescent="0.35">
      <c r="A150" s="77" t="s">
        <v>1692</v>
      </c>
      <c r="B150" s="77">
        <v>2</v>
      </c>
      <c r="C150" s="116">
        <v>2.8225342653783072E-3</v>
      </c>
      <c r="D150" s="77" t="b">
        <v>0</v>
      </c>
      <c r="E150" s="77" t="b">
        <v>0</v>
      </c>
      <c r="F150" s="77" t="b">
        <v>0</v>
      </c>
    </row>
    <row r="151" spans="1:6" x14ac:dyDescent="0.35">
      <c r="A151" s="77" t="s">
        <v>1693</v>
      </c>
      <c r="B151" s="77">
        <v>2</v>
      </c>
      <c r="C151" s="116">
        <v>2.8225342653783072E-3</v>
      </c>
      <c r="D151" s="77" t="b">
        <v>0</v>
      </c>
      <c r="E151" s="77" t="b">
        <v>0</v>
      </c>
      <c r="F151" s="77" t="b">
        <v>0</v>
      </c>
    </row>
    <row r="152" spans="1:6" x14ac:dyDescent="0.35">
      <c r="A152" s="77" t="s">
        <v>1694</v>
      </c>
      <c r="B152" s="77">
        <v>2</v>
      </c>
      <c r="C152" s="116">
        <v>2.8225342653783072E-3</v>
      </c>
      <c r="D152" s="77" t="b">
        <v>0</v>
      </c>
      <c r="E152" s="77" t="b">
        <v>0</v>
      </c>
      <c r="F152" s="77" t="b">
        <v>0</v>
      </c>
    </row>
    <row r="153" spans="1:6" x14ac:dyDescent="0.35">
      <c r="A153" s="77" t="s">
        <v>1695</v>
      </c>
      <c r="B153" s="77">
        <v>2</v>
      </c>
      <c r="C153" s="116">
        <v>2.8225342653783072E-3</v>
      </c>
      <c r="D153" s="77" t="b">
        <v>0</v>
      </c>
      <c r="E153" s="77" t="b">
        <v>0</v>
      </c>
      <c r="F153" s="77" t="b">
        <v>0</v>
      </c>
    </row>
    <row r="154" spans="1:6" x14ac:dyDescent="0.35">
      <c r="A154" s="77" t="s">
        <v>1696</v>
      </c>
      <c r="B154" s="77">
        <v>2</v>
      </c>
      <c r="C154" s="116">
        <v>2.8225342653783072E-3</v>
      </c>
      <c r="D154" s="77" t="b">
        <v>0</v>
      </c>
      <c r="E154" s="77" t="b">
        <v>0</v>
      </c>
      <c r="F154" s="77" t="b">
        <v>0</v>
      </c>
    </row>
    <row r="155" spans="1:6" x14ac:dyDescent="0.35">
      <c r="A155" s="77" t="s">
        <v>1697</v>
      </c>
      <c r="B155" s="77">
        <v>2</v>
      </c>
      <c r="C155" s="116">
        <v>2.8225342653783072E-3</v>
      </c>
      <c r="D155" s="77" t="b">
        <v>0</v>
      </c>
      <c r="E155" s="77" t="b">
        <v>0</v>
      </c>
      <c r="F155" s="77" t="b">
        <v>0</v>
      </c>
    </row>
    <row r="156" spans="1:6" x14ac:dyDescent="0.35">
      <c r="A156" s="77" t="s">
        <v>1698</v>
      </c>
      <c r="B156" s="77">
        <v>2</v>
      </c>
      <c r="C156" s="116">
        <v>2.8225342653783072E-3</v>
      </c>
      <c r="D156" s="77" t="b">
        <v>0</v>
      </c>
      <c r="E156" s="77" t="b">
        <v>0</v>
      </c>
      <c r="F156" s="77" t="b">
        <v>0</v>
      </c>
    </row>
    <row r="157" spans="1:6" x14ac:dyDescent="0.35">
      <c r="A157" s="77" t="s">
        <v>1699</v>
      </c>
      <c r="B157" s="77">
        <v>2</v>
      </c>
      <c r="C157" s="116">
        <v>2.8225342653783072E-3</v>
      </c>
      <c r="D157" s="77" t="b">
        <v>0</v>
      </c>
      <c r="E157" s="77" t="b">
        <v>0</v>
      </c>
      <c r="F157" s="77" t="b">
        <v>0</v>
      </c>
    </row>
    <row r="158" spans="1:6" x14ac:dyDescent="0.35">
      <c r="A158" s="77" t="s">
        <v>1700</v>
      </c>
      <c r="B158" s="77">
        <v>2</v>
      </c>
      <c r="C158" s="116">
        <v>2.8225342653783072E-3</v>
      </c>
      <c r="D158" s="77" t="b">
        <v>0</v>
      </c>
      <c r="E158" s="77" t="b">
        <v>0</v>
      </c>
      <c r="F158" s="77" t="b">
        <v>0</v>
      </c>
    </row>
    <row r="159" spans="1:6" x14ac:dyDescent="0.35">
      <c r="A159" s="77" t="s">
        <v>1701</v>
      </c>
      <c r="B159" s="77">
        <v>2</v>
      </c>
      <c r="C159" s="116">
        <v>2.8225342653783072E-3</v>
      </c>
      <c r="D159" s="77" t="b">
        <v>0</v>
      </c>
      <c r="E159" s="77" t="b">
        <v>0</v>
      </c>
      <c r="F159" s="77" t="b">
        <v>0</v>
      </c>
    </row>
    <row r="160" spans="1:6" x14ac:dyDescent="0.35">
      <c r="A160" s="77" t="s">
        <v>1702</v>
      </c>
      <c r="B160" s="77">
        <v>2</v>
      </c>
      <c r="C160" s="116">
        <v>2.8225342653783072E-3</v>
      </c>
      <c r="D160" s="77" t="b">
        <v>0</v>
      </c>
      <c r="E160" s="77" t="b">
        <v>0</v>
      </c>
      <c r="F160" s="77" t="b">
        <v>0</v>
      </c>
    </row>
    <row r="161" spans="1:6" x14ac:dyDescent="0.35">
      <c r="A161" s="77" t="s">
        <v>1703</v>
      </c>
      <c r="B161" s="77">
        <v>2</v>
      </c>
      <c r="C161" s="116">
        <v>2.8225342653783072E-3</v>
      </c>
      <c r="D161" s="77" t="b">
        <v>0</v>
      </c>
      <c r="E161" s="77" t="b">
        <v>0</v>
      </c>
      <c r="F161" s="77" t="b">
        <v>0</v>
      </c>
    </row>
    <row r="162" spans="1:6" x14ac:dyDescent="0.35">
      <c r="A162" s="77" t="s">
        <v>1704</v>
      </c>
      <c r="B162" s="77">
        <v>2</v>
      </c>
      <c r="C162" s="116">
        <v>2.8225342653783072E-3</v>
      </c>
      <c r="D162" s="77" t="b">
        <v>0</v>
      </c>
      <c r="E162" s="77" t="b">
        <v>0</v>
      </c>
      <c r="F162" s="77" t="b">
        <v>0</v>
      </c>
    </row>
    <row r="163" spans="1:6" x14ac:dyDescent="0.35">
      <c r="A163" s="77" t="s">
        <v>1705</v>
      </c>
      <c r="B163" s="77">
        <v>2</v>
      </c>
      <c r="C163" s="116">
        <v>2.8225342653783072E-3</v>
      </c>
      <c r="D163" s="77" t="b">
        <v>0</v>
      </c>
      <c r="E163" s="77" t="b">
        <v>0</v>
      </c>
      <c r="F163" s="77" t="b">
        <v>0</v>
      </c>
    </row>
    <row r="164" spans="1:6" x14ac:dyDescent="0.35">
      <c r="A164" s="77" t="s">
        <v>1706</v>
      </c>
      <c r="B164" s="77">
        <v>2</v>
      </c>
      <c r="C164" s="116">
        <v>2.8225342653783072E-3</v>
      </c>
      <c r="D164" s="77" t="b">
        <v>0</v>
      </c>
      <c r="E164" s="77" t="b">
        <v>0</v>
      </c>
      <c r="F164" s="77" t="b">
        <v>0</v>
      </c>
    </row>
    <row r="165" spans="1:6" x14ac:dyDescent="0.35">
      <c r="A165" s="77" t="s">
        <v>1707</v>
      </c>
      <c r="B165" s="77">
        <v>2</v>
      </c>
      <c r="C165" s="116">
        <v>3.3379965867207408E-3</v>
      </c>
      <c r="D165" s="77" t="b">
        <v>0</v>
      </c>
      <c r="E165" s="77" t="b">
        <v>0</v>
      </c>
      <c r="F165" s="77" t="b">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8"/>
  <sheetViews>
    <sheetView workbookViewId="0"/>
  </sheetViews>
  <sheetFormatPr defaultRowHeight="14.5" x14ac:dyDescent="0.35"/>
  <cols>
    <col min="1" max="2" width="9.26953125" bestFit="1" customWidth="1"/>
    <col min="3" max="3" width="8.08984375" bestFit="1" customWidth="1"/>
    <col min="4" max="4" width="9.81640625" bestFit="1" customWidth="1"/>
    <col min="5" max="5" width="19.7265625" bestFit="1" customWidth="1"/>
    <col min="6" max="6" width="33.81640625" bestFit="1" customWidth="1"/>
    <col min="7" max="7" width="34.6328125" bestFit="1" customWidth="1"/>
    <col min="8" max="8" width="48.453125" bestFit="1" customWidth="1"/>
    <col min="9" max="9" width="33.81640625" bestFit="1" customWidth="1"/>
    <col min="10" max="10" width="34.6328125" bestFit="1" customWidth="1"/>
    <col min="11" max="11" width="48.453125" bestFit="1" customWidth="1"/>
  </cols>
  <sheetData>
    <row r="1" spans="1:11" ht="14.5" customHeight="1" x14ac:dyDescent="0.35">
      <c r="A1" s="13" t="s">
        <v>1713</v>
      </c>
      <c r="B1" s="13" t="s">
        <v>1714</v>
      </c>
      <c r="C1" s="13" t="s">
        <v>1708</v>
      </c>
      <c r="D1" s="13" t="s">
        <v>1709</v>
      </c>
      <c r="E1" s="13" t="s">
        <v>1715</v>
      </c>
      <c r="F1" s="13" t="s">
        <v>1716</v>
      </c>
      <c r="G1" s="13" t="s">
        <v>1717</v>
      </c>
      <c r="H1" s="13" t="s">
        <v>1718</v>
      </c>
      <c r="I1" s="13" t="s">
        <v>1719</v>
      </c>
      <c r="J1" s="13" t="s">
        <v>1720</v>
      </c>
      <c r="K1" s="13" t="s">
        <v>1721</v>
      </c>
    </row>
    <row r="2" spans="1:11" x14ac:dyDescent="0.35">
      <c r="A2" s="77" t="s">
        <v>1381</v>
      </c>
      <c r="B2" s="77" t="s">
        <v>1382</v>
      </c>
      <c r="C2" s="77">
        <v>81</v>
      </c>
      <c r="D2" s="116">
        <v>3.5897227257809762E-3</v>
      </c>
      <c r="E2" s="116">
        <v>1.0827287262561112</v>
      </c>
      <c r="F2" s="77" t="b">
        <v>0</v>
      </c>
      <c r="G2" s="77" t="b">
        <v>0</v>
      </c>
      <c r="H2" s="77" t="b">
        <v>0</v>
      </c>
      <c r="I2" s="77" t="b">
        <v>0</v>
      </c>
      <c r="J2" s="77" t="b">
        <v>0</v>
      </c>
      <c r="K2" s="77" t="b">
        <v>0</v>
      </c>
    </row>
    <row r="3" spans="1:11" x14ac:dyDescent="0.35">
      <c r="A3" s="77" t="s">
        <v>222</v>
      </c>
      <c r="B3" s="77" t="s">
        <v>1381</v>
      </c>
      <c r="C3" s="77">
        <v>67</v>
      </c>
      <c r="D3" s="116">
        <v>7.0737317330939959E-3</v>
      </c>
      <c r="E3" s="116">
        <v>1.0766952948872073</v>
      </c>
      <c r="F3" s="77" t="b">
        <v>0</v>
      </c>
      <c r="G3" s="77" t="b">
        <v>0</v>
      </c>
      <c r="H3" s="77" t="b">
        <v>0</v>
      </c>
      <c r="I3" s="77" t="b">
        <v>0</v>
      </c>
      <c r="J3" s="77" t="b">
        <v>0</v>
      </c>
      <c r="K3" s="77" t="b">
        <v>0</v>
      </c>
    </row>
    <row r="4" spans="1:11" x14ac:dyDescent="0.35">
      <c r="A4" s="77" t="s">
        <v>1382</v>
      </c>
      <c r="B4" s="77" t="s">
        <v>1383</v>
      </c>
      <c r="C4" s="77">
        <v>32</v>
      </c>
      <c r="D4" s="116">
        <v>1.2170959680137173E-2</v>
      </c>
      <c r="E4" s="116">
        <v>1.0928786535768449</v>
      </c>
      <c r="F4" s="77" t="b">
        <v>0</v>
      </c>
      <c r="G4" s="77" t="b">
        <v>0</v>
      </c>
      <c r="H4" s="77" t="b">
        <v>0</v>
      </c>
      <c r="I4" s="77" t="b">
        <v>0</v>
      </c>
      <c r="J4" s="77" t="b">
        <v>0</v>
      </c>
      <c r="K4" s="77" t="b">
        <v>0</v>
      </c>
    </row>
    <row r="5" spans="1:11" x14ac:dyDescent="0.35">
      <c r="A5" s="77" t="s">
        <v>1384</v>
      </c>
      <c r="B5" s="77" t="s">
        <v>1572</v>
      </c>
      <c r="C5" s="77">
        <v>17</v>
      </c>
      <c r="D5" s="116">
        <v>1.0464039768435669E-2</v>
      </c>
      <c r="E5" s="116">
        <v>1.8025725233046368</v>
      </c>
      <c r="F5" s="77" t="b">
        <v>0</v>
      </c>
      <c r="G5" s="77" t="b">
        <v>0</v>
      </c>
      <c r="H5" s="77" t="b">
        <v>0</v>
      </c>
      <c r="I5" s="77" t="b">
        <v>0</v>
      </c>
      <c r="J5" s="77" t="b">
        <v>0</v>
      </c>
      <c r="K5" s="77" t="b">
        <v>0</v>
      </c>
    </row>
    <row r="6" spans="1:11" x14ac:dyDescent="0.35">
      <c r="A6" s="77" t="s">
        <v>1574</v>
      </c>
      <c r="B6" s="77" t="s">
        <v>1577</v>
      </c>
      <c r="C6" s="77">
        <v>11</v>
      </c>
      <c r="D6" s="116">
        <v>8.5513446372890104E-3</v>
      </c>
      <c r="E6" s="116">
        <v>1.8143427418560609</v>
      </c>
      <c r="F6" s="77" t="b">
        <v>0</v>
      </c>
      <c r="G6" s="77" t="b">
        <v>0</v>
      </c>
      <c r="H6" s="77" t="b">
        <v>0</v>
      </c>
      <c r="I6" s="77" t="b">
        <v>0</v>
      </c>
      <c r="J6" s="77" t="b">
        <v>0</v>
      </c>
      <c r="K6" s="77" t="b">
        <v>0</v>
      </c>
    </row>
    <row r="7" spans="1:11" x14ac:dyDescent="0.35">
      <c r="A7" s="77" t="s">
        <v>1383</v>
      </c>
      <c r="B7" s="77" t="s">
        <v>1575</v>
      </c>
      <c r="C7" s="77">
        <v>11</v>
      </c>
      <c r="D7" s="116">
        <v>8.5513446372890104E-3</v>
      </c>
      <c r="E7" s="116">
        <v>1.3968071771206425</v>
      </c>
      <c r="F7" s="77" t="b">
        <v>0</v>
      </c>
      <c r="G7" s="77" t="b">
        <v>0</v>
      </c>
      <c r="H7" s="77" t="b">
        <v>0</v>
      </c>
      <c r="I7" s="77" t="b">
        <v>0</v>
      </c>
      <c r="J7" s="77" t="b">
        <v>0</v>
      </c>
      <c r="K7" s="77" t="b">
        <v>0</v>
      </c>
    </row>
    <row r="8" spans="1:11" x14ac:dyDescent="0.35">
      <c r="A8" s="77" t="s">
        <v>1572</v>
      </c>
      <c r="B8" s="77" t="s">
        <v>1581</v>
      </c>
      <c r="C8" s="77">
        <v>10</v>
      </c>
      <c r="D8" s="116">
        <v>8.1283390979872659E-3</v>
      </c>
      <c r="E8" s="116">
        <v>1.8025725233046368</v>
      </c>
      <c r="F8" s="77" t="b">
        <v>0</v>
      </c>
      <c r="G8" s="77" t="b">
        <v>0</v>
      </c>
      <c r="H8" s="77" t="b">
        <v>0</v>
      </c>
      <c r="I8" s="77" t="b">
        <v>0</v>
      </c>
      <c r="J8" s="77" t="b">
        <v>0</v>
      </c>
      <c r="K8" s="77" t="b">
        <v>0</v>
      </c>
    </row>
    <row r="9" spans="1:11" x14ac:dyDescent="0.35">
      <c r="A9" s="77" t="s">
        <v>1581</v>
      </c>
      <c r="B9" s="77" t="s">
        <v>1582</v>
      </c>
      <c r="C9" s="77">
        <v>10</v>
      </c>
      <c r="D9" s="116">
        <v>8.1283390979872659E-3</v>
      </c>
      <c r="E9" s="116">
        <v>2.0330214446829107</v>
      </c>
      <c r="F9" s="77" t="b">
        <v>0</v>
      </c>
      <c r="G9" s="77" t="b">
        <v>0</v>
      </c>
      <c r="H9" s="77" t="b">
        <v>0</v>
      </c>
      <c r="I9" s="77" t="b">
        <v>0</v>
      </c>
      <c r="J9" s="77" t="b">
        <v>0</v>
      </c>
      <c r="K9" s="77" t="b">
        <v>0</v>
      </c>
    </row>
    <row r="10" spans="1:11" x14ac:dyDescent="0.35">
      <c r="A10" s="77" t="s">
        <v>1582</v>
      </c>
      <c r="B10" s="77" t="s">
        <v>1583</v>
      </c>
      <c r="C10" s="77">
        <v>10</v>
      </c>
      <c r="D10" s="116">
        <v>8.1283390979872659E-3</v>
      </c>
      <c r="E10" s="116">
        <v>2.0330214446829107</v>
      </c>
      <c r="F10" s="77" t="b">
        <v>0</v>
      </c>
      <c r="G10" s="77" t="b">
        <v>0</v>
      </c>
      <c r="H10" s="77" t="b">
        <v>0</v>
      </c>
      <c r="I10" s="77" t="b">
        <v>0</v>
      </c>
      <c r="J10" s="77" t="b">
        <v>0</v>
      </c>
      <c r="K10" s="77" t="b">
        <v>0</v>
      </c>
    </row>
    <row r="11" spans="1:11" x14ac:dyDescent="0.35">
      <c r="A11" s="77" t="s">
        <v>1583</v>
      </c>
      <c r="B11" s="77" t="s">
        <v>222</v>
      </c>
      <c r="C11" s="77">
        <v>10</v>
      </c>
      <c r="D11" s="116">
        <v>8.1283390979872659E-3</v>
      </c>
      <c r="E11" s="116">
        <v>1.2621694330407665</v>
      </c>
      <c r="F11" s="77" t="b">
        <v>0</v>
      </c>
      <c r="G11" s="77" t="b">
        <v>0</v>
      </c>
      <c r="H11" s="77" t="b">
        <v>0</v>
      </c>
      <c r="I11" s="77" t="b">
        <v>0</v>
      </c>
      <c r="J11" s="77" t="b">
        <v>0</v>
      </c>
      <c r="K11" s="77" t="b">
        <v>0</v>
      </c>
    </row>
    <row r="12" spans="1:11" x14ac:dyDescent="0.35">
      <c r="A12" s="77" t="s">
        <v>1383</v>
      </c>
      <c r="B12" s="77" t="s">
        <v>1585</v>
      </c>
      <c r="C12" s="77">
        <v>9</v>
      </c>
      <c r="D12" s="116">
        <v>7.6680885914814133E-3</v>
      </c>
      <c r="E12" s="116">
        <v>1.5015425276406555</v>
      </c>
      <c r="F12" s="77" t="b">
        <v>0</v>
      </c>
      <c r="G12" s="77" t="b">
        <v>0</v>
      </c>
      <c r="H12" s="77" t="b">
        <v>0</v>
      </c>
      <c r="I12" s="77" t="b">
        <v>0</v>
      </c>
      <c r="J12" s="77" t="b">
        <v>0</v>
      </c>
      <c r="K12" s="77" t="b">
        <v>0</v>
      </c>
    </row>
    <row r="13" spans="1:11" x14ac:dyDescent="0.35">
      <c r="A13" s="77" t="s">
        <v>1585</v>
      </c>
      <c r="B13" s="77" t="s">
        <v>1586</v>
      </c>
      <c r="C13" s="77">
        <v>9</v>
      </c>
      <c r="D13" s="116">
        <v>7.6680885914814133E-3</v>
      </c>
      <c r="E13" s="116">
        <v>2.0787789352435859</v>
      </c>
      <c r="F13" s="77" t="b">
        <v>0</v>
      </c>
      <c r="G13" s="77" t="b">
        <v>0</v>
      </c>
      <c r="H13" s="77" t="b">
        <v>0</v>
      </c>
      <c r="I13" s="77" t="b">
        <v>0</v>
      </c>
      <c r="J13" s="77" t="b">
        <v>0</v>
      </c>
      <c r="K13" s="77" t="b">
        <v>0</v>
      </c>
    </row>
    <row r="14" spans="1:11" x14ac:dyDescent="0.35">
      <c r="A14" s="77" t="s">
        <v>1382</v>
      </c>
      <c r="B14" s="77" t="s">
        <v>1584</v>
      </c>
      <c r="C14" s="77">
        <v>9</v>
      </c>
      <c r="D14" s="116">
        <v>7.6680885914814133E-3</v>
      </c>
      <c r="E14" s="116">
        <v>1.073450101738519</v>
      </c>
      <c r="F14" s="77" t="b">
        <v>0</v>
      </c>
      <c r="G14" s="77" t="b">
        <v>0</v>
      </c>
      <c r="H14" s="77" t="b">
        <v>0</v>
      </c>
      <c r="I14" s="77" t="b">
        <v>0</v>
      </c>
      <c r="J14" s="77" t="b">
        <v>0</v>
      </c>
      <c r="K14" s="77" t="b">
        <v>0</v>
      </c>
    </row>
    <row r="15" spans="1:11" x14ac:dyDescent="0.35">
      <c r="A15" s="77" t="s">
        <v>1577</v>
      </c>
      <c r="B15" s="77" t="s">
        <v>1580</v>
      </c>
      <c r="C15" s="77">
        <v>9</v>
      </c>
      <c r="D15" s="116">
        <v>7.6680885914814133E-3</v>
      </c>
      <c r="E15" s="116">
        <v>1.8289014620269859</v>
      </c>
      <c r="F15" s="77" t="b">
        <v>0</v>
      </c>
      <c r="G15" s="77" t="b">
        <v>0</v>
      </c>
      <c r="H15" s="77" t="b">
        <v>0</v>
      </c>
      <c r="I15" s="77" t="b">
        <v>0</v>
      </c>
      <c r="J15" s="77" t="b">
        <v>0</v>
      </c>
      <c r="K15" s="77" t="b">
        <v>0</v>
      </c>
    </row>
    <row r="16" spans="1:11" x14ac:dyDescent="0.35">
      <c r="A16" s="77" t="s">
        <v>1575</v>
      </c>
      <c r="B16" s="77" t="s">
        <v>1574</v>
      </c>
      <c r="C16" s="77">
        <v>8</v>
      </c>
      <c r="D16" s="116">
        <v>7.1664384907737617E-3</v>
      </c>
      <c r="E16" s="116">
        <v>1.6438553603183783</v>
      </c>
      <c r="F16" s="77" t="b">
        <v>0</v>
      </c>
      <c r="G16" s="77" t="b">
        <v>0</v>
      </c>
      <c r="H16" s="77" t="b">
        <v>0</v>
      </c>
      <c r="I16" s="77" t="b">
        <v>0</v>
      </c>
      <c r="J16" s="77" t="b">
        <v>0</v>
      </c>
      <c r="K16" s="77" t="b">
        <v>0</v>
      </c>
    </row>
    <row r="17" spans="1:11" x14ac:dyDescent="0.35">
      <c r="A17" s="77" t="s">
        <v>1584</v>
      </c>
      <c r="B17" s="77" t="s">
        <v>1578</v>
      </c>
      <c r="C17" s="77">
        <v>7</v>
      </c>
      <c r="D17" s="116">
        <v>6.6181881561768758E-3</v>
      </c>
      <c r="E17" s="116">
        <v>1.895848251657599</v>
      </c>
      <c r="F17" s="77" t="b">
        <v>0</v>
      </c>
      <c r="G17" s="77" t="b">
        <v>0</v>
      </c>
      <c r="H17" s="77" t="b">
        <v>0</v>
      </c>
      <c r="I17" s="77" t="b">
        <v>0</v>
      </c>
      <c r="J17" s="77" t="b">
        <v>0</v>
      </c>
      <c r="K17" s="77" t="b">
        <v>0</v>
      </c>
    </row>
    <row r="18" spans="1:11" x14ac:dyDescent="0.35">
      <c r="A18" s="77" t="s">
        <v>1578</v>
      </c>
      <c r="B18" s="77" t="s">
        <v>1590</v>
      </c>
      <c r="C18" s="77">
        <v>7</v>
      </c>
      <c r="D18" s="116">
        <v>6.6181881561768758E-3</v>
      </c>
      <c r="E18" s="116">
        <v>1.9538401986352858</v>
      </c>
      <c r="F18" s="77" t="b">
        <v>0</v>
      </c>
      <c r="G18" s="77" t="b">
        <v>0</v>
      </c>
      <c r="H18" s="77" t="b">
        <v>0</v>
      </c>
      <c r="I18" s="77" t="b">
        <v>0</v>
      </c>
      <c r="J18" s="77" t="b">
        <v>0</v>
      </c>
      <c r="K18" s="77" t="b">
        <v>0</v>
      </c>
    </row>
    <row r="19" spans="1:11" x14ac:dyDescent="0.35">
      <c r="A19" s="77" t="s">
        <v>1588</v>
      </c>
      <c r="B19" s="77" t="s">
        <v>1589</v>
      </c>
      <c r="C19" s="77">
        <v>6</v>
      </c>
      <c r="D19" s="116">
        <v>6.0166374465476149E-3</v>
      </c>
      <c r="E19" s="116">
        <v>2.0629846680603539</v>
      </c>
      <c r="F19" s="77" t="b">
        <v>0</v>
      </c>
      <c r="G19" s="77" t="b">
        <v>0</v>
      </c>
      <c r="H19" s="77" t="b">
        <v>0</v>
      </c>
      <c r="I19" s="77" t="b">
        <v>0</v>
      </c>
      <c r="J19" s="77" t="b">
        <v>0</v>
      </c>
      <c r="K19" s="77" t="b">
        <v>0</v>
      </c>
    </row>
    <row r="20" spans="1:11" x14ac:dyDescent="0.35">
      <c r="A20" s="77" t="s">
        <v>1593</v>
      </c>
      <c r="B20" s="77" t="s">
        <v>1596</v>
      </c>
      <c r="C20" s="77">
        <v>6</v>
      </c>
      <c r="D20" s="116">
        <v>6.0166374465476149E-3</v>
      </c>
      <c r="E20" s="116">
        <v>2.1879234046686538</v>
      </c>
      <c r="F20" s="77" t="b">
        <v>0</v>
      </c>
      <c r="G20" s="77" t="b">
        <v>0</v>
      </c>
      <c r="H20" s="77" t="b">
        <v>0</v>
      </c>
      <c r="I20" s="77" t="b">
        <v>0</v>
      </c>
      <c r="J20" s="77" t="b">
        <v>0</v>
      </c>
      <c r="K20" s="77" t="b">
        <v>0</v>
      </c>
    </row>
    <row r="21" spans="1:11" x14ac:dyDescent="0.35">
      <c r="A21" s="77" t="s">
        <v>1596</v>
      </c>
      <c r="B21" s="77" t="s">
        <v>222</v>
      </c>
      <c r="C21" s="77">
        <v>6</v>
      </c>
      <c r="D21" s="116">
        <v>6.0166374465476149E-3</v>
      </c>
      <c r="E21" s="116">
        <v>1.2621694330407665</v>
      </c>
      <c r="F21" s="77" t="b">
        <v>0</v>
      </c>
      <c r="G21" s="77" t="b">
        <v>0</v>
      </c>
      <c r="H21" s="77" t="b">
        <v>0</v>
      </c>
      <c r="I21" s="77" t="b">
        <v>0</v>
      </c>
      <c r="J21" s="77" t="b">
        <v>0</v>
      </c>
      <c r="K21" s="77" t="b">
        <v>0</v>
      </c>
    </row>
    <row r="22" spans="1:11" x14ac:dyDescent="0.35">
      <c r="A22" s="77" t="s">
        <v>1382</v>
      </c>
      <c r="B22" s="77" t="s">
        <v>1597</v>
      </c>
      <c r="C22" s="77">
        <v>6</v>
      </c>
      <c r="D22" s="116">
        <v>6.0166374465476149E-3</v>
      </c>
      <c r="E22" s="116">
        <v>1.119207592299194</v>
      </c>
      <c r="F22" s="77" t="b">
        <v>0</v>
      </c>
      <c r="G22" s="77" t="b">
        <v>0</v>
      </c>
      <c r="H22" s="77" t="b">
        <v>0</v>
      </c>
      <c r="I22" s="77" t="b">
        <v>0</v>
      </c>
      <c r="J22" s="77" t="b">
        <v>0</v>
      </c>
      <c r="K22" s="77" t="b">
        <v>0</v>
      </c>
    </row>
    <row r="23" spans="1:11" x14ac:dyDescent="0.35">
      <c r="A23" s="77" t="s">
        <v>1579</v>
      </c>
      <c r="B23" s="77" t="s">
        <v>1599</v>
      </c>
      <c r="C23" s="77">
        <v>5</v>
      </c>
      <c r="D23" s="116">
        <v>5.3528253523497174E-3</v>
      </c>
      <c r="E23" s="116">
        <v>1.9538401986352858</v>
      </c>
      <c r="F23" s="77" t="b">
        <v>0</v>
      </c>
      <c r="G23" s="77" t="b">
        <v>0</v>
      </c>
      <c r="H23" s="77" t="b">
        <v>0</v>
      </c>
      <c r="I23" s="77" t="b">
        <v>0</v>
      </c>
      <c r="J23" s="77" t="b">
        <v>0</v>
      </c>
      <c r="K23" s="77" t="b">
        <v>0</v>
      </c>
    </row>
    <row r="24" spans="1:11" x14ac:dyDescent="0.35">
      <c r="A24" s="77" t="s">
        <v>1599</v>
      </c>
      <c r="B24" s="77" t="s">
        <v>1588</v>
      </c>
      <c r="C24" s="77">
        <v>5</v>
      </c>
      <c r="D24" s="116">
        <v>5.3528253523497174E-3</v>
      </c>
      <c r="E24" s="116">
        <v>2.1299314576909669</v>
      </c>
      <c r="F24" s="77" t="b">
        <v>0</v>
      </c>
      <c r="G24" s="77" t="b">
        <v>0</v>
      </c>
      <c r="H24" s="77" t="b">
        <v>0</v>
      </c>
      <c r="I24" s="77" t="b">
        <v>0</v>
      </c>
      <c r="J24" s="77" t="b">
        <v>0</v>
      </c>
      <c r="K24" s="77" t="b">
        <v>0</v>
      </c>
    </row>
    <row r="25" spans="1:11" x14ac:dyDescent="0.35">
      <c r="A25" s="77" t="s">
        <v>1600</v>
      </c>
      <c r="B25" s="77" t="s">
        <v>1595</v>
      </c>
      <c r="C25" s="77">
        <v>5</v>
      </c>
      <c r="D25" s="116">
        <v>5.3528253523497174E-3</v>
      </c>
      <c r="E25" s="116">
        <v>2.2548701942992673</v>
      </c>
      <c r="F25" s="77" t="b">
        <v>0</v>
      </c>
      <c r="G25" s="77" t="b">
        <v>0</v>
      </c>
      <c r="H25" s="77" t="b">
        <v>0</v>
      </c>
      <c r="I25" s="77" t="b">
        <v>0</v>
      </c>
      <c r="J25" s="77" t="b">
        <v>0</v>
      </c>
      <c r="K25" s="77" t="b">
        <v>0</v>
      </c>
    </row>
    <row r="26" spans="1:11" x14ac:dyDescent="0.35">
      <c r="A26" s="77" t="s">
        <v>1595</v>
      </c>
      <c r="B26" s="77" t="s">
        <v>1601</v>
      </c>
      <c r="C26" s="77">
        <v>5</v>
      </c>
      <c r="D26" s="116">
        <v>5.3528253523497174E-3</v>
      </c>
      <c r="E26" s="116">
        <v>2.2548701942992673</v>
      </c>
      <c r="F26" s="77" t="b">
        <v>0</v>
      </c>
      <c r="G26" s="77" t="b">
        <v>0</v>
      </c>
      <c r="H26" s="77" t="b">
        <v>0</v>
      </c>
      <c r="I26" s="77" t="b">
        <v>0</v>
      </c>
      <c r="J26" s="77" t="b">
        <v>0</v>
      </c>
      <c r="K26" s="77" t="b">
        <v>0</v>
      </c>
    </row>
    <row r="27" spans="1:11" x14ac:dyDescent="0.35">
      <c r="A27" s="77" t="s">
        <v>1601</v>
      </c>
      <c r="B27" s="77" t="s">
        <v>1602</v>
      </c>
      <c r="C27" s="77">
        <v>5</v>
      </c>
      <c r="D27" s="116">
        <v>5.3528253523497174E-3</v>
      </c>
      <c r="E27" s="116">
        <v>2.3340514403468919</v>
      </c>
      <c r="F27" s="77" t="b">
        <v>0</v>
      </c>
      <c r="G27" s="77" t="b">
        <v>0</v>
      </c>
      <c r="H27" s="77" t="b">
        <v>0</v>
      </c>
      <c r="I27" s="77" t="b">
        <v>0</v>
      </c>
      <c r="J27" s="77" t="b">
        <v>0</v>
      </c>
      <c r="K27" s="77" t="b">
        <v>0</v>
      </c>
    </row>
    <row r="28" spans="1:11" x14ac:dyDescent="0.35">
      <c r="A28" s="77" t="s">
        <v>1602</v>
      </c>
      <c r="B28" s="77" t="s">
        <v>1603</v>
      </c>
      <c r="C28" s="77">
        <v>5</v>
      </c>
      <c r="D28" s="116">
        <v>5.3528253523497174E-3</v>
      </c>
      <c r="E28" s="116">
        <v>2.3340514403468919</v>
      </c>
      <c r="F28" s="77" t="b">
        <v>0</v>
      </c>
      <c r="G28" s="77" t="b">
        <v>0</v>
      </c>
      <c r="H28" s="77" t="b">
        <v>0</v>
      </c>
      <c r="I28" s="77" t="b">
        <v>0</v>
      </c>
      <c r="J28" s="77" t="b">
        <v>0</v>
      </c>
      <c r="K28" s="77" t="b">
        <v>0</v>
      </c>
    </row>
    <row r="29" spans="1:11" x14ac:dyDescent="0.35">
      <c r="A29" s="77" t="s">
        <v>1603</v>
      </c>
      <c r="B29" s="77" t="s">
        <v>1592</v>
      </c>
      <c r="C29" s="77">
        <v>5</v>
      </c>
      <c r="D29" s="116">
        <v>5.3528253523497174E-3</v>
      </c>
      <c r="E29" s="116">
        <v>2.1879234046686538</v>
      </c>
      <c r="F29" s="77" t="b">
        <v>0</v>
      </c>
      <c r="G29" s="77" t="b">
        <v>0</v>
      </c>
      <c r="H29" s="77" t="b">
        <v>0</v>
      </c>
      <c r="I29" s="77" t="b">
        <v>0</v>
      </c>
      <c r="J29" s="77" t="b">
        <v>0</v>
      </c>
      <c r="K29" s="77" t="b">
        <v>0</v>
      </c>
    </row>
    <row r="30" spans="1:11" x14ac:dyDescent="0.35">
      <c r="A30" s="77" t="s">
        <v>1592</v>
      </c>
      <c r="B30" s="77" t="s">
        <v>717</v>
      </c>
      <c r="C30" s="77">
        <v>5</v>
      </c>
      <c r="D30" s="116">
        <v>5.3528253523497174E-3</v>
      </c>
      <c r="E30" s="116">
        <v>2.2548701942992673</v>
      </c>
      <c r="F30" s="77" t="b">
        <v>0</v>
      </c>
      <c r="G30" s="77" t="b">
        <v>0</v>
      </c>
      <c r="H30" s="77" t="b">
        <v>0</v>
      </c>
      <c r="I30" s="77" t="b">
        <v>0</v>
      </c>
      <c r="J30" s="77" t="b">
        <v>0</v>
      </c>
      <c r="K30" s="77" t="b">
        <v>0</v>
      </c>
    </row>
    <row r="31" spans="1:11" x14ac:dyDescent="0.35">
      <c r="A31" s="77" t="s">
        <v>717</v>
      </c>
      <c r="B31" s="77" t="s">
        <v>1604</v>
      </c>
      <c r="C31" s="77">
        <v>5</v>
      </c>
      <c r="D31" s="116">
        <v>5.3528253523497174E-3</v>
      </c>
      <c r="E31" s="116">
        <v>2.2548701942992673</v>
      </c>
      <c r="F31" s="77" t="b">
        <v>0</v>
      </c>
      <c r="G31" s="77" t="b">
        <v>0</v>
      </c>
      <c r="H31" s="77" t="b">
        <v>0</v>
      </c>
      <c r="I31" s="77" t="b">
        <v>0</v>
      </c>
      <c r="J31" s="77" t="b">
        <v>0</v>
      </c>
      <c r="K31" s="77" t="b">
        <v>0</v>
      </c>
    </row>
    <row r="32" spans="1:11" x14ac:dyDescent="0.35">
      <c r="A32" s="77" t="s">
        <v>1604</v>
      </c>
      <c r="B32" s="77" t="s">
        <v>1593</v>
      </c>
      <c r="C32" s="77">
        <v>5</v>
      </c>
      <c r="D32" s="116">
        <v>5.3528253523497174E-3</v>
      </c>
      <c r="E32" s="116">
        <v>2.1879234046686538</v>
      </c>
      <c r="F32" s="77" t="b">
        <v>0</v>
      </c>
      <c r="G32" s="77" t="b">
        <v>0</v>
      </c>
      <c r="H32" s="77" t="b">
        <v>0</v>
      </c>
      <c r="I32" s="77" t="b">
        <v>0</v>
      </c>
      <c r="J32" s="77" t="b">
        <v>0</v>
      </c>
      <c r="K32" s="77" t="b">
        <v>0</v>
      </c>
    </row>
    <row r="33" spans="1:11" x14ac:dyDescent="0.35">
      <c r="A33" s="77" t="s">
        <v>1597</v>
      </c>
      <c r="B33" s="77" t="s">
        <v>1605</v>
      </c>
      <c r="C33" s="77">
        <v>5</v>
      </c>
      <c r="D33" s="116">
        <v>5.3528253523497174E-3</v>
      </c>
      <c r="E33" s="116">
        <v>2.2548701942992673</v>
      </c>
      <c r="F33" s="77" t="b">
        <v>0</v>
      </c>
      <c r="G33" s="77" t="b">
        <v>0</v>
      </c>
      <c r="H33" s="77" t="b">
        <v>0</v>
      </c>
      <c r="I33" s="77" t="b">
        <v>0</v>
      </c>
      <c r="J33" s="77" t="b">
        <v>0</v>
      </c>
      <c r="K33" s="77" t="b">
        <v>0</v>
      </c>
    </row>
    <row r="34" spans="1:11" x14ac:dyDescent="0.35">
      <c r="A34" s="77" t="s">
        <v>1578</v>
      </c>
      <c r="B34" s="77" t="s">
        <v>1591</v>
      </c>
      <c r="C34" s="77">
        <v>5</v>
      </c>
      <c r="D34" s="116">
        <v>5.3528253523497174E-3</v>
      </c>
      <c r="E34" s="116">
        <v>1.8077121629570478</v>
      </c>
      <c r="F34" s="77" t="b">
        <v>0</v>
      </c>
      <c r="G34" s="77" t="b">
        <v>0</v>
      </c>
      <c r="H34" s="77" t="b">
        <v>0</v>
      </c>
      <c r="I34" s="77" t="b">
        <v>0</v>
      </c>
      <c r="J34" s="77" t="b">
        <v>0</v>
      </c>
      <c r="K34" s="77" t="b">
        <v>0</v>
      </c>
    </row>
    <row r="35" spans="1:11" x14ac:dyDescent="0.35">
      <c r="A35" s="77" t="s">
        <v>1573</v>
      </c>
      <c r="B35" s="77" t="s">
        <v>222</v>
      </c>
      <c r="C35" s="77">
        <v>5</v>
      </c>
      <c r="D35" s="116">
        <v>5.3528253523497174E-3</v>
      </c>
      <c r="E35" s="116">
        <v>0.81501140169854724</v>
      </c>
      <c r="F35" s="77" t="b">
        <v>0</v>
      </c>
      <c r="G35" s="77" t="b">
        <v>0</v>
      </c>
      <c r="H35" s="77" t="b">
        <v>0</v>
      </c>
      <c r="I35" s="77" t="b">
        <v>0</v>
      </c>
      <c r="J35" s="77" t="b">
        <v>0</v>
      </c>
      <c r="K35" s="77" t="b">
        <v>0</v>
      </c>
    </row>
    <row r="36" spans="1:11" x14ac:dyDescent="0.35">
      <c r="A36" s="77" t="s">
        <v>1606</v>
      </c>
      <c r="B36" s="77" t="s">
        <v>1607</v>
      </c>
      <c r="C36" s="77">
        <v>5</v>
      </c>
      <c r="D36" s="116">
        <v>5.3528253523497174E-3</v>
      </c>
      <c r="E36" s="116">
        <v>2.3340514403468919</v>
      </c>
      <c r="F36" s="77" t="b">
        <v>0</v>
      </c>
      <c r="G36" s="77" t="b">
        <v>0</v>
      </c>
      <c r="H36" s="77" t="b">
        <v>0</v>
      </c>
      <c r="I36" s="77" t="b">
        <v>0</v>
      </c>
      <c r="J36" s="77" t="b">
        <v>0</v>
      </c>
      <c r="K36" s="77" t="b">
        <v>0</v>
      </c>
    </row>
    <row r="37" spans="1:11" x14ac:dyDescent="0.35">
      <c r="A37" s="77" t="s">
        <v>1572</v>
      </c>
      <c r="B37" s="77" t="s">
        <v>222</v>
      </c>
      <c r="C37" s="77">
        <v>5</v>
      </c>
      <c r="D37" s="116">
        <v>5.3528253523497174E-3</v>
      </c>
      <c r="E37" s="116">
        <v>0.73069051599851131</v>
      </c>
      <c r="F37" s="77" t="b">
        <v>0</v>
      </c>
      <c r="G37" s="77" t="b">
        <v>0</v>
      </c>
      <c r="H37" s="77" t="b">
        <v>0</v>
      </c>
      <c r="I37" s="77" t="b">
        <v>0</v>
      </c>
      <c r="J37" s="77" t="b">
        <v>0</v>
      </c>
      <c r="K37" s="77" t="b">
        <v>0</v>
      </c>
    </row>
    <row r="38" spans="1:11" x14ac:dyDescent="0.35">
      <c r="A38" s="77" t="s">
        <v>1598</v>
      </c>
      <c r="B38" s="77" t="s">
        <v>1587</v>
      </c>
      <c r="C38" s="77">
        <v>4</v>
      </c>
      <c r="D38" s="116">
        <v>4.6141438880717475E-3</v>
      </c>
      <c r="E38" s="116">
        <v>2.1299314576909669</v>
      </c>
      <c r="F38" s="77" t="b">
        <v>0</v>
      </c>
      <c r="G38" s="77" t="b">
        <v>0</v>
      </c>
      <c r="H38" s="77" t="b">
        <v>0</v>
      </c>
      <c r="I38" s="77" t="b">
        <v>0</v>
      </c>
      <c r="J38" s="77" t="b">
        <v>0</v>
      </c>
      <c r="K38" s="77" t="b">
        <v>0</v>
      </c>
    </row>
    <row r="39" spans="1:11" x14ac:dyDescent="0.35">
      <c r="A39" s="77" t="s">
        <v>1587</v>
      </c>
      <c r="B39" s="77" t="s">
        <v>1611</v>
      </c>
      <c r="C39" s="77">
        <v>4</v>
      </c>
      <c r="D39" s="116">
        <v>4.6141438880717475E-3</v>
      </c>
      <c r="E39" s="116">
        <v>2.1299314576909669</v>
      </c>
      <c r="F39" s="77" t="b">
        <v>0</v>
      </c>
      <c r="G39" s="77" t="b">
        <v>0</v>
      </c>
      <c r="H39" s="77" t="b">
        <v>0</v>
      </c>
      <c r="I39" s="77" t="b">
        <v>0</v>
      </c>
      <c r="J39" s="77" t="b">
        <v>0</v>
      </c>
      <c r="K39" s="77" t="b">
        <v>0</v>
      </c>
    </row>
    <row r="40" spans="1:11" x14ac:dyDescent="0.35">
      <c r="A40" s="77" t="s">
        <v>1611</v>
      </c>
      <c r="B40" s="77" t="s">
        <v>1612</v>
      </c>
      <c r="C40" s="77">
        <v>4</v>
      </c>
      <c r="D40" s="116">
        <v>4.6141438880717475E-3</v>
      </c>
      <c r="E40" s="116">
        <v>2.4309614533549482</v>
      </c>
      <c r="F40" s="77" t="b">
        <v>0</v>
      </c>
      <c r="G40" s="77" t="b">
        <v>0</v>
      </c>
      <c r="H40" s="77" t="b">
        <v>0</v>
      </c>
      <c r="I40" s="77" t="b">
        <v>0</v>
      </c>
      <c r="J40" s="77" t="b">
        <v>0</v>
      </c>
      <c r="K40" s="77" t="b">
        <v>0</v>
      </c>
    </row>
    <row r="41" spans="1:11" x14ac:dyDescent="0.35">
      <c r="A41" s="77" t="s">
        <v>1382</v>
      </c>
      <c r="B41" s="77" t="s">
        <v>1613</v>
      </c>
      <c r="C41" s="77">
        <v>4</v>
      </c>
      <c r="D41" s="116">
        <v>4.6141438880717475E-3</v>
      </c>
      <c r="E41" s="116">
        <v>1.119207592299194</v>
      </c>
      <c r="F41" s="77" t="b">
        <v>0</v>
      </c>
      <c r="G41" s="77" t="b">
        <v>0</v>
      </c>
      <c r="H41" s="77" t="b">
        <v>0</v>
      </c>
      <c r="I41" s="77" t="b">
        <v>0</v>
      </c>
      <c r="J41" s="77" t="b">
        <v>0</v>
      </c>
      <c r="K41" s="77" t="b">
        <v>0</v>
      </c>
    </row>
    <row r="42" spans="1:11" x14ac:dyDescent="0.35">
      <c r="A42" s="77" t="s">
        <v>544</v>
      </c>
      <c r="B42" s="77" t="s">
        <v>1600</v>
      </c>
      <c r="C42" s="77">
        <v>4</v>
      </c>
      <c r="D42" s="116">
        <v>4.6141438880717475E-3</v>
      </c>
      <c r="E42" s="116">
        <v>2.4309614533549482</v>
      </c>
      <c r="F42" s="77" t="b">
        <v>0</v>
      </c>
      <c r="G42" s="77" t="b">
        <v>0</v>
      </c>
      <c r="H42" s="77" t="b">
        <v>0</v>
      </c>
      <c r="I42" s="77" t="b">
        <v>0</v>
      </c>
      <c r="J42" s="77" t="b">
        <v>0</v>
      </c>
      <c r="K42" s="77" t="b">
        <v>0</v>
      </c>
    </row>
    <row r="43" spans="1:11" x14ac:dyDescent="0.35">
      <c r="A43" s="77" t="s">
        <v>1605</v>
      </c>
      <c r="B43" s="77" t="s">
        <v>1614</v>
      </c>
      <c r="C43" s="77">
        <v>4</v>
      </c>
      <c r="D43" s="116">
        <v>4.6141438880717475E-3</v>
      </c>
      <c r="E43" s="116">
        <v>2.4309614533549482</v>
      </c>
      <c r="F43" s="77" t="b">
        <v>0</v>
      </c>
      <c r="G43" s="77" t="b">
        <v>0</v>
      </c>
      <c r="H43" s="77" t="b">
        <v>0</v>
      </c>
      <c r="I43" s="77" t="b">
        <v>0</v>
      </c>
      <c r="J43" s="77" t="b">
        <v>0</v>
      </c>
      <c r="K43" s="77" t="b">
        <v>0</v>
      </c>
    </row>
    <row r="44" spans="1:11" x14ac:dyDescent="0.35">
      <c r="A44" s="77" t="s">
        <v>1618</v>
      </c>
      <c r="B44" s="77" t="s">
        <v>1619</v>
      </c>
      <c r="C44" s="77">
        <v>4</v>
      </c>
      <c r="D44" s="116">
        <v>4.6141438880717475E-3</v>
      </c>
      <c r="E44" s="116">
        <v>2.4309614533549482</v>
      </c>
      <c r="F44" s="77" t="b">
        <v>0</v>
      </c>
      <c r="G44" s="77" t="b">
        <v>0</v>
      </c>
      <c r="H44" s="77" t="b">
        <v>0</v>
      </c>
      <c r="I44" s="77" t="b">
        <v>0</v>
      </c>
      <c r="J44" s="77" t="b">
        <v>0</v>
      </c>
      <c r="K44" s="77" t="b">
        <v>0</v>
      </c>
    </row>
    <row r="45" spans="1:11" x14ac:dyDescent="0.35">
      <c r="A45" s="77" t="s">
        <v>1619</v>
      </c>
      <c r="B45" s="77" t="s">
        <v>1576</v>
      </c>
      <c r="C45" s="77">
        <v>4</v>
      </c>
      <c r="D45" s="116">
        <v>4.6141438880717475E-3</v>
      </c>
      <c r="E45" s="116">
        <v>1.919078092376074</v>
      </c>
      <c r="F45" s="77" t="b">
        <v>0</v>
      </c>
      <c r="G45" s="77" t="b">
        <v>0</v>
      </c>
      <c r="H45" s="77" t="b">
        <v>0</v>
      </c>
      <c r="I45" s="77" t="b">
        <v>0</v>
      </c>
      <c r="J45" s="77" t="b">
        <v>0</v>
      </c>
      <c r="K45" s="77" t="b">
        <v>0</v>
      </c>
    </row>
    <row r="46" spans="1:11" x14ac:dyDescent="0.35">
      <c r="A46" s="77" t="s">
        <v>222</v>
      </c>
      <c r="B46" s="77" t="s">
        <v>1621</v>
      </c>
      <c r="C46" s="77">
        <v>4</v>
      </c>
      <c r="D46" s="116">
        <v>5.6450685307566145E-3</v>
      </c>
      <c r="E46" s="116">
        <v>1.1696985845624548</v>
      </c>
      <c r="F46" s="77" t="b">
        <v>0</v>
      </c>
      <c r="G46" s="77" t="b">
        <v>0</v>
      </c>
      <c r="H46" s="77" t="b">
        <v>0</v>
      </c>
      <c r="I46" s="77" t="b">
        <v>0</v>
      </c>
      <c r="J46" s="77" t="b">
        <v>0</v>
      </c>
      <c r="K46" s="77" t="b">
        <v>0</v>
      </c>
    </row>
    <row r="47" spans="1:11" x14ac:dyDescent="0.35">
      <c r="A47" s="77" t="s">
        <v>1621</v>
      </c>
      <c r="B47" s="77" t="s">
        <v>1381</v>
      </c>
      <c r="C47" s="77">
        <v>4</v>
      </c>
      <c r="D47" s="116">
        <v>5.6450685307566145E-3</v>
      </c>
      <c r="E47" s="116">
        <v>1.1139433523068367</v>
      </c>
      <c r="F47" s="77" t="b">
        <v>0</v>
      </c>
      <c r="G47" s="77" t="b">
        <v>0</v>
      </c>
      <c r="H47" s="77" t="b">
        <v>0</v>
      </c>
      <c r="I47" s="77" t="b">
        <v>0</v>
      </c>
      <c r="J47" s="77" t="b">
        <v>0</v>
      </c>
      <c r="K47" s="77" t="b">
        <v>0</v>
      </c>
    </row>
    <row r="48" spans="1:11" x14ac:dyDescent="0.35">
      <c r="A48" s="77" t="s">
        <v>1579</v>
      </c>
      <c r="B48" s="77" t="s">
        <v>1576</v>
      </c>
      <c r="C48" s="77">
        <v>4</v>
      </c>
      <c r="D48" s="116">
        <v>5.6450685307566145E-3</v>
      </c>
      <c r="E48" s="116">
        <v>1.4419568376564116</v>
      </c>
      <c r="F48" s="77" t="b">
        <v>0</v>
      </c>
      <c r="G48" s="77" t="b">
        <v>0</v>
      </c>
      <c r="H48" s="77" t="b">
        <v>0</v>
      </c>
      <c r="I48" s="77" t="b">
        <v>0</v>
      </c>
      <c r="J48" s="77" t="b">
        <v>0</v>
      </c>
      <c r="K48" s="77" t="b">
        <v>0</v>
      </c>
    </row>
    <row r="49" spans="1:11" x14ac:dyDescent="0.35">
      <c r="A49" s="77" t="s">
        <v>1381</v>
      </c>
      <c r="B49" s="77" t="s">
        <v>1622</v>
      </c>
      <c r="C49" s="77">
        <v>3</v>
      </c>
      <c r="D49" s="116">
        <v>3.7815122052874579E-3</v>
      </c>
      <c r="E49" s="116">
        <v>1.098522993439343</v>
      </c>
      <c r="F49" s="77" t="b">
        <v>0</v>
      </c>
      <c r="G49" s="77" t="b">
        <v>0</v>
      </c>
      <c r="H49" s="77" t="b">
        <v>0</v>
      </c>
      <c r="I49" s="77" t="b">
        <v>0</v>
      </c>
      <c r="J49" s="77" t="b">
        <v>0</v>
      </c>
      <c r="K49" s="77" t="b">
        <v>0</v>
      </c>
    </row>
    <row r="50" spans="1:11" x14ac:dyDescent="0.35">
      <c r="A50" s="77" t="s">
        <v>1382</v>
      </c>
      <c r="B50" s="77" t="s">
        <v>1573</v>
      </c>
      <c r="C50" s="77">
        <v>3</v>
      </c>
      <c r="D50" s="116">
        <v>3.7815122052874579E-3</v>
      </c>
      <c r="E50" s="116">
        <v>0.59632884701885636</v>
      </c>
      <c r="F50" s="77" t="b">
        <v>0</v>
      </c>
      <c r="G50" s="77" t="b">
        <v>0</v>
      </c>
      <c r="H50" s="77" t="b">
        <v>0</v>
      </c>
      <c r="I50" s="77" t="b">
        <v>0</v>
      </c>
      <c r="J50" s="77" t="b">
        <v>0</v>
      </c>
      <c r="K50" s="77" t="b">
        <v>0</v>
      </c>
    </row>
    <row r="51" spans="1:11" x14ac:dyDescent="0.35">
      <c r="A51" s="77" t="s">
        <v>1574</v>
      </c>
      <c r="B51" s="77" t="s">
        <v>1616</v>
      </c>
      <c r="C51" s="77">
        <v>3</v>
      </c>
      <c r="D51" s="116">
        <v>3.7815122052874579E-3</v>
      </c>
      <c r="E51" s="116">
        <v>1.7619546723963726</v>
      </c>
      <c r="F51" s="77" t="b">
        <v>0</v>
      </c>
      <c r="G51" s="77" t="b">
        <v>0</v>
      </c>
      <c r="H51" s="77" t="b">
        <v>0</v>
      </c>
      <c r="I51" s="77" t="b">
        <v>0</v>
      </c>
      <c r="J51" s="77" t="b">
        <v>0</v>
      </c>
      <c r="K51" s="77" t="b">
        <v>0</v>
      </c>
    </row>
    <row r="52" spans="1:11" x14ac:dyDescent="0.35">
      <c r="A52" s="77" t="s">
        <v>1382</v>
      </c>
      <c r="B52" s="77" t="s">
        <v>1628</v>
      </c>
      <c r="C52" s="77">
        <v>3</v>
      </c>
      <c r="D52" s="116">
        <v>3.7815122052874579E-3</v>
      </c>
      <c r="E52" s="116">
        <v>1.119207592299194</v>
      </c>
      <c r="F52" s="77" t="b">
        <v>0</v>
      </c>
      <c r="G52" s="77" t="b">
        <v>0</v>
      </c>
      <c r="H52" s="77" t="b">
        <v>0</v>
      </c>
      <c r="I52" s="77" t="b">
        <v>0</v>
      </c>
      <c r="J52" s="77" t="b">
        <v>0</v>
      </c>
      <c r="K52" s="77" t="b">
        <v>0</v>
      </c>
    </row>
    <row r="53" spans="1:11" x14ac:dyDescent="0.35">
      <c r="A53" s="77" t="s">
        <v>1382</v>
      </c>
      <c r="B53" s="77" t="s">
        <v>1575</v>
      </c>
      <c r="C53" s="77">
        <v>3</v>
      </c>
      <c r="D53" s="116">
        <v>3.7815122052874579E-3</v>
      </c>
      <c r="E53" s="116">
        <v>0.4502008113406184</v>
      </c>
      <c r="F53" s="77" t="b">
        <v>0</v>
      </c>
      <c r="G53" s="77" t="b">
        <v>0</v>
      </c>
      <c r="H53" s="77" t="b">
        <v>0</v>
      </c>
      <c r="I53" s="77" t="b">
        <v>0</v>
      </c>
      <c r="J53" s="77" t="b">
        <v>0</v>
      </c>
      <c r="K53" s="77" t="b">
        <v>0</v>
      </c>
    </row>
    <row r="54" spans="1:11" x14ac:dyDescent="0.35">
      <c r="A54" s="77" t="s">
        <v>1589</v>
      </c>
      <c r="B54" s="77" t="s">
        <v>1368</v>
      </c>
      <c r="C54" s="77">
        <v>3</v>
      </c>
      <c r="D54" s="116">
        <v>3.7815122052874579E-3</v>
      </c>
      <c r="E54" s="116">
        <v>1.5278714663630046</v>
      </c>
      <c r="F54" s="77" t="b">
        <v>0</v>
      </c>
      <c r="G54" s="77" t="b">
        <v>0</v>
      </c>
      <c r="H54" s="77" t="b">
        <v>0</v>
      </c>
      <c r="I54" s="77" t="b">
        <v>0</v>
      </c>
      <c r="J54" s="77" t="b">
        <v>0</v>
      </c>
      <c r="K54" s="77" t="b">
        <v>0</v>
      </c>
    </row>
    <row r="55" spans="1:11" x14ac:dyDescent="0.35">
      <c r="A55" s="77" t="s">
        <v>1368</v>
      </c>
      <c r="B55" s="77" t="s">
        <v>1606</v>
      </c>
      <c r="C55" s="77">
        <v>3</v>
      </c>
      <c r="D55" s="116">
        <v>3.7815122052874579E-3</v>
      </c>
      <c r="E55" s="116">
        <v>1.8111726950665543</v>
      </c>
      <c r="F55" s="77" t="b">
        <v>0</v>
      </c>
      <c r="G55" s="77" t="b">
        <v>0</v>
      </c>
      <c r="H55" s="77" t="b">
        <v>0</v>
      </c>
      <c r="I55" s="77" t="b">
        <v>0</v>
      </c>
      <c r="J55" s="77" t="b">
        <v>0</v>
      </c>
      <c r="K55" s="77" t="b">
        <v>0</v>
      </c>
    </row>
    <row r="56" spans="1:11" x14ac:dyDescent="0.35">
      <c r="A56" s="77" t="s">
        <v>1607</v>
      </c>
      <c r="B56" s="77" t="s">
        <v>1618</v>
      </c>
      <c r="C56" s="77">
        <v>3</v>
      </c>
      <c r="D56" s="116">
        <v>3.7815122052874579E-3</v>
      </c>
      <c r="E56" s="116">
        <v>2.209112703738592</v>
      </c>
      <c r="F56" s="77" t="b">
        <v>0</v>
      </c>
      <c r="G56" s="77" t="b">
        <v>0</v>
      </c>
      <c r="H56" s="77" t="b">
        <v>0</v>
      </c>
      <c r="I56" s="77" t="b">
        <v>0</v>
      </c>
      <c r="J56" s="77" t="b">
        <v>0</v>
      </c>
      <c r="K56" s="77" t="b">
        <v>0</v>
      </c>
    </row>
    <row r="57" spans="1:11" x14ac:dyDescent="0.35">
      <c r="A57" s="77" t="s">
        <v>1594</v>
      </c>
      <c r="B57" s="77" t="s">
        <v>222</v>
      </c>
      <c r="C57" s="77">
        <v>3</v>
      </c>
      <c r="D57" s="116">
        <v>3.7815122052874579E-3</v>
      </c>
      <c r="E57" s="116">
        <v>0.96113943737678531</v>
      </c>
      <c r="F57" s="77" t="b">
        <v>0</v>
      </c>
      <c r="G57" s="77" t="b">
        <v>0</v>
      </c>
      <c r="H57" s="77" t="b">
        <v>0</v>
      </c>
      <c r="I57" s="77" t="b">
        <v>0</v>
      </c>
      <c r="J57" s="77" t="b">
        <v>0</v>
      </c>
      <c r="K57" s="77" t="b">
        <v>0</v>
      </c>
    </row>
    <row r="58" spans="1:11" x14ac:dyDescent="0.35">
      <c r="A58" s="77" t="s">
        <v>1382</v>
      </c>
      <c r="B58" s="77" t="s">
        <v>1633</v>
      </c>
      <c r="C58" s="77">
        <v>3</v>
      </c>
      <c r="D58" s="116">
        <v>3.7815122052874579E-3</v>
      </c>
      <c r="E58" s="116">
        <v>1.119207592299194</v>
      </c>
      <c r="F58" s="77" t="b">
        <v>0</v>
      </c>
      <c r="G58" s="77" t="b">
        <v>0</v>
      </c>
      <c r="H58" s="77" t="b">
        <v>0</v>
      </c>
      <c r="I58" s="77" t="b">
        <v>0</v>
      </c>
      <c r="J58" s="77" t="b">
        <v>0</v>
      </c>
      <c r="K58" s="77" t="b">
        <v>0</v>
      </c>
    </row>
    <row r="59" spans="1:11" x14ac:dyDescent="0.35">
      <c r="A59" s="77" t="s">
        <v>1590</v>
      </c>
      <c r="B59" s="77" t="s">
        <v>1579</v>
      </c>
      <c r="C59" s="77">
        <v>2</v>
      </c>
      <c r="D59" s="116">
        <v>2.8225342653783072E-3</v>
      </c>
      <c r="E59" s="116">
        <v>1.4097721542850101</v>
      </c>
      <c r="F59" s="77" t="b">
        <v>0</v>
      </c>
      <c r="G59" s="77" t="b">
        <v>0</v>
      </c>
      <c r="H59" s="77" t="b">
        <v>0</v>
      </c>
      <c r="I59" s="77" t="b">
        <v>0</v>
      </c>
      <c r="J59" s="77" t="b">
        <v>0</v>
      </c>
      <c r="K59" s="77" t="b">
        <v>0</v>
      </c>
    </row>
    <row r="60" spans="1:11" x14ac:dyDescent="0.35">
      <c r="A60" s="77" t="s">
        <v>1641</v>
      </c>
      <c r="B60" s="77" t="s">
        <v>222</v>
      </c>
      <c r="C60" s="77">
        <v>2</v>
      </c>
      <c r="D60" s="116">
        <v>2.8225342653783072E-3</v>
      </c>
      <c r="E60" s="116">
        <v>1.2621694330407665</v>
      </c>
      <c r="F60" s="77" t="b">
        <v>0</v>
      </c>
      <c r="G60" s="77" t="b">
        <v>0</v>
      </c>
      <c r="H60" s="77" t="b">
        <v>0</v>
      </c>
      <c r="I60" s="77" t="b">
        <v>0</v>
      </c>
      <c r="J60" s="77" t="b">
        <v>0</v>
      </c>
      <c r="K60" s="77" t="b">
        <v>0</v>
      </c>
    </row>
    <row r="61" spans="1:11" x14ac:dyDescent="0.35">
      <c r="A61" s="77" t="s">
        <v>1383</v>
      </c>
      <c r="B61" s="77" t="s">
        <v>1573</v>
      </c>
      <c r="C61" s="77">
        <v>2</v>
      </c>
      <c r="D61" s="116">
        <v>2.8225342653783072E-3</v>
      </c>
      <c r="E61" s="116">
        <v>0.8025725233046368</v>
      </c>
      <c r="F61" s="77" t="b">
        <v>0</v>
      </c>
      <c r="G61" s="77" t="b">
        <v>0</v>
      </c>
      <c r="H61" s="77" t="b">
        <v>0</v>
      </c>
      <c r="I61" s="77" t="b">
        <v>0</v>
      </c>
      <c r="J61" s="77" t="b">
        <v>0</v>
      </c>
      <c r="K61" s="77" t="b">
        <v>0</v>
      </c>
    </row>
    <row r="62" spans="1:11" x14ac:dyDescent="0.35">
      <c r="A62" s="77" t="s">
        <v>1591</v>
      </c>
      <c r="B62" s="77" t="s">
        <v>1368</v>
      </c>
      <c r="C62" s="77">
        <v>2</v>
      </c>
      <c r="D62" s="116">
        <v>2.8225342653783072E-3</v>
      </c>
      <c r="E62" s="116">
        <v>1.4097721542850101</v>
      </c>
      <c r="F62" s="77" t="b">
        <v>0</v>
      </c>
      <c r="G62" s="77" t="b">
        <v>0</v>
      </c>
      <c r="H62" s="77" t="b">
        <v>0</v>
      </c>
      <c r="I62" s="77" t="b">
        <v>0</v>
      </c>
      <c r="J62" s="77" t="b">
        <v>0</v>
      </c>
      <c r="K62" s="77" t="b">
        <v>0</v>
      </c>
    </row>
    <row r="63" spans="1:11" x14ac:dyDescent="0.35">
      <c r="A63" s="77" t="s">
        <v>1573</v>
      </c>
      <c r="B63" s="77" t="s">
        <v>1646</v>
      </c>
      <c r="C63" s="77">
        <v>2</v>
      </c>
      <c r="D63" s="116">
        <v>2.8225342653783072E-3</v>
      </c>
      <c r="E63" s="116">
        <v>1.8868934090046727</v>
      </c>
      <c r="F63" s="77" t="b">
        <v>0</v>
      </c>
      <c r="G63" s="77" t="b">
        <v>0</v>
      </c>
      <c r="H63" s="77" t="b">
        <v>0</v>
      </c>
      <c r="I63" s="77" t="b">
        <v>0</v>
      </c>
      <c r="J63" s="77" t="b">
        <v>0</v>
      </c>
      <c r="K63" s="77" t="b">
        <v>0</v>
      </c>
    </row>
    <row r="64" spans="1:11" x14ac:dyDescent="0.35">
      <c r="A64" s="77" t="s">
        <v>1647</v>
      </c>
      <c r="B64" s="77" t="s">
        <v>1369</v>
      </c>
      <c r="C64" s="77">
        <v>2</v>
      </c>
      <c r="D64" s="116">
        <v>2.8225342653783072E-3</v>
      </c>
      <c r="E64" s="116">
        <v>2.7319914490189294</v>
      </c>
      <c r="F64" s="77" t="b">
        <v>0</v>
      </c>
      <c r="G64" s="77" t="b">
        <v>0</v>
      </c>
      <c r="H64" s="77" t="b">
        <v>0</v>
      </c>
      <c r="I64" s="77" t="b">
        <v>0</v>
      </c>
      <c r="J64" s="77" t="b">
        <v>0</v>
      </c>
      <c r="K64" s="77" t="b">
        <v>0</v>
      </c>
    </row>
    <row r="65" spans="1:11" x14ac:dyDescent="0.35">
      <c r="A65" s="77" t="s">
        <v>1369</v>
      </c>
      <c r="B65" s="77" t="s">
        <v>1383</v>
      </c>
      <c r="C65" s="77">
        <v>2</v>
      </c>
      <c r="D65" s="116">
        <v>2.8225342653783072E-3</v>
      </c>
      <c r="E65" s="116">
        <v>1.5015425276406555</v>
      </c>
      <c r="F65" s="77" t="b">
        <v>0</v>
      </c>
      <c r="G65" s="77" t="b">
        <v>0</v>
      </c>
      <c r="H65" s="77" t="b">
        <v>0</v>
      </c>
      <c r="I65" s="77" t="b">
        <v>0</v>
      </c>
      <c r="J65" s="77" t="b">
        <v>0</v>
      </c>
      <c r="K65" s="77" t="b">
        <v>0</v>
      </c>
    </row>
    <row r="66" spans="1:11" x14ac:dyDescent="0.35">
      <c r="A66" s="77" t="s">
        <v>1648</v>
      </c>
      <c r="B66" s="77" t="s">
        <v>282</v>
      </c>
      <c r="C66" s="77">
        <v>2</v>
      </c>
      <c r="D66" s="116">
        <v>2.8225342653783072E-3</v>
      </c>
      <c r="E66" s="116">
        <v>2.7319914490189294</v>
      </c>
      <c r="F66" s="77" t="b">
        <v>0</v>
      </c>
      <c r="G66" s="77" t="b">
        <v>0</v>
      </c>
      <c r="H66" s="77" t="b">
        <v>0</v>
      </c>
      <c r="I66" s="77" t="b">
        <v>0</v>
      </c>
      <c r="J66" s="77" t="b">
        <v>0</v>
      </c>
      <c r="K66" s="77" t="b">
        <v>0</v>
      </c>
    </row>
    <row r="67" spans="1:11" x14ac:dyDescent="0.35">
      <c r="A67" s="77" t="s">
        <v>1615</v>
      </c>
      <c r="B67" s="77" t="s">
        <v>1370</v>
      </c>
      <c r="C67" s="77">
        <v>2</v>
      </c>
      <c r="D67" s="116">
        <v>2.8225342653783072E-3</v>
      </c>
      <c r="E67" s="116">
        <v>2.4309614533549482</v>
      </c>
      <c r="F67" s="77" t="b">
        <v>0</v>
      </c>
      <c r="G67" s="77" t="b">
        <v>0</v>
      </c>
      <c r="H67" s="77" t="b">
        <v>0</v>
      </c>
      <c r="I67" s="77" t="b">
        <v>0</v>
      </c>
      <c r="J67" s="77" t="b">
        <v>0</v>
      </c>
      <c r="K67" s="77" t="b">
        <v>0</v>
      </c>
    </row>
    <row r="68" spans="1:11" x14ac:dyDescent="0.35">
      <c r="A68" s="77" t="s">
        <v>1616</v>
      </c>
      <c r="B68" s="77" t="s">
        <v>1650</v>
      </c>
      <c r="C68" s="77">
        <v>2</v>
      </c>
      <c r="D68" s="116">
        <v>2.8225342653783072E-3</v>
      </c>
      <c r="E68" s="116">
        <v>2.4309614533549482</v>
      </c>
      <c r="F68" s="77" t="b">
        <v>0</v>
      </c>
      <c r="G68" s="77" t="b">
        <v>0</v>
      </c>
      <c r="H68" s="77" t="b">
        <v>0</v>
      </c>
      <c r="I68" s="77" t="b">
        <v>0</v>
      </c>
      <c r="J68" s="77" t="b">
        <v>0</v>
      </c>
      <c r="K68" s="77" t="b">
        <v>0</v>
      </c>
    </row>
    <row r="69" spans="1:11" x14ac:dyDescent="0.35">
      <c r="A69" s="77" t="s">
        <v>1650</v>
      </c>
      <c r="B69" s="77" t="s">
        <v>1580</v>
      </c>
      <c r="C69" s="77">
        <v>2</v>
      </c>
      <c r="D69" s="116">
        <v>2.8225342653783072E-3</v>
      </c>
      <c r="E69" s="116">
        <v>1.9538401986352858</v>
      </c>
      <c r="F69" s="77" t="b">
        <v>0</v>
      </c>
      <c r="G69" s="77" t="b">
        <v>0</v>
      </c>
      <c r="H69" s="77" t="b">
        <v>0</v>
      </c>
      <c r="I69" s="77" t="b">
        <v>0</v>
      </c>
      <c r="J69" s="77" t="b">
        <v>0</v>
      </c>
      <c r="K69" s="77" t="b">
        <v>0</v>
      </c>
    </row>
    <row r="70" spans="1:11" x14ac:dyDescent="0.35">
      <c r="A70" s="77" t="s">
        <v>1653</v>
      </c>
      <c r="B70" s="77" t="s">
        <v>1654</v>
      </c>
      <c r="C70" s="77">
        <v>2</v>
      </c>
      <c r="D70" s="116">
        <v>3.3379965867207408E-3</v>
      </c>
      <c r="E70" s="116">
        <v>2.7319914490189294</v>
      </c>
      <c r="F70" s="77" t="b">
        <v>0</v>
      </c>
      <c r="G70" s="77" t="b">
        <v>0</v>
      </c>
      <c r="H70" s="77" t="b">
        <v>0</v>
      </c>
      <c r="I70" s="77" t="b">
        <v>0</v>
      </c>
      <c r="J70" s="77" t="b">
        <v>0</v>
      </c>
      <c r="K70" s="77" t="b">
        <v>0</v>
      </c>
    </row>
    <row r="71" spans="1:11" x14ac:dyDescent="0.35">
      <c r="A71" s="77" t="s">
        <v>1580</v>
      </c>
      <c r="B71" s="77" t="s">
        <v>1615</v>
      </c>
      <c r="C71" s="77">
        <v>2</v>
      </c>
      <c r="D71" s="116">
        <v>2.8225342653783072E-3</v>
      </c>
      <c r="E71" s="116">
        <v>1.9538401986352858</v>
      </c>
      <c r="F71" s="77" t="b">
        <v>0</v>
      </c>
      <c r="G71" s="77" t="b">
        <v>0</v>
      </c>
      <c r="H71" s="77" t="b">
        <v>0</v>
      </c>
      <c r="I71" s="77" t="b">
        <v>0</v>
      </c>
      <c r="J71" s="77" t="b">
        <v>0</v>
      </c>
      <c r="K71" s="77" t="b">
        <v>0</v>
      </c>
    </row>
    <row r="72" spans="1:11" x14ac:dyDescent="0.35">
      <c r="A72" s="77" t="s">
        <v>1615</v>
      </c>
      <c r="B72" s="77" t="s">
        <v>1384</v>
      </c>
      <c r="C72" s="77">
        <v>2</v>
      </c>
      <c r="D72" s="116">
        <v>2.8225342653783072E-3</v>
      </c>
      <c r="E72" s="116">
        <v>2.2548701942992668</v>
      </c>
      <c r="F72" s="77" t="b">
        <v>0</v>
      </c>
      <c r="G72" s="77" t="b">
        <v>0</v>
      </c>
      <c r="H72" s="77" t="b">
        <v>0</v>
      </c>
      <c r="I72" s="77" t="b">
        <v>0</v>
      </c>
      <c r="J72" s="77" t="b">
        <v>0</v>
      </c>
      <c r="K72" s="77" t="b">
        <v>0</v>
      </c>
    </row>
    <row r="73" spans="1:11" x14ac:dyDescent="0.35">
      <c r="A73" s="77" t="s">
        <v>1572</v>
      </c>
      <c r="B73" s="77" t="s">
        <v>1656</v>
      </c>
      <c r="C73" s="77">
        <v>2</v>
      </c>
      <c r="D73" s="116">
        <v>2.8225342653783072E-3</v>
      </c>
      <c r="E73" s="116">
        <v>1.8025725233046368</v>
      </c>
      <c r="F73" s="77" t="b">
        <v>0</v>
      </c>
      <c r="G73" s="77" t="b">
        <v>0</v>
      </c>
      <c r="H73" s="77" t="b">
        <v>0</v>
      </c>
      <c r="I73" s="77" t="b">
        <v>0</v>
      </c>
      <c r="J73" s="77" t="b">
        <v>0</v>
      </c>
      <c r="K73" s="77" t="b">
        <v>0</v>
      </c>
    </row>
    <row r="74" spans="1:11" x14ac:dyDescent="0.35">
      <c r="A74" s="77" t="s">
        <v>1656</v>
      </c>
      <c r="B74" s="77" t="s">
        <v>1657</v>
      </c>
      <c r="C74" s="77">
        <v>2</v>
      </c>
      <c r="D74" s="116">
        <v>2.8225342653783072E-3</v>
      </c>
      <c r="E74" s="116">
        <v>2.7319914490189294</v>
      </c>
      <c r="F74" s="77" t="b">
        <v>0</v>
      </c>
      <c r="G74" s="77" t="b">
        <v>0</v>
      </c>
      <c r="H74" s="77" t="b">
        <v>0</v>
      </c>
      <c r="I74" s="77" t="b">
        <v>0</v>
      </c>
      <c r="J74" s="77" t="b">
        <v>0</v>
      </c>
      <c r="K74" s="77" t="b">
        <v>0</v>
      </c>
    </row>
    <row r="75" spans="1:11" x14ac:dyDescent="0.35">
      <c r="A75" s="77" t="s">
        <v>1657</v>
      </c>
      <c r="B75" s="77" t="s">
        <v>1658</v>
      </c>
      <c r="C75" s="77">
        <v>2</v>
      </c>
      <c r="D75" s="116">
        <v>2.8225342653783072E-3</v>
      </c>
      <c r="E75" s="116">
        <v>2.7319914490189294</v>
      </c>
      <c r="F75" s="77" t="b">
        <v>0</v>
      </c>
      <c r="G75" s="77" t="b">
        <v>0</v>
      </c>
      <c r="H75" s="77" t="b">
        <v>0</v>
      </c>
      <c r="I75" s="77" t="b">
        <v>0</v>
      </c>
      <c r="J75" s="77" t="b">
        <v>0</v>
      </c>
      <c r="K75" s="77" t="b">
        <v>0</v>
      </c>
    </row>
    <row r="76" spans="1:11" x14ac:dyDescent="0.35">
      <c r="A76" s="77" t="s">
        <v>1658</v>
      </c>
      <c r="B76" s="77" t="s">
        <v>1659</v>
      </c>
      <c r="C76" s="77">
        <v>2</v>
      </c>
      <c r="D76" s="116">
        <v>2.8225342653783072E-3</v>
      </c>
      <c r="E76" s="116">
        <v>2.7319914490189294</v>
      </c>
      <c r="F76" s="77" t="b">
        <v>0</v>
      </c>
      <c r="G76" s="77" t="b">
        <v>0</v>
      </c>
      <c r="H76" s="77" t="b">
        <v>0</v>
      </c>
      <c r="I76" s="77" t="b">
        <v>0</v>
      </c>
      <c r="J76" s="77" t="b">
        <v>0</v>
      </c>
      <c r="K76" s="77" t="b">
        <v>0</v>
      </c>
    </row>
    <row r="77" spans="1:11" x14ac:dyDescent="0.35">
      <c r="A77" s="77" t="s">
        <v>1575</v>
      </c>
      <c r="B77" s="77" t="s">
        <v>1578</v>
      </c>
      <c r="C77" s="77">
        <v>2</v>
      </c>
      <c r="D77" s="116">
        <v>2.8225342653783072E-3</v>
      </c>
      <c r="E77" s="116">
        <v>1.1087421586210291</v>
      </c>
      <c r="F77" s="77" t="b">
        <v>0</v>
      </c>
      <c r="G77" s="77" t="b">
        <v>0</v>
      </c>
      <c r="H77" s="77" t="b">
        <v>0</v>
      </c>
      <c r="I77" s="77" t="b">
        <v>0</v>
      </c>
      <c r="J77" s="77" t="b">
        <v>0</v>
      </c>
      <c r="K77" s="77" t="b">
        <v>0</v>
      </c>
    </row>
    <row r="78" spans="1:11" x14ac:dyDescent="0.35">
      <c r="A78" s="77" t="s">
        <v>1591</v>
      </c>
      <c r="B78" s="77" t="s">
        <v>1573</v>
      </c>
      <c r="C78" s="77">
        <v>2</v>
      </c>
      <c r="D78" s="116">
        <v>2.8225342653783072E-3</v>
      </c>
      <c r="E78" s="116">
        <v>1.488953400332635</v>
      </c>
      <c r="F78" s="77" t="b">
        <v>0</v>
      </c>
      <c r="G78" s="77" t="b">
        <v>0</v>
      </c>
      <c r="H78" s="77" t="b">
        <v>0</v>
      </c>
      <c r="I78" s="77" t="b">
        <v>0</v>
      </c>
      <c r="J78" s="77" t="b">
        <v>0</v>
      </c>
      <c r="K78" s="77" t="b">
        <v>0</v>
      </c>
    </row>
    <row r="79" spans="1:11" x14ac:dyDescent="0.35">
      <c r="A79" s="77" t="s">
        <v>1629</v>
      </c>
      <c r="B79" s="77" t="s">
        <v>1574</v>
      </c>
      <c r="C79" s="77">
        <v>2</v>
      </c>
      <c r="D79" s="116">
        <v>2.8225342653783072E-3</v>
      </c>
      <c r="E79" s="116">
        <v>1.7108021499489914</v>
      </c>
      <c r="F79" s="77" t="b">
        <v>0</v>
      </c>
      <c r="G79" s="77" t="b">
        <v>0</v>
      </c>
      <c r="H79" s="77" t="b">
        <v>0</v>
      </c>
      <c r="I79" s="77" t="b">
        <v>0</v>
      </c>
      <c r="J79" s="77" t="b">
        <v>0</v>
      </c>
      <c r="K79" s="77" t="b">
        <v>0</v>
      </c>
    </row>
    <row r="80" spans="1:11" x14ac:dyDescent="0.35">
      <c r="A80" s="77" t="s">
        <v>1382</v>
      </c>
      <c r="B80" s="77" t="s">
        <v>1594</v>
      </c>
      <c r="C80" s="77">
        <v>2</v>
      </c>
      <c r="D80" s="116">
        <v>2.8225342653783072E-3</v>
      </c>
      <c r="E80" s="116">
        <v>0.57513954794891831</v>
      </c>
      <c r="F80" s="77" t="b">
        <v>0</v>
      </c>
      <c r="G80" s="77" t="b">
        <v>0</v>
      </c>
      <c r="H80" s="77" t="b">
        <v>0</v>
      </c>
      <c r="I80" s="77" t="b">
        <v>0</v>
      </c>
      <c r="J80" s="77" t="b">
        <v>0</v>
      </c>
      <c r="K80" s="77" t="b">
        <v>0</v>
      </c>
    </row>
    <row r="81" spans="1:11" x14ac:dyDescent="0.35">
      <c r="A81" s="77" t="s">
        <v>1594</v>
      </c>
      <c r="B81" s="77" t="s">
        <v>1660</v>
      </c>
      <c r="C81" s="77">
        <v>2</v>
      </c>
      <c r="D81" s="116">
        <v>2.8225342653783072E-3</v>
      </c>
      <c r="E81" s="116">
        <v>2.2548701942992668</v>
      </c>
      <c r="F81" s="77" t="b">
        <v>0</v>
      </c>
      <c r="G81" s="77" t="b">
        <v>0</v>
      </c>
      <c r="H81" s="77" t="b">
        <v>0</v>
      </c>
      <c r="I81" s="77" t="b">
        <v>1</v>
      </c>
      <c r="J81" s="77" t="b">
        <v>0</v>
      </c>
      <c r="K81" s="77" t="b">
        <v>0</v>
      </c>
    </row>
    <row r="82" spans="1:11" x14ac:dyDescent="0.35">
      <c r="A82" s="77" t="s">
        <v>1660</v>
      </c>
      <c r="B82" s="77" t="s">
        <v>722</v>
      </c>
      <c r="C82" s="77">
        <v>2</v>
      </c>
      <c r="D82" s="116">
        <v>2.8225342653783072E-3</v>
      </c>
      <c r="E82" s="116">
        <v>2.5559001899632481</v>
      </c>
      <c r="F82" s="77" t="b">
        <v>1</v>
      </c>
      <c r="G82" s="77" t="b">
        <v>0</v>
      </c>
      <c r="H82" s="77" t="b">
        <v>0</v>
      </c>
      <c r="I82" s="77" t="b">
        <v>0</v>
      </c>
      <c r="J82" s="77" t="b">
        <v>0</v>
      </c>
      <c r="K82" s="77" t="b">
        <v>0</v>
      </c>
    </row>
    <row r="83" spans="1:11" x14ac:dyDescent="0.35">
      <c r="A83" s="77" t="s">
        <v>722</v>
      </c>
      <c r="B83" s="77" t="s">
        <v>1371</v>
      </c>
      <c r="C83" s="77">
        <v>2</v>
      </c>
      <c r="D83" s="116">
        <v>2.8225342653783072E-3</v>
      </c>
      <c r="E83" s="116">
        <v>2.7319914490189294</v>
      </c>
      <c r="F83" s="77" t="b">
        <v>0</v>
      </c>
      <c r="G83" s="77" t="b">
        <v>0</v>
      </c>
      <c r="H83" s="77" t="b">
        <v>0</v>
      </c>
      <c r="I83" s="77" t="b">
        <v>0</v>
      </c>
      <c r="J83" s="77" t="b">
        <v>0</v>
      </c>
      <c r="K83" s="77" t="b">
        <v>0</v>
      </c>
    </row>
    <row r="84" spans="1:11" x14ac:dyDescent="0.35">
      <c r="A84" s="77" t="s">
        <v>1371</v>
      </c>
      <c r="B84" s="77" t="s">
        <v>1372</v>
      </c>
      <c r="C84" s="77">
        <v>2</v>
      </c>
      <c r="D84" s="116">
        <v>2.8225342653783072E-3</v>
      </c>
      <c r="E84" s="116">
        <v>2.7319914490189294</v>
      </c>
      <c r="F84" s="77" t="b">
        <v>0</v>
      </c>
      <c r="G84" s="77" t="b">
        <v>0</v>
      </c>
      <c r="H84" s="77" t="b">
        <v>0</v>
      </c>
      <c r="I84" s="77" t="b">
        <v>0</v>
      </c>
      <c r="J84" s="77" t="b">
        <v>0</v>
      </c>
      <c r="K84" s="77" t="b">
        <v>0</v>
      </c>
    </row>
    <row r="85" spans="1:11" x14ac:dyDescent="0.35">
      <c r="A85" s="77" t="s">
        <v>1372</v>
      </c>
      <c r="B85" s="77" t="s">
        <v>1373</v>
      </c>
      <c r="C85" s="77">
        <v>2</v>
      </c>
      <c r="D85" s="116">
        <v>2.8225342653783072E-3</v>
      </c>
      <c r="E85" s="116">
        <v>2.7319914490189294</v>
      </c>
      <c r="F85" s="77" t="b">
        <v>0</v>
      </c>
      <c r="G85" s="77" t="b">
        <v>0</v>
      </c>
      <c r="H85" s="77" t="b">
        <v>0</v>
      </c>
      <c r="I85" s="77" t="b">
        <v>0</v>
      </c>
      <c r="J85" s="77" t="b">
        <v>0</v>
      </c>
      <c r="K85" s="77" t="b">
        <v>0</v>
      </c>
    </row>
    <row r="86" spans="1:11" x14ac:dyDescent="0.35">
      <c r="A86" s="77" t="s">
        <v>1383</v>
      </c>
      <c r="B86" s="77" t="s">
        <v>1617</v>
      </c>
      <c r="C86" s="77">
        <v>2</v>
      </c>
      <c r="D86" s="116">
        <v>2.8225342653783072E-3</v>
      </c>
      <c r="E86" s="116">
        <v>1.2005125319766743</v>
      </c>
      <c r="F86" s="77" t="b">
        <v>0</v>
      </c>
      <c r="G86" s="77" t="b">
        <v>0</v>
      </c>
      <c r="H86" s="77" t="b">
        <v>0</v>
      </c>
      <c r="I86" s="77" t="b">
        <v>0</v>
      </c>
      <c r="J86" s="77" t="b">
        <v>0</v>
      </c>
      <c r="K86" s="77" t="b">
        <v>0</v>
      </c>
    </row>
    <row r="87" spans="1:11" x14ac:dyDescent="0.35">
      <c r="A87" s="77" t="s">
        <v>1617</v>
      </c>
      <c r="B87" s="77" t="s">
        <v>1661</v>
      </c>
      <c r="C87" s="77">
        <v>2</v>
      </c>
      <c r="D87" s="116">
        <v>2.8225342653783072E-3</v>
      </c>
      <c r="E87" s="116">
        <v>2.5559001899632481</v>
      </c>
      <c r="F87" s="77" t="b">
        <v>0</v>
      </c>
      <c r="G87" s="77" t="b">
        <v>0</v>
      </c>
      <c r="H87" s="77" t="b">
        <v>0</v>
      </c>
      <c r="I87" s="77" t="b">
        <v>0</v>
      </c>
      <c r="J87" s="77" t="b">
        <v>0</v>
      </c>
      <c r="K87" s="77" t="b">
        <v>0</v>
      </c>
    </row>
    <row r="88" spans="1:11" x14ac:dyDescent="0.35">
      <c r="A88" s="77" t="s">
        <v>1662</v>
      </c>
      <c r="B88" s="77" t="s">
        <v>1381</v>
      </c>
      <c r="C88" s="77">
        <v>2</v>
      </c>
      <c r="D88" s="116">
        <v>2.8225342653783072E-3</v>
      </c>
      <c r="E88" s="116">
        <v>1.1139433523068367</v>
      </c>
      <c r="F88" s="77" t="b">
        <v>0</v>
      </c>
      <c r="G88" s="77" t="b">
        <v>0</v>
      </c>
      <c r="H88" s="77" t="b">
        <v>0</v>
      </c>
      <c r="I88" s="77" t="b">
        <v>0</v>
      </c>
      <c r="J88" s="77" t="b">
        <v>0</v>
      </c>
      <c r="K88" s="77" t="b">
        <v>0</v>
      </c>
    </row>
    <row r="89" spans="1:11" x14ac:dyDescent="0.35">
      <c r="A89" s="77" t="s">
        <v>1616</v>
      </c>
      <c r="B89" s="77" t="s">
        <v>1577</v>
      </c>
      <c r="C89" s="77">
        <v>2</v>
      </c>
      <c r="D89" s="116">
        <v>2.8225342653783072E-3</v>
      </c>
      <c r="E89" s="116">
        <v>1.6180480967120927</v>
      </c>
      <c r="F89" s="77" t="b">
        <v>0</v>
      </c>
      <c r="G89" s="77" t="b">
        <v>0</v>
      </c>
      <c r="H89" s="77" t="b">
        <v>0</v>
      </c>
      <c r="I89" s="77" t="b">
        <v>0</v>
      </c>
      <c r="J89" s="77" t="b">
        <v>0</v>
      </c>
      <c r="K89" s="77" t="b">
        <v>0</v>
      </c>
    </row>
    <row r="90" spans="1:11" x14ac:dyDescent="0.35">
      <c r="A90" s="77" t="s">
        <v>1575</v>
      </c>
      <c r="B90" s="77" t="s">
        <v>1626</v>
      </c>
      <c r="C90" s="77">
        <v>2</v>
      </c>
      <c r="D90" s="116">
        <v>2.8225342653783072E-3</v>
      </c>
      <c r="E90" s="116">
        <v>1.7108021499489914</v>
      </c>
      <c r="F90" s="77" t="b">
        <v>0</v>
      </c>
      <c r="G90" s="77" t="b">
        <v>0</v>
      </c>
      <c r="H90" s="77" t="b">
        <v>0</v>
      </c>
      <c r="I90" s="77" t="b">
        <v>0</v>
      </c>
      <c r="J90" s="77" t="b">
        <v>0</v>
      </c>
      <c r="K90" s="77" t="b">
        <v>0</v>
      </c>
    </row>
    <row r="91" spans="1:11" x14ac:dyDescent="0.35">
      <c r="A91" s="77" t="s">
        <v>1626</v>
      </c>
      <c r="B91" s="77" t="s">
        <v>1665</v>
      </c>
      <c r="C91" s="77">
        <v>2</v>
      </c>
      <c r="D91" s="116">
        <v>2.8225342653783072E-3</v>
      </c>
      <c r="E91" s="116">
        <v>2.5559001899632481</v>
      </c>
      <c r="F91" s="77" t="b">
        <v>0</v>
      </c>
      <c r="G91" s="77" t="b">
        <v>0</v>
      </c>
      <c r="H91" s="77" t="b">
        <v>0</v>
      </c>
      <c r="I91" s="77" t="b">
        <v>0</v>
      </c>
      <c r="J91" s="77" t="b">
        <v>0</v>
      </c>
      <c r="K91" s="77" t="b">
        <v>0</v>
      </c>
    </row>
    <row r="92" spans="1:11" x14ac:dyDescent="0.35">
      <c r="A92" s="77" t="s">
        <v>1587</v>
      </c>
      <c r="B92" s="77" t="s">
        <v>1666</v>
      </c>
      <c r="C92" s="77">
        <v>2</v>
      </c>
      <c r="D92" s="116">
        <v>2.8225342653783072E-3</v>
      </c>
      <c r="E92" s="116">
        <v>2.1299314576909669</v>
      </c>
      <c r="F92" s="77" t="b">
        <v>0</v>
      </c>
      <c r="G92" s="77" t="b">
        <v>0</v>
      </c>
      <c r="H92" s="77" t="b">
        <v>0</v>
      </c>
      <c r="I92" s="77" t="b">
        <v>0</v>
      </c>
      <c r="J92" s="77" t="b">
        <v>0</v>
      </c>
      <c r="K92" s="77" t="b">
        <v>0</v>
      </c>
    </row>
    <row r="93" spans="1:11" x14ac:dyDescent="0.35">
      <c r="A93" s="77" t="s">
        <v>1666</v>
      </c>
      <c r="B93" s="77" t="s">
        <v>1667</v>
      </c>
      <c r="C93" s="77">
        <v>2</v>
      </c>
      <c r="D93" s="116">
        <v>2.8225342653783072E-3</v>
      </c>
      <c r="E93" s="116">
        <v>2.7319914490189294</v>
      </c>
      <c r="F93" s="77" t="b">
        <v>0</v>
      </c>
      <c r="G93" s="77" t="b">
        <v>0</v>
      </c>
      <c r="H93" s="77" t="b">
        <v>0</v>
      </c>
      <c r="I93" s="77" t="b">
        <v>0</v>
      </c>
      <c r="J93" s="77" t="b">
        <v>0</v>
      </c>
      <c r="K93" s="77" t="b">
        <v>0</v>
      </c>
    </row>
    <row r="94" spans="1:11" x14ac:dyDescent="0.35">
      <c r="A94" s="77" t="s">
        <v>1576</v>
      </c>
      <c r="B94" s="77" t="s">
        <v>1598</v>
      </c>
      <c r="C94" s="77">
        <v>2</v>
      </c>
      <c r="D94" s="116">
        <v>2.8225342653783072E-3</v>
      </c>
      <c r="E94" s="116">
        <v>1.5936887508526481</v>
      </c>
      <c r="F94" s="77" t="b">
        <v>0</v>
      </c>
      <c r="G94" s="77" t="b">
        <v>0</v>
      </c>
      <c r="H94" s="77" t="b">
        <v>0</v>
      </c>
      <c r="I94" s="77" t="b">
        <v>0</v>
      </c>
      <c r="J94" s="77" t="b">
        <v>0</v>
      </c>
      <c r="K94" s="77" t="b">
        <v>0</v>
      </c>
    </row>
    <row r="95" spans="1:11" x14ac:dyDescent="0.35">
      <c r="A95" s="77" t="s">
        <v>1590</v>
      </c>
      <c r="B95" s="77" t="s">
        <v>1630</v>
      </c>
      <c r="C95" s="77">
        <v>2</v>
      </c>
      <c r="D95" s="116">
        <v>2.8225342653783072E-3</v>
      </c>
      <c r="E95" s="116">
        <v>2.0118321456129724</v>
      </c>
      <c r="F95" s="77" t="b">
        <v>0</v>
      </c>
      <c r="G95" s="77" t="b">
        <v>0</v>
      </c>
      <c r="H95" s="77" t="b">
        <v>0</v>
      </c>
      <c r="I95" s="77" t="b">
        <v>0</v>
      </c>
      <c r="J95" s="77" t="b">
        <v>0</v>
      </c>
      <c r="K95" s="77" t="b">
        <v>0</v>
      </c>
    </row>
    <row r="96" spans="1:11" x14ac:dyDescent="0.35">
      <c r="A96" s="77" t="s">
        <v>1630</v>
      </c>
      <c r="B96" s="77" t="s">
        <v>1579</v>
      </c>
      <c r="C96" s="77">
        <v>2</v>
      </c>
      <c r="D96" s="116">
        <v>2.8225342653783072E-3</v>
      </c>
      <c r="E96" s="116">
        <v>1.7777489395796047</v>
      </c>
      <c r="F96" s="77" t="b">
        <v>0</v>
      </c>
      <c r="G96" s="77" t="b">
        <v>0</v>
      </c>
      <c r="H96" s="77" t="b">
        <v>0</v>
      </c>
      <c r="I96" s="77" t="b">
        <v>0</v>
      </c>
      <c r="J96" s="77" t="b">
        <v>0</v>
      </c>
      <c r="K96" s="77" t="b">
        <v>0</v>
      </c>
    </row>
    <row r="97" spans="1:11" x14ac:dyDescent="0.35">
      <c r="A97" s="77" t="s">
        <v>1586</v>
      </c>
      <c r="B97" s="77" t="s">
        <v>1620</v>
      </c>
      <c r="C97" s="77">
        <v>2</v>
      </c>
      <c r="D97" s="116">
        <v>2.8225342653783072E-3</v>
      </c>
      <c r="E97" s="116">
        <v>2.0330214446829107</v>
      </c>
      <c r="F97" s="77" t="b">
        <v>0</v>
      </c>
      <c r="G97" s="77" t="b">
        <v>0</v>
      </c>
      <c r="H97" s="77" t="b">
        <v>0</v>
      </c>
      <c r="I97" s="77" t="b">
        <v>0</v>
      </c>
      <c r="J97" s="77" t="b">
        <v>0</v>
      </c>
      <c r="K97" s="77" t="b">
        <v>0</v>
      </c>
    </row>
    <row r="98" spans="1:11" x14ac:dyDescent="0.35">
      <c r="A98" s="77" t="s">
        <v>1620</v>
      </c>
      <c r="B98" s="77" t="s">
        <v>528</v>
      </c>
      <c r="C98" s="77">
        <v>2</v>
      </c>
      <c r="D98" s="116">
        <v>2.8225342653783072E-3</v>
      </c>
      <c r="E98" s="116">
        <v>2.5559001899632481</v>
      </c>
      <c r="F98" s="77" t="b">
        <v>0</v>
      </c>
      <c r="G98" s="77" t="b">
        <v>0</v>
      </c>
      <c r="H98" s="77" t="b">
        <v>0</v>
      </c>
      <c r="I98" s="77" t="b">
        <v>0</v>
      </c>
      <c r="J98" s="77" t="b">
        <v>0</v>
      </c>
      <c r="K98" s="77" t="b">
        <v>0</v>
      </c>
    </row>
    <row r="99" spans="1:11" x14ac:dyDescent="0.35">
      <c r="A99" s="77" t="s">
        <v>1586</v>
      </c>
      <c r="B99" s="77" t="s">
        <v>1669</v>
      </c>
      <c r="C99" s="77">
        <v>2</v>
      </c>
      <c r="D99" s="116">
        <v>2.8225342653783072E-3</v>
      </c>
      <c r="E99" s="116">
        <v>2.3340514403468919</v>
      </c>
      <c r="F99" s="77" t="b">
        <v>0</v>
      </c>
      <c r="G99" s="77" t="b">
        <v>0</v>
      </c>
      <c r="H99" s="77" t="b">
        <v>0</v>
      </c>
      <c r="I99" s="77" t="b">
        <v>0</v>
      </c>
      <c r="J99" s="77" t="b">
        <v>0</v>
      </c>
      <c r="K99" s="77" t="b">
        <v>0</v>
      </c>
    </row>
    <row r="100" spans="1:11" x14ac:dyDescent="0.35">
      <c r="A100" s="77" t="s">
        <v>1669</v>
      </c>
      <c r="B100" s="77" t="s">
        <v>1368</v>
      </c>
      <c r="C100" s="77">
        <v>2</v>
      </c>
      <c r="D100" s="116">
        <v>2.8225342653783072E-3</v>
      </c>
      <c r="E100" s="116">
        <v>1.9538401986352858</v>
      </c>
      <c r="F100" s="77" t="b">
        <v>0</v>
      </c>
      <c r="G100" s="77" t="b">
        <v>0</v>
      </c>
      <c r="H100" s="77" t="b">
        <v>0</v>
      </c>
      <c r="I100" s="77" t="b">
        <v>0</v>
      </c>
      <c r="J100" s="77" t="b">
        <v>0</v>
      </c>
      <c r="K100" s="77" t="b">
        <v>0</v>
      </c>
    </row>
    <row r="101" spans="1:11" x14ac:dyDescent="0.35">
      <c r="A101" s="77" t="s">
        <v>1580</v>
      </c>
      <c r="B101" s="77" t="s">
        <v>510</v>
      </c>
      <c r="C101" s="77">
        <v>2</v>
      </c>
      <c r="D101" s="116">
        <v>2.8225342653783072E-3</v>
      </c>
      <c r="E101" s="116">
        <v>2.1299314576909669</v>
      </c>
      <c r="F101" s="77" t="b">
        <v>0</v>
      </c>
      <c r="G101" s="77" t="b">
        <v>0</v>
      </c>
      <c r="H101" s="77" t="b">
        <v>0</v>
      </c>
      <c r="I101" s="77" t="b">
        <v>0</v>
      </c>
      <c r="J101" s="77" t="b">
        <v>0</v>
      </c>
      <c r="K101" s="77" t="b">
        <v>0</v>
      </c>
    </row>
    <row r="102" spans="1:11" x14ac:dyDescent="0.35">
      <c r="A102" s="77" t="s">
        <v>510</v>
      </c>
      <c r="B102" s="77" t="s">
        <v>226</v>
      </c>
      <c r="C102" s="77">
        <v>2</v>
      </c>
      <c r="D102" s="116">
        <v>2.8225342653783072E-3</v>
      </c>
      <c r="E102" s="116">
        <v>2.0330214446829107</v>
      </c>
      <c r="F102" s="77" t="b">
        <v>0</v>
      </c>
      <c r="G102" s="77" t="b">
        <v>0</v>
      </c>
      <c r="H102" s="77" t="b">
        <v>0</v>
      </c>
      <c r="I102" s="77" t="b">
        <v>0</v>
      </c>
      <c r="J102" s="77" t="b">
        <v>0</v>
      </c>
      <c r="K102" s="77" t="b">
        <v>0</v>
      </c>
    </row>
    <row r="103" spans="1:11" x14ac:dyDescent="0.35">
      <c r="A103" s="77" t="s">
        <v>1382</v>
      </c>
      <c r="B103" s="77" t="s">
        <v>1673</v>
      </c>
      <c r="C103" s="77">
        <v>2</v>
      </c>
      <c r="D103" s="116">
        <v>2.8225342653783072E-3</v>
      </c>
      <c r="E103" s="116">
        <v>1.119207592299194</v>
      </c>
      <c r="F103" s="77" t="b">
        <v>0</v>
      </c>
      <c r="G103" s="77" t="b">
        <v>0</v>
      </c>
      <c r="H103" s="77" t="b">
        <v>0</v>
      </c>
      <c r="I103" s="77" t="b">
        <v>0</v>
      </c>
      <c r="J103" s="77" t="b">
        <v>0</v>
      </c>
      <c r="K103" s="77" t="b">
        <v>0</v>
      </c>
    </row>
    <row r="104" spans="1:11" x14ac:dyDescent="0.35">
      <c r="A104" s="77" t="s">
        <v>1673</v>
      </c>
      <c r="B104" s="77" t="s">
        <v>1632</v>
      </c>
      <c r="C104" s="77">
        <v>2</v>
      </c>
      <c r="D104" s="116">
        <v>2.8225342653783072E-3</v>
      </c>
      <c r="E104" s="116">
        <v>2.5559001899632481</v>
      </c>
      <c r="F104" s="77" t="b">
        <v>0</v>
      </c>
      <c r="G104" s="77" t="b">
        <v>0</v>
      </c>
      <c r="H104" s="77" t="b">
        <v>0</v>
      </c>
      <c r="I104" s="77" t="b">
        <v>0</v>
      </c>
      <c r="J104" s="77" t="b">
        <v>0</v>
      </c>
      <c r="K104" s="77" t="b">
        <v>0</v>
      </c>
    </row>
    <row r="105" spans="1:11" x14ac:dyDescent="0.35">
      <c r="A105" s="77" t="s">
        <v>1632</v>
      </c>
      <c r="B105" s="77" t="s">
        <v>1674</v>
      </c>
      <c r="C105" s="77">
        <v>2</v>
      </c>
      <c r="D105" s="116">
        <v>2.8225342653783072E-3</v>
      </c>
      <c r="E105" s="116">
        <v>2.5559001899632481</v>
      </c>
      <c r="F105" s="77" t="b">
        <v>0</v>
      </c>
      <c r="G105" s="77" t="b">
        <v>0</v>
      </c>
      <c r="H105" s="77" t="b">
        <v>0</v>
      </c>
      <c r="I105" s="77" t="b">
        <v>0</v>
      </c>
      <c r="J105" s="77" t="b">
        <v>0</v>
      </c>
      <c r="K105" s="77" t="b">
        <v>0</v>
      </c>
    </row>
    <row r="106" spans="1:11" x14ac:dyDescent="0.35">
      <c r="A106" s="77" t="s">
        <v>1607</v>
      </c>
      <c r="B106" s="77" t="s">
        <v>1631</v>
      </c>
      <c r="C106" s="77">
        <v>2</v>
      </c>
      <c r="D106" s="116">
        <v>2.8225342653783072E-3</v>
      </c>
      <c r="E106" s="116">
        <v>2.3340514403468919</v>
      </c>
      <c r="F106" s="77" t="b">
        <v>0</v>
      </c>
      <c r="G106" s="77" t="b">
        <v>0</v>
      </c>
      <c r="H106" s="77" t="b">
        <v>0</v>
      </c>
      <c r="I106" s="77" t="b">
        <v>0</v>
      </c>
      <c r="J106" s="77" t="b">
        <v>0</v>
      </c>
      <c r="K106" s="77" t="b">
        <v>0</v>
      </c>
    </row>
    <row r="107" spans="1:11" x14ac:dyDescent="0.35">
      <c r="A107" s="77" t="s">
        <v>1677</v>
      </c>
      <c r="B107" s="77" t="s">
        <v>1608</v>
      </c>
      <c r="C107" s="77">
        <v>2</v>
      </c>
      <c r="D107" s="116">
        <v>2.8225342653783072E-3</v>
      </c>
      <c r="E107" s="116">
        <v>2.3340514403468919</v>
      </c>
      <c r="F107" s="77" t="b">
        <v>0</v>
      </c>
      <c r="G107" s="77" t="b">
        <v>0</v>
      </c>
      <c r="H107" s="77" t="b">
        <v>0</v>
      </c>
      <c r="I107" s="77" t="b">
        <v>0</v>
      </c>
      <c r="J107" s="77" t="b">
        <v>0</v>
      </c>
      <c r="K107" s="77" t="b">
        <v>0</v>
      </c>
    </row>
    <row r="108" spans="1:11" x14ac:dyDescent="0.35">
      <c r="A108" s="77" t="s">
        <v>226</v>
      </c>
      <c r="B108" s="77" t="s">
        <v>222</v>
      </c>
      <c r="C108" s="77">
        <v>2</v>
      </c>
      <c r="D108" s="116">
        <v>2.8225342653783072E-3</v>
      </c>
      <c r="E108" s="116">
        <v>0.52180674354652268</v>
      </c>
      <c r="F108" s="77" t="b">
        <v>0</v>
      </c>
      <c r="G108" s="77" t="b">
        <v>0</v>
      </c>
      <c r="H108" s="77" t="b">
        <v>0</v>
      </c>
      <c r="I108" s="77" t="b">
        <v>0</v>
      </c>
      <c r="J108" s="77" t="b">
        <v>0</v>
      </c>
      <c r="K108" s="77" t="b">
        <v>0</v>
      </c>
    </row>
    <row r="109" spans="1:11" x14ac:dyDescent="0.35">
      <c r="A109" s="77" t="s">
        <v>1680</v>
      </c>
      <c r="B109" s="77" t="s">
        <v>1594</v>
      </c>
      <c r="C109" s="77">
        <v>2</v>
      </c>
      <c r="D109" s="116">
        <v>2.8225342653783072E-3</v>
      </c>
      <c r="E109" s="116">
        <v>2.1879234046686538</v>
      </c>
      <c r="F109" s="77" t="b">
        <v>0</v>
      </c>
      <c r="G109" s="77" t="b">
        <v>0</v>
      </c>
      <c r="H109" s="77" t="b">
        <v>0</v>
      </c>
      <c r="I109" s="77" t="b">
        <v>0</v>
      </c>
      <c r="J109" s="77" t="b">
        <v>0</v>
      </c>
      <c r="K109" s="77" t="b">
        <v>0</v>
      </c>
    </row>
    <row r="110" spans="1:11" x14ac:dyDescent="0.35">
      <c r="A110" s="77" t="s">
        <v>1383</v>
      </c>
      <c r="B110" s="77" t="s">
        <v>1579</v>
      </c>
      <c r="C110" s="77">
        <v>2</v>
      </c>
      <c r="D110" s="116">
        <v>2.8225342653783072E-3</v>
      </c>
      <c r="E110" s="116">
        <v>0.72339127725701191</v>
      </c>
      <c r="F110" s="77" t="b">
        <v>0</v>
      </c>
      <c r="G110" s="77" t="b">
        <v>0</v>
      </c>
      <c r="H110" s="77" t="b">
        <v>0</v>
      </c>
      <c r="I110" s="77" t="b">
        <v>0</v>
      </c>
      <c r="J110" s="77" t="b">
        <v>0</v>
      </c>
      <c r="K110" s="77" t="b">
        <v>0</v>
      </c>
    </row>
    <row r="111" spans="1:11" x14ac:dyDescent="0.35">
      <c r="A111" s="77" t="s">
        <v>1681</v>
      </c>
      <c r="B111" s="77" t="s">
        <v>1682</v>
      </c>
      <c r="C111" s="77">
        <v>2</v>
      </c>
      <c r="D111" s="116">
        <v>2.8225342653783072E-3</v>
      </c>
      <c r="E111" s="116">
        <v>2.7319914490189294</v>
      </c>
      <c r="F111" s="77" t="b">
        <v>0</v>
      </c>
      <c r="G111" s="77" t="b">
        <v>0</v>
      </c>
      <c r="H111" s="77" t="b">
        <v>0</v>
      </c>
      <c r="I111" s="77" t="b">
        <v>0</v>
      </c>
      <c r="J111" s="77" t="b">
        <v>0</v>
      </c>
      <c r="K111" s="77" t="b">
        <v>0</v>
      </c>
    </row>
    <row r="112" spans="1:11" x14ac:dyDescent="0.35">
      <c r="A112" s="77" t="s">
        <v>1682</v>
      </c>
      <c r="B112" s="77" t="s">
        <v>222</v>
      </c>
      <c r="C112" s="77">
        <v>2</v>
      </c>
      <c r="D112" s="116">
        <v>2.8225342653783072E-3</v>
      </c>
      <c r="E112" s="116">
        <v>1.2621694330407665</v>
      </c>
      <c r="F112" s="77" t="b">
        <v>0</v>
      </c>
      <c r="G112" s="77" t="b">
        <v>0</v>
      </c>
      <c r="H112" s="77" t="b">
        <v>0</v>
      </c>
      <c r="I112" s="77" t="b">
        <v>0</v>
      </c>
      <c r="J112" s="77" t="b">
        <v>0</v>
      </c>
      <c r="K112" s="77" t="b">
        <v>0</v>
      </c>
    </row>
    <row r="113" spans="1:11" x14ac:dyDescent="0.35">
      <c r="A113" s="77" t="s">
        <v>1580</v>
      </c>
      <c r="B113" s="77" t="s">
        <v>222</v>
      </c>
      <c r="C113" s="77">
        <v>2</v>
      </c>
      <c r="D113" s="116">
        <v>2.8225342653783072E-3</v>
      </c>
      <c r="E113" s="116">
        <v>0.66010944171280406</v>
      </c>
      <c r="F113" s="77" t="b">
        <v>0</v>
      </c>
      <c r="G113" s="77" t="b">
        <v>0</v>
      </c>
      <c r="H113" s="77" t="b">
        <v>0</v>
      </c>
      <c r="I113" s="77" t="b">
        <v>0</v>
      </c>
      <c r="J113" s="77" t="b">
        <v>0</v>
      </c>
      <c r="K113" s="77" t="b">
        <v>0</v>
      </c>
    </row>
    <row r="114" spans="1:11" x14ac:dyDescent="0.35">
      <c r="A114" s="77" t="s">
        <v>222</v>
      </c>
      <c r="B114" s="77" t="s">
        <v>1367</v>
      </c>
      <c r="C114" s="77">
        <v>2</v>
      </c>
      <c r="D114" s="116">
        <v>2.8225342653783072E-3</v>
      </c>
      <c r="E114" s="116">
        <v>0.86866858889847354</v>
      </c>
      <c r="F114" s="77" t="b">
        <v>0</v>
      </c>
      <c r="G114" s="77" t="b">
        <v>0</v>
      </c>
      <c r="H114" s="77" t="b">
        <v>0</v>
      </c>
      <c r="I114" s="77" t="b">
        <v>0</v>
      </c>
      <c r="J114" s="77" t="b">
        <v>0</v>
      </c>
      <c r="K114" s="77" t="b">
        <v>0</v>
      </c>
    </row>
    <row r="115" spans="1:11" x14ac:dyDescent="0.35">
      <c r="A115" s="77" t="s">
        <v>1590</v>
      </c>
      <c r="B115" s="77" t="s">
        <v>1576</v>
      </c>
      <c r="C115" s="77">
        <v>2</v>
      </c>
      <c r="D115" s="116">
        <v>2.8225342653783072E-3</v>
      </c>
      <c r="E115" s="116">
        <v>1.3750100480257983</v>
      </c>
      <c r="F115" s="77" t="b">
        <v>0</v>
      </c>
      <c r="G115" s="77" t="b">
        <v>0</v>
      </c>
      <c r="H115" s="77" t="b">
        <v>0</v>
      </c>
      <c r="I115" s="77" t="b">
        <v>0</v>
      </c>
      <c r="J115" s="77" t="b">
        <v>0</v>
      </c>
      <c r="K115" s="77" t="b">
        <v>0</v>
      </c>
    </row>
    <row r="116" spans="1:11" x14ac:dyDescent="0.35">
      <c r="A116" s="77" t="s">
        <v>1576</v>
      </c>
      <c r="B116" s="77" t="s">
        <v>1684</v>
      </c>
      <c r="C116" s="77">
        <v>2</v>
      </c>
      <c r="D116" s="116">
        <v>2.8225342653783072E-3</v>
      </c>
      <c r="E116" s="116">
        <v>1.9916287595246855</v>
      </c>
      <c r="F116" s="77" t="b">
        <v>0</v>
      </c>
      <c r="G116" s="77" t="b">
        <v>0</v>
      </c>
      <c r="H116" s="77" t="b">
        <v>0</v>
      </c>
      <c r="I116" s="77" t="b">
        <v>0</v>
      </c>
      <c r="J116" s="77" t="b">
        <v>0</v>
      </c>
      <c r="K116" s="77" t="b">
        <v>0</v>
      </c>
    </row>
    <row r="117" spans="1:11" x14ac:dyDescent="0.35">
      <c r="A117" s="77" t="s">
        <v>1684</v>
      </c>
      <c r="B117" s="77" t="s">
        <v>226</v>
      </c>
      <c r="C117" s="77">
        <v>2</v>
      </c>
      <c r="D117" s="116">
        <v>2.8225342653783072E-3</v>
      </c>
      <c r="E117" s="116">
        <v>2.0330214446829107</v>
      </c>
      <c r="F117" s="77" t="b">
        <v>0</v>
      </c>
      <c r="G117" s="77" t="b">
        <v>0</v>
      </c>
      <c r="H117" s="77" t="b">
        <v>0</v>
      </c>
      <c r="I117" s="77" t="b">
        <v>0</v>
      </c>
      <c r="J117" s="77" t="b">
        <v>0</v>
      </c>
      <c r="K117" s="77" t="b">
        <v>0</v>
      </c>
    </row>
    <row r="118" spans="1:11" x14ac:dyDescent="0.35">
      <c r="A118" s="77" t="s">
        <v>226</v>
      </c>
      <c r="B118" s="77" t="s">
        <v>1685</v>
      </c>
      <c r="C118" s="77">
        <v>2</v>
      </c>
      <c r="D118" s="116">
        <v>2.8225342653783072E-3</v>
      </c>
      <c r="E118" s="116">
        <v>1.9916287595246855</v>
      </c>
      <c r="F118" s="77" t="b">
        <v>0</v>
      </c>
      <c r="G118" s="77" t="b">
        <v>0</v>
      </c>
      <c r="H118" s="77" t="b">
        <v>0</v>
      </c>
      <c r="I118" s="77" t="b">
        <v>0</v>
      </c>
      <c r="J118" s="77" t="b">
        <v>0</v>
      </c>
      <c r="K118" s="77" t="b">
        <v>0</v>
      </c>
    </row>
    <row r="119" spans="1:11" x14ac:dyDescent="0.35">
      <c r="A119" s="77" t="s">
        <v>1685</v>
      </c>
      <c r="B119" s="77" t="s">
        <v>1686</v>
      </c>
      <c r="C119" s="77">
        <v>2</v>
      </c>
      <c r="D119" s="116">
        <v>2.8225342653783072E-3</v>
      </c>
      <c r="E119" s="116">
        <v>2.7319914490189294</v>
      </c>
      <c r="F119" s="77" t="b">
        <v>0</v>
      </c>
      <c r="G119" s="77" t="b">
        <v>0</v>
      </c>
      <c r="H119" s="77" t="b">
        <v>0</v>
      </c>
      <c r="I119" s="77" t="b">
        <v>0</v>
      </c>
      <c r="J119" s="77" t="b">
        <v>0</v>
      </c>
      <c r="K119" s="77" t="b">
        <v>0</v>
      </c>
    </row>
    <row r="120" spans="1:11" x14ac:dyDescent="0.35">
      <c r="A120" s="77" t="s">
        <v>1686</v>
      </c>
      <c r="B120" s="77" t="s">
        <v>1687</v>
      </c>
      <c r="C120" s="77">
        <v>2</v>
      </c>
      <c r="D120" s="116">
        <v>2.8225342653783072E-3</v>
      </c>
      <c r="E120" s="116">
        <v>2.7319914490189294</v>
      </c>
      <c r="F120" s="77" t="b">
        <v>0</v>
      </c>
      <c r="G120" s="77" t="b">
        <v>0</v>
      </c>
      <c r="H120" s="77" t="b">
        <v>0</v>
      </c>
      <c r="I120" s="77" t="b">
        <v>0</v>
      </c>
      <c r="J120" s="77" t="b">
        <v>0</v>
      </c>
      <c r="K120" s="77" t="b">
        <v>0</v>
      </c>
    </row>
    <row r="121" spans="1:11" x14ac:dyDescent="0.35">
      <c r="A121" s="77" t="s">
        <v>1688</v>
      </c>
      <c r="B121" s="77" t="s">
        <v>1689</v>
      </c>
      <c r="C121" s="77">
        <v>2</v>
      </c>
      <c r="D121" s="116">
        <v>2.8225342653783072E-3</v>
      </c>
      <c r="E121" s="116">
        <v>2.7319914490189294</v>
      </c>
      <c r="F121" s="77" t="b">
        <v>0</v>
      </c>
      <c r="G121" s="77" t="b">
        <v>0</v>
      </c>
      <c r="H121" s="77" t="b">
        <v>0</v>
      </c>
      <c r="I121" s="77" t="b">
        <v>0</v>
      </c>
      <c r="J121" s="77" t="b">
        <v>0</v>
      </c>
      <c r="K121" s="77" t="b">
        <v>0</v>
      </c>
    </row>
    <row r="122" spans="1:11" x14ac:dyDescent="0.35">
      <c r="A122" s="77" t="s">
        <v>1689</v>
      </c>
      <c r="B122" s="77" t="s">
        <v>1690</v>
      </c>
      <c r="C122" s="77">
        <v>2</v>
      </c>
      <c r="D122" s="116">
        <v>2.8225342653783072E-3</v>
      </c>
      <c r="E122" s="116">
        <v>2.7319914490189294</v>
      </c>
      <c r="F122" s="77" t="b">
        <v>0</v>
      </c>
      <c r="G122" s="77" t="b">
        <v>0</v>
      </c>
      <c r="H122" s="77" t="b">
        <v>0</v>
      </c>
      <c r="I122" s="77" t="b">
        <v>0</v>
      </c>
      <c r="J122" s="77" t="b">
        <v>0</v>
      </c>
      <c r="K122" s="77" t="b">
        <v>0</v>
      </c>
    </row>
    <row r="123" spans="1:11" x14ac:dyDescent="0.35">
      <c r="A123" s="77" t="s">
        <v>1690</v>
      </c>
      <c r="B123" s="77" t="s">
        <v>1691</v>
      </c>
      <c r="C123" s="77">
        <v>2</v>
      </c>
      <c r="D123" s="116">
        <v>2.8225342653783072E-3</v>
      </c>
      <c r="E123" s="116">
        <v>2.7319914490189294</v>
      </c>
      <c r="F123" s="77" t="b">
        <v>0</v>
      </c>
      <c r="G123" s="77" t="b">
        <v>0</v>
      </c>
      <c r="H123" s="77" t="b">
        <v>0</v>
      </c>
      <c r="I123" s="77" t="b">
        <v>0</v>
      </c>
      <c r="J123" s="77" t="b">
        <v>0</v>
      </c>
      <c r="K123" s="77" t="b">
        <v>0</v>
      </c>
    </row>
    <row r="124" spans="1:11" x14ac:dyDescent="0.35">
      <c r="A124" s="77" t="s">
        <v>1691</v>
      </c>
      <c r="B124" s="77" t="s">
        <v>1692</v>
      </c>
      <c r="C124" s="77">
        <v>2</v>
      </c>
      <c r="D124" s="116">
        <v>2.8225342653783072E-3</v>
      </c>
      <c r="E124" s="116">
        <v>2.7319914490189294</v>
      </c>
      <c r="F124" s="77" t="b">
        <v>0</v>
      </c>
      <c r="G124" s="77" t="b">
        <v>0</v>
      </c>
      <c r="H124" s="77" t="b">
        <v>0</v>
      </c>
      <c r="I124" s="77" t="b">
        <v>0</v>
      </c>
      <c r="J124" s="77" t="b">
        <v>0</v>
      </c>
      <c r="K124" s="77" t="b">
        <v>0</v>
      </c>
    </row>
    <row r="125" spans="1:11" x14ac:dyDescent="0.35">
      <c r="A125" s="77" t="s">
        <v>1692</v>
      </c>
      <c r="B125" s="77" t="s">
        <v>1693</v>
      </c>
      <c r="C125" s="77">
        <v>2</v>
      </c>
      <c r="D125" s="116">
        <v>2.8225342653783072E-3</v>
      </c>
      <c r="E125" s="116">
        <v>2.7319914490189294</v>
      </c>
      <c r="F125" s="77" t="b">
        <v>0</v>
      </c>
      <c r="G125" s="77" t="b">
        <v>0</v>
      </c>
      <c r="H125" s="77" t="b">
        <v>0</v>
      </c>
      <c r="I125" s="77" t="b">
        <v>0</v>
      </c>
      <c r="J125" s="77" t="b">
        <v>0</v>
      </c>
      <c r="K125" s="77" t="b">
        <v>0</v>
      </c>
    </row>
    <row r="126" spans="1:11" x14ac:dyDescent="0.35">
      <c r="A126" s="77" t="s">
        <v>1693</v>
      </c>
      <c r="B126" s="77" t="s">
        <v>1694</v>
      </c>
      <c r="C126" s="77">
        <v>2</v>
      </c>
      <c r="D126" s="116">
        <v>2.8225342653783072E-3</v>
      </c>
      <c r="E126" s="116">
        <v>2.7319914490189294</v>
      </c>
      <c r="F126" s="77" t="b">
        <v>0</v>
      </c>
      <c r="G126" s="77" t="b">
        <v>0</v>
      </c>
      <c r="H126" s="77" t="b">
        <v>0</v>
      </c>
      <c r="I126" s="77" t="b">
        <v>0</v>
      </c>
      <c r="J126" s="77" t="b">
        <v>0</v>
      </c>
      <c r="K126" s="77" t="b">
        <v>0</v>
      </c>
    </row>
    <row r="127" spans="1:11" x14ac:dyDescent="0.35">
      <c r="A127" s="77" t="s">
        <v>1694</v>
      </c>
      <c r="B127" s="77" t="s">
        <v>1695</v>
      </c>
      <c r="C127" s="77">
        <v>2</v>
      </c>
      <c r="D127" s="116">
        <v>2.8225342653783072E-3</v>
      </c>
      <c r="E127" s="116">
        <v>2.7319914490189294</v>
      </c>
      <c r="F127" s="77" t="b">
        <v>0</v>
      </c>
      <c r="G127" s="77" t="b">
        <v>0</v>
      </c>
      <c r="H127" s="77" t="b">
        <v>0</v>
      </c>
      <c r="I127" s="77" t="b">
        <v>0</v>
      </c>
      <c r="J127" s="77" t="b">
        <v>0</v>
      </c>
      <c r="K127" s="77" t="b">
        <v>0</v>
      </c>
    </row>
    <row r="128" spans="1:11" x14ac:dyDescent="0.35">
      <c r="A128" s="77" t="s">
        <v>1695</v>
      </c>
      <c r="B128" s="77" t="s">
        <v>1696</v>
      </c>
      <c r="C128" s="77">
        <v>2</v>
      </c>
      <c r="D128" s="116">
        <v>2.8225342653783072E-3</v>
      </c>
      <c r="E128" s="116">
        <v>2.7319914490189294</v>
      </c>
      <c r="F128" s="77" t="b">
        <v>0</v>
      </c>
      <c r="G128" s="77" t="b">
        <v>0</v>
      </c>
      <c r="H128" s="77" t="b">
        <v>0</v>
      </c>
      <c r="I128" s="77" t="b">
        <v>0</v>
      </c>
      <c r="J128" s="77" t="b">
        <v>0</v>
      </c>
      <c r="K128" s="77" t="b">
        <v>0</v>
      </c>
    </row>
    <row r="129" spans="1:11" x14ac:dyDescent="0.35">
      <c r="A129" s="77" t="s">
        <v>1696</v>
      </c>
      <c r="B129" s="77" t="s">
        <v>1697</v>
      </c>
      <c r="C129" s="77">
        <v>2</v>
      </c>
      <c r="D129" s="116">
        <v>2.8225342653783072E-3</v>
      </c>
      <c r="E129" s="116">
        <v>2.7319914490189294</v>
      </c>
      <c r="F129" s="77" t="b">
        <v>0</v>
      </c>
      <c r="G129" s="77" t="b">
        <v>0</v>
      </c>
      <c r="H129" s="77" t="b">
        <v>0</v>
      </c>
      <c r="I129" s="77" t="b">
        <v>0</v>
      </c>
      <c r="J129" s="77" t="b">
        <v>0</v>
      </c>
      <c r="K129" s="77" t="b">
        <v>0</v>
      </c>
    </row>
    <row r="130" spans="1:11" x14ac:dyDescent="0.35">
      <c r="A130" s="77" t="s">
        <v>1697</v>
      </c>
      <c r="B130" s="77" t="s">
        <v>1698</v>
      </c>
      <c r="C130" s="77">
        <v>2</v>
      </c>
      <c r="D130" s="116">
        <v>2.8225342653783072E-3</v>
      </c>
      <c r="E130" s="116">
        <v>2.7319914490189294</v>
      </c>
      <c r="F130" s="77" t="b">
        <v>0</v>
      </c>
      <c r="G130" s="77" t="b">
        <v>0</v>
      </c>
      <c r="H130" s="77" t="b">
        <v>0</v>
      </c>
      <c r="I130" s="77" t="b">
        <v>0</v>
      </c>
      <c r="J130" s="77" t="b">
        <v>0</v>
      </c>
      <c r="K130" s="77" t="b">
        <v>0</v>
      </c>
    </row>
    <row r="131" spans="1:11" x14ac:dyDescent="0.35">
      <c r="A131" s="77" t="s">
        <v>1698</v>
      </c>
      <c r="B131" s="77" t="s">
        <v>1699</v>
      </c>
      <c r="C131" s="77">
        <v>2</v>
      </c>
      <c r="D131" s="116">
        <v>2.8225342653783072E-3</v>
      </c>
      <c r="E131" s="116">
        <v>2.7319914490189294</v>
      </c>
      <c r="F131" s="77" t="b">
        <v>0</v>
      </c>
      <c r="G131" s="77" t="b">
        <v>0</v>
      </c>
      <c r="H131" s="77" t="b">
        <v>0</v>
      </c>
      <c r="I131" s="77" t="b">
        <v>0</v>
      </c>
      <c r="J131" s="77" t="b">
        <v>0</v>
      </c>
      <c r="K131" s="77" t="b">
        <v>0</v>
      </c>
    </row>
    <row r="132" spans="1:11" x14ac:dyDescent="0.35">
      <c r="A132" s="77" t="s">
        <v>1699</v>
      </c>
      <c r="B132" s="77" t="s">
        <v>1700</v>
      </c>
      <c r="C132" s="77">
        <v>2</v>
      </c>
      <c r="D132" s="116">
        <v>2.8225342653783072E-3</v>
      </c>
      <c r="E132" s="116">
        <v>2.7319914490189294</v>
      </c>
      <c r="F132" s="77" t="b">
        <v>0</v>
      </c>
      <c r="G132" s="77" t="b">
        <v>0</v>
      </c>
      <c r="H132" s="77" t="b">
        <v>0</v>
      </c>
      <c r="I132" s="77" t="b">
        <v>0</v>
      </c>
      <c r="J132" s="77" t="b">
        <v>0</v>
      </c>
      <c r="K132" s="77" t="b">
        <v>0</v>
      </c>
    </row>
    <row r="133" spans="1:11" x14ac:dyDescent="0.35">
      <c r="A133" s="77" t="s">
        <v>1700</v>
      </c>
      <c r="B133" s="77" t="s">
        <v>1701</v>
      </c>
      <c r="C133" s="77">
        <v>2</v>
      </c>
      <c r="D133" s="116">
        <v>2.8225342653783072E-3</v>
      </c>
      <c r="E133" s="116">
        <v>2.7319914490189294</v>
      </c>
      <c r="F133" s="77" t="b">
        <v>0</v>
      </c>
      <c r="G133" s="77" t="b">
        <v>0</v>
      </c>
      <c r="H133" s="77" t="b">
        <v>0</v>
      </c>
      <c r="I133" s="77" t="b">
        <v>0</v>
      </c>
      <c r="J133" s="77" t="b">
        <v>0</v>
      </c>
      <c r="K133" s="77" t="b">
        <v>0</v>
      </c>
    </row>
    <row r="134" spans="1:11" x14ac:dyDescent="0.35">
      <c r="A134" s="77" t="s">
        <v>1701</v>
      </c>
      <c r="B134" s="77" t="s">
        <v>1702</v>
      </c>
      <c r="C134" s="77">
        <v>2</v>
      </c>
      <c r="D134" s="116">
        <v>2.8225342653783072E-3</v>
      </c>
      <c r="E134" s="116">
        <v>2.7319914490189294</v>
      </c>
      <c r="F134" s="77" t="b">
        <v>0</v>
      </c>
      <c r="G134" s="77" t="b">
        <v>0</v>
      </c>
      <c r="H134" s="77" t="b">
        <v>0</v>
      </c>
      <c r="I134" s="77" t="b">
        <v>0</v>
      </c>
      <c r="J134" s="77" t="b">
        <v>0</v>
      </c>
      <c r="K134" s="77" t="b">
        <v>0</v>
      </c>
    </row>
    <row r="135" spans="1:11" x14ac:dyDescent="0.35">
      <c r="A135" s="77" t="s">
        <v>1702</v>
      </c>
      <c r="B135" s="77" t="s">
        <v>1703</v>
      </c>
      <c r="C135" s="77">
        <v>2</v>
      </c>
      <c r="D135" s="116">
        <v>2.8225342653783072E-3</v>
      </c>
      <c r="E135" s="116">
        <v>2.7319914490189294</v>
      </c>
      <c r="F135" s="77" t="b">
        <v>0</v>
      </c>
      <c r="G135" s="77" t="b">
        <v>0</v>
      </c>
      <c r="H135" s="77" t="b">
        <v>0</v>
      </c>
      <c r="I135" s="77" t="b">
        <v>0</v>
      </c>
      <c r="J135" s="77" t="b">
        <v>0</v>
      </c>
      <c r="K135" s="77" t="b">
        <v>0</v>
      </c>
    </row>
    <row r="136" spans="1:11" x14ac:dyDescent="0.35">
      <c r="A136" s="77" t="s">
        <v>1703</v>
      </c>
      <c r="B136" s="77" t="s">
        <v>1704</v>
      </c>
      <c r="C136" s="77">
        <v>2</v>
      </c>
      <c r="D136" s="116">
        <v>2.8225342653783072E-3</v>
      </c>
      <c r="E136" s="116">
        <v>2.7319914490189294</v>
      </c>
      <c r="F136" s="77" t="b">
        <v>0</v>
      </c>
      <c r="G136" s="77" t="b">
        <v>0</v>
      </c>
      <c r="H136" s="77" t="b">
        <v>0</v>
      </c>
      <c r="I136" s="77" t="b">
        <v>0</v>
      </c>
      <c r="J136" s="77" t="b">
        <v>0</v>
      </c>
      <c r="K136" s="77" t="b">
        <v>0</v>
      </c>
    </row>
    <row r="137" spans="1:11" x14ac:dyDescent="0.35">
      <c r="A137" s="77" t="s">
        <v>1704</v>
      </c>
      <c r="B137" s="77" t="s">
        <v>222</v>
      </c>
      <c r="C137" s="77">
        <v>2</v>
      </c>
      <c r="D137" s="116">
        <v>2.8225342653783072E-3</v>
      </c>
      <c r="E137" s="116">
        <v>1.2621694330407665</v>
      </c>
      <c r="F137" s="77" t="b">
        <v>0</v>
      </c>
      <c r="G137" s="77" t="b">
        <v>0</v>
      </c>
      <c r="H137" s="77" t="b">
        <v>0</v>
      </c>
      <c r="I137" s="77" t="b">
        <v>0</v>
      </c>
      <c r="J137" s="77" t="b">
        <v>0</v>
      </c>
      <c r="K137" s="77" t="b">
        <v>0</v>
      </c>
    </row>
    <row r="138" spans="1:11" x14ac:dyDescent="0.35">
      <c r="A138" s="77" t="s">
        <v>1706</v>
      </c>
      <c r="B138" s="77" t="s">
        <v>222</v>
      </c>
      <c r="C138" s="77">
        <v>2</v>
      </c>
      <c r="D138" s="116">
        <v>2.8225342653783072E-3</v>
      </c>
      <c r="E138" s="116">
        <v>1.2621694330407665</v>
      </c>
      <c r="F138" s="77" t="b">
        <v>0</v>
      </c>
      <c r="G138" s="77" t="b">
        <v>0</v>
      </c>
      <c r="H138" s="77" t="b">
        <v>0</v>
      </c>
      <c r="I138" s="77" t="b">
        <v>0</v>
      </c>
      <c r="J138" s="77" t="b">
        <v>0</v>
      </c>
      <c r="K138" s="77"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0DCB073B-9613-4DB8-ACEA-6407E85F3F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Edges</vt:lpstr>
      <vt:lpstr>Vertices</vt:lpstr>
      <vt:lpstr>Do Not Delete</vt:lpstr>
      <vt:lpstr>Groups</vt:lpstr>
      <vt:lpstr>Group Vertices</vt:lpstr>
      <vt:lpstr>Overall Metrics</vt:lpstr>
      <vt:lpstr>Misc</vt:lpstr>
      <vt:lpstr>Twitter Search Ntwrk Top Items</vt:lpstr>
      <vt:lpstr>Words</vt:lpstr>
      <vt:lpstr>Word Pairs</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Amit Kumar</cp:lastModifiedBy>
  <dcterms:created xsi:type="dcterms:W3CDTF">2008-01-30T00:41:58Z</dcterms:created>
  <dcterms:modified xsi:type="dcterms:W3CDTF">2017-04-08T10:12:10Z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