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codeName="ThisWorkbook" defaultThemeVersion="124226"/>
  <mc:AlternateContent xmlns:mc="http://schemas.openxmlformats.org/markup-compatibility/2006">
    <mc:Choice Requires="x15">
      <x15ac:absPath xmlns:x15ac="http://schemas.microsoft.com/office/spreadsheetml/2010/11/ac" url="C:\Users\amitk\Documents\apple\tweets for smartphones\Sentiment analysis\"/>
    </mc:Choice>
  </mc:AlternateContent>
  <bookViews>
    <workbookView xWindow="0" yWindow="0" windowWidth="11640" windowHeight="7050" firstSheet="8" activeTab="8"/>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 name="Words" sheetId="9" r:id="rId9"/>
    <sheet name="Word Pairs" sheetId="10" r:id="rId10"/>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E34" i="7" l="1"/>
  <c r="G34" i="7"/>
  <c r="I34" i="7"/>
  <c r="K34" i="7"/>
  <c r="M34" i="7"/>
  <c r="O34" i="7"/>
  <c r="Q34" i="7"/>
  <c r="S34" i="7"/>
  <c r="U34" i="7"/>
  <c r="E35" i="7"/>
  <c r="G35" i="7"/>
  <c r="I35" i="7"/>
  <c r="K35" i="7"/>
  <c r="M35" i="7"/>
  <c r="O35" i="7"/>
  <c r="Q35" i="7"/>
  <c r="S35" i="7"/>
  <c r="U35" i="7"/>
  <c r="E36" i="7"/>
  <c r="G36" i="7"/>
  <c r="I36" i="7"/>
  <c r="K36" i="7"/>
  <c r="M36" i="7"/>
  <c r="O36" i="7"/>
  <c r="Q36" i="7"/>
  <c r="S36" i="7"/>
  <c r="U36" i="7"/>
  <c r="E37" i="7"/>
  <c r="G37" i="7"/>
  <c r="I37" i="7"/>
  <c r="K37" i="7"/>
  <c r="M37" i="7"/>
  <c r="O37" i="7"/>
  <c r="Q37" i="7"/>
  <c r="S37" i="7"/>
  <c r="U37" i="7"/>
  <c r="E29" i="7" l="1"/>
  <c r="G29" i="7"/>
  <c r="I29" i="7"/>
  <c r="K29" i="7"/>
  <c r="M29" i="7"/>
  <c r="O29" i="7"/>
  <c r="Q29" i="7"/>
  <c r="S29" i="7"/>
  <c r="U29" i="7"/>
  <c r="E30" i="7"/>
  <c r="G30" i="7"/>
  <c r="I30" i="7"/>
  <c r="K30" i="7"/>
  <c r="M30" i="7"/>
  <c r="O30" i="7"/>
  <c r="Q30" i="7"/>
  <c r="S30" i="7"/>
  <c r="U30" i="7"/>
  <c r="E31" i="7"/>
  <c r="G31" i="7"/>
  <c r="I31" i="7"/>
  <c r="K31" i="7"/>
  <c r="M31" i="7"/>
  <c r="O31" i="7"/>
  <c r="Q31" i="7"/>
  <c r="S31" i="7"/>
  <c r="U31" i="7"/>
  <c r="E32" i="7"/>
  <c r="G32" i="7"/>
  <c r="I32" i="7"/>
  <c r="K32" i="7"/>
  <c r="M32" i="7"/>
  <c r="O32" i="7"/>
  <c r="Q32" i="7"/>
  <c r="S32" i="7"/>
  <c r="U32" i="7"/>
  <c r="E33" i="7"/>
  <c r="G33" i="7"/>
  <c r="I33" i="7"/>
  <c r="K33" i="7"/>
  <c r="M33" i="7"/>
  <c r="O33" i="7"/>
  <c r="Q33" i="7"/>
  <c r="S33" i="7"/>
  <c r="U33" i="7"/>
  <c r="B140" i="7" l="1"/>
  <c r="B139" i="7"/>
  <c r="B142" i="7"/>
  <c r="B141" i="7"/>
  <c r="P57" i="7"/>
  <c r="Q57" i="7" s="1"/>
  <c r="P2" i="7"/>
  <c r="B154" i="7"/>
  <c r="B153" i="7"/>
  <c r="B156" i="7"/>
  <c r="B155" i="7"/>
  <c r="R57" i="7"/>
  <c r="S57" i="7" s="1"/>
  <c r="R2" i="7"/>
  <c r="B126" i="7"/>
  <c r="B125" i="7"/>
  <c r="B128" i="7"/>
  <c r="B127" i="7"/>
  <c r="N57" i="7"/>
  <c r="O57" i="7" s="1"/>
  <c r="N2" i="7"/>
  <c r="B112" i="7"/>
  <c r="B111" i="7"/>
  <c r="B98" i="7"/>
  <c r="B97" i="7"/>
  <c r="B114" i="7"/>
  <c r="B113" i="7"/>
  <c r="L57" i="7"/>
  <c r="M57" i="7" s="1"/>
  <c r="L2" i="7"/>
  <c r="B84" i="7"/>
  <c r="B83" i="7"/>
  <c r="B70" i="7"/>
  <c r="B69" i="7"/>
  <c r="B100" i="7"/>
  <c r="B99" i="7"/>
  <c r="J57" i="7"/>
  <c r="K57" i="7" s="1"/>
  <c r="J2" i="7"/>
  <c r="B86" i="7"/>
  <c r="B85" i="7"/>
  <c r="H57" i="7"/>
  <c r="I57" i="7" s="1"/>
  <c r="H2" i="7"/>
  <c r="B72" i="7"/>
  <c r="B71" i="7"/>
  <c r="F57" i="7"/>
  <c r="G57" i="7" s="1"/>
  <c r="F2" i="7"/>
  <c r="B56" i="7"/>
  <c r="B55" i="7"/>
  <c r="B58" i="7"/>
  <c r="B57" i="7"/>
  <c r="T2" i="7"/>
  <c r="T57"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8" i="7" s="1"/>
  <c r="D57" i="7"/>
  <c r="E57" i="7" s="1"/>
  <c r="D2" i="7"/>
  <c r="U57" i="7"/>
  <c r="P40" i="7" l="1"/>
  <c r="Q39" i="7" s="1"/>
  <c r="Q27" i="7"/>
  <c r="Q3" i="7"/>
  <c r="Q2" i="7"/>
  <c r="R3" i="7"/>
  <c r="R4" i="7" s="1"/>
  <c r="S3" i="7" s="1"/>
  <c r="T3" i="7"/>
  <c r="L3" i="7"/>
  <c r="M2" i="7" s="1"/>
  <c r="N3" i="7"/>
  <c r="H3" i="7"/>
  <c r="J3" i="7"/>
  <c r="D3" i="7"/>
  <c r="D4" i="7" s="1"/>
  <c r="E3" i="7" s="1"/>
  <c r="F3" i="7"/>
  <c r="U2" i="7"/>
  <c r="P41" i="7" l="1"/>
  <c r="P42" i="7" s="1"/>
  <c r="P43" i="7" s="1"/>
  <c r="P44" i="7" s="1"/>
  <c r="P45" i="7" s="1"/>
  <c r="P46" i="7" s="1"/>
  <c r="P47" i="7" s="1"/>
  <c r="P48" i="7" s="1"/>
  <c r="P49" i="7" s="1"/>
  <c r="P50" i="7" s="1"/>
  <c r="P51" i="7" s="1"/>
  <c r="P52" i="7" s="1"/>
  <c r="P53" i="7" s="1"/>
  <c r="P54" i="7" s="1"/>
  <c r="P55" i="7" s="1"/>
  <c r="P56" i="7" s="1"/>
  <c r="Q38" i="7"/>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8" i="7" s="1"/>
  <c r="I2" i="7"/>
  <c r="J4" i="7"/>
  <c r="K2" i="7"/>
  <c r="H4" i="7"/>
  <c r="H5" i="7" s="1"/>
  <c r="E2" i="7"/>
  <c r="F4" i="7"/>
  <c r="G2" i="7"/>
  <c r="D5" i="7"/>
  <c r="E4" i="7" s="1"/>
  <c r="U3" i="7"/>
  <c r="L40" i="7" l="1"/>
  <c r="M39" i="7" s="1"/>
  <c r="M27" i="7"/>
  <c r="Q6" i="7"/>
  <c r="T5" i="7"/>
  <c r="M3" i="7"/>
  <c r="R6" i="7"/>
  <c r="S5" i="7" s="1"/>
  <c r="I3" i="7"/>
  <c r="N5" i="7"/>
  <c r="O3" i="7"/>
  <c r="M4" i="7"/>
  <c r="M5" i="7"/>
  <c r="M6" i="7"/>
  <c r="J5" i="7"/>
  <c r="K3" i="7"/>
  <c r="H6" i="7"/>
  <c r="I5" i="7" s="1"/>
  <c r="I4" i="7"/>
  <c r="F5" i="7"/>
  <c r="G3" i="7"/>
  <c r="D6" i="7"/>
  <c r="E5" i="7" s="1"/>
  <c r="U4" i="7"/>
  <c r="L41" i="7" l="1"/>
  <c r="L42" i="7" s="1"/>
  <c r="L43" i="7" s="1"/>
  <c r="L44" i="7" s="1"/>
  <c r="L45" i="7" s="1"/>
  <c r="L46" i="7" s="1"/>
  <c r="L47" i="7" s="1"/>
  <c r="L48" i="7" s="1"/>
  <c r="L49" i="7" s="1"/>
  <c r="L50" i="7" s="1"/>
  <c r="L51" i="7" s="1"/>
  <c r="L52" i="7" s="1"/>
  <c r="L53" i="7" s="1"/>
  <c r="L54" i="7" s="1"/>
  <c r="L55" i="7" s="1"/>
  <c r="L56" i="7" s="1"/>
  <c r="M38" i="7"/>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8" i="7"/>
  <c r="N26" i="7"/>
  <c r="O25" i="7" s="1"/>
  <c r="M28" i="7"/>
  <c r="J26" i="7"/>
  <c r="K25" i="7" s="1"/>
  <c r="H28" i="7"/>
  <c r="F26" i="7"/>
  <c r="G25" i="7" s="1"/>
  <c r="D28" i="7"/>
  <c r="U25" i="7"/>
  <c r="I26" i="7" l="1"/>
  <c r="I27" i="7"/>
  <c r="S26" i="7"/>
  <c r="S27" i="7"/>
  <c r="E26" i="7"/>
  <c r="E27" i="7"/>
  <c r="Q28" i="7"/>
  <c r="T28" i="7"/>
  <c r="U27" i="7" s="1"/>
  <c r="R40" i="7"/>
  <c r="S39" i="7" s="1"/>
  <c r="N28" i="7"/>
  <c r="M40" i="7"/>
  <c r="J28" i="7"/>
  <c r="H40" i="7"/>
  <c r="I39" i="7" s="1"/>
  <c r="F28" i="7"/>
  <c r="D40" i="7"/>
  <c r="E39" i="7" s="1"/>
  <c r="I28" i="7" l="1"/>
  <c r="I38" i="7"/>
  <c r="E28" i="7"/>
  <c r="E38" i="7"/>
  <c r="S28" i="7"/>
  <c r="S38" i="7"/>
  <c r="K26" i="7"/>
  <c r="K27" i="7"/>
  <c r="G26" i="7"/>
  <c r="G27" i="7"/>
  <c r="O26" i="7"/>
  <c r="O27" i="7"/>
  <c r="Q40" i="7"/>
  <c r="T40" i="7"/>
  <c r="R41" i="7"/>
  <c r="S40" i="7" s="1"/>
  <c r="N40" i="7"/>
  <c r="O39" i="7" s="1"/>
  <c r="M41" i="7"/>
  <c r="J40" i="7"/>
  <c r="K39" i="7" s="1"/>
  <c r="H41" i="7"/>
  <c r="I40" i="7" s="1"/>
  <c r="F40" i="7"/>
  <c r="G39" i="7" s="1"/>
  <c r="D41" i="7"/>
  <c r="E40" i="7" s="1"/>
  <c r="U26" i="7"/>
  <c r="U38" i="7" l="1"/>
  <c r="U39" i="7"/>
  <c r="K28" i="7"/>
  <c r="K38" i="7"/>
  <c r="G28" i="7"/>
  <c r="G38" i="7"/>
  <c r="O28" i="7"/>
  <c r="O38" i="7"/>
  <c r="Q41" i="7"/>
  <c r="T41" i="7"/>
  <c r="R42" i="7"/>
  <c r="N41" i="7"/>
  <c r="O40" i="7" s="1"/>
  <c r="M42" i="7"/>
  <c r="J41" i="7"/>
  <c r="K40" i="7" s="1"/>
  <c r="H42" i="7"/>
  <c r="I41" i="7" s="1"/>
  <c r="F41" i="7"/>
  <c r="G40" i="7" s="1"/>
  <c r="D42" i="7"/>
  <c r="E41" i="7" s="1"/>
  <c r="U28" i="7"/>
  <c r="U40" i="7"/>
  <c r="Q42" i="7" l="1"/>
  <c r="T42" i="7"/>
  <c r="R43" i="7"/>
  <c r="S42" i="7" s="1"/>
  <c r="S41" i="7"/>
  <c r="N42" i="7"/>
  <c r="O41" i="7" s="1"/>
  <c r="M43" i="7"/>
  <c r="J42" i="7"/>
  <c r="K41" i="7" s="1"/>
  <c r="H43" i="7"/>
  <c r="I42" i="7" s="1"/>
  <c r="F42" i="7"/>
  <c r="G41" i="7" s="1"/>
  <c r="D43" i="7"/>
  <c r="E42" i="7" s="1"/>
  <c r="U41" i="7"/>
  <c r="Q43" i="7" l="1"/>
  <c r="T43" i="7"/>
  <c r="R44" i="7"/>
  <c r="S43" i="7" s="1"/>
  <c r="N43" i="7"/>
  <c r="O42" i="7" s="1"/>
  <c r="M44" i="7"/>
  <c r="J43" i="7"/>
  <c r="K42" i="7" s="1"/>
  <c r="H44" i="7"/>
  <c r="I43" i="7" s="1"/>
  <c r="F43" i="7"/>
  <c r="G42" i="7" s="1"/>
  <c r="D44" i="7"/>
  <c r="E43" i="7" s="1"/>
  <c r="U42" i="7"/>
  <c r="Q44" i="7" l="1"/>
  <c r="T44" i="7"/>
  <c r="R45" i="7"/>
  <c r="N44" i="7"/>
  <c r="O43" i="7" s="1"/>
  <c r="M45" i="7"/>
  <c r="J44" i="7"/>
  <c r="K43" i="7" s="1"/>
  <c r="H45" i="7"/>
  <c r="I44" i="7" s="1"/>
  <c r="F44" i="7"/>
  <c r="G43" i="7" s="1"/>
  <c r="D45" i="7"/>
  <c r="E44" i="7" s="1"/>
  <c r="U43" i="7"/>
  <c r="Q45" i="7" l="1"/>
  <c r="T45" i="7"/>
  <c r="R46" i="7"/>
  <c r="S45" i="7" s="1"/>
  <c r="S44" i="7"/>
  <c r="N45" i="7"/>
  <c r="O44" i="7" s="1"/>
  <c r="M46" i="7"/>
  <c r="J45" i="7"/>
  <c r="K44" i="7" s="1"/>
  <c r="H46" i="7"/>
  <c r="I45" i="7" s="1"/>
  <c r="F45" i="7"/>
  <c r="G44" i="7" s="1"/>
  <c r="D46" i="7"/>
  <c r="E45" i="7" s="1"/>
  <c r="U44" i="7"/>
  <c r="Q46" i="7" l="1"/>
  <c r="T46" i="7"/>
  <c r="R47" i="7"/>
  <c r="S46" i="7" s="1"/>
  <c r="N46" i="7"/>
  <c r="O45" i="7" s="1"/>
  <c r="M47" i="7"/>
  <c r="J46" i="7"/>
  <c r="K45" i="7" s="1"/>
  <c r="H47" i="7"/>
  <c r="I46" i="7" s="1"/>
  <c r="F46" i="7"/>
  <c r="G45" i="7" s="1"/>
  <c r="D47" i="7"/>
  <c r="E46" i="7" s="1"/>
  <c r="U45" i="7"/>
  <c r="Q47" i="7" l="1"/>
  <c r="T47" i="7"/>
  <c r="R48" i="7"/>
  <c r="S47" i="7" s="1"/>
  <c r="N47" i="7"/>
  <c r="O46" i="7" s="1"/>
  <c r="M48" i="7"/>
  <c r="J47" i="7"/>
  <c r="K46" i="7" s="1"/>
  <c r="H48" i="7"/>
  <c r="I47" i="7" s="1"/>
  <c r="F47" i="7"/>
  <c r="G46" i="7" s="1"/>
  <c r="D48" i="7"/>
  <c r="E47" i="7" s="1"/>
  <c r="U46" i="7"/>
  <c r="Q48" i="7" l="1"/>
  <c r="T48" i="7"/>
  <c r="R49" i="7"/>
  <c r="S48" i="7" s="1"/>
  <c r="N48" i="7"/>
  <c r="O47" i="7" s="1"/>
  <c r="M49" i="7"/>
  <c r="J48" i="7"/>
  <c r="K47" i="7" s="1"/>
  <c r="H49" i="7"/>
  <c r="I48" i="7" s="1"/>
  <c r="F48" i="7"/>
  <c r="G47" i="7" s="1"/>
  <c r="D49" i="7"/>
  <c r="E48" i="7" s="1"/>
  <c r="U47" i="7"/>
  <c r="Q49" i="7" l="1"/>
  <c r="T49" i="7"/>
  <c r="R50" i="7"/>
  <c r="S49" i="7" s="1"/>
  <c r="N49" i="7"/>
  <c r="O48" i="7" s="1"/>
  <c r="M50" i="7"/>
  <c r="J49" i="7"/>
  <c r="K48" i="7" s="1"/>
  <c r="H50" i="7"/>
  <c r="I49" i="7" s="1"/>
  <c r="F49" i="7"/>
  <c r="G48" i="7" s="1"/>
  <c r="D50" i="7"/>
  <c r="E49" i="7" s="1"/>
  <c r="U48" i="7"/>
  <c r="Q50" i="7" l="1"/>
  <c r="T50" i="7"/>
  <c r="R51" i="7"/>
  <c r="S50" i="7" s="1"/>
  <c r="N50" i="7"/>
  <c r="O49" i="7" s="1"/>
  <c r="M51" i="7"/>
  <c r="J50" i="7"/>
  <c r="K49" i="7" s="1"/>
  <c r="H51" i="7"/>
  <c r="I50" i="7" s="1"/>
  <c r="F50" i="7"/>
  <c r="G49" i="7" s="1"/>
  <c r="D51" i="7"/>
  <c r="E50" i="7" s="1"/>
  <c r="U49" i="7"/>
  <c r="Q51" i="7" l="1"/>
  <c r="T51" i="7"/>
  <c r="R52" i="7"/>
  <c r="S51" i="7" s="1"/>
  <c r="N51" i="7"/>
  <c r="O50" i="7" s="1"/>
  <c r="M52" i="7"/>
  <c r="J51" i="7"/>
  <c r="K50" i="7" s="1"/>
  <c r="H52" i="7"/>
  <c r="I51" i="7" s="1"/>
  <c r="F51" i="7"/>
  <c r="G50" i="7" s="1"/>
  <c r="D52" i="7"/>
  <c r="E51" i="7" s="1"/>
  <c r="U50" i="7"/>
  <c r="Q52" i="7" l="1"/>
  <c r="T52" i="7"/>
  <c r="R53" i="7"/>
  <c r="S52" i="7" s="1"/>
  <c r="N52" i="7"/>
  <c r="O51" i="7" s="1"/>
  <c r="M53" i="7"/>
  <c r="J52" i="7"/>
  <c r="K51" i="7" s="1"/>
  <c r="H53" i="7"/>
  <c r="I52" i="7" s="1"/>
  <c r="F52" i="7"/>
  <c r="G51" i="7" s="1"/>
  <c r="D53" i="7"/>
  <c r="E52" i="7" s="1"/>
  <c r="U51" i="7"/>
  <c r="Q53" i="7" l="1"/>
  <c r="T53" i="7"/>
  <c r="R54" i="7"/>
  <c r="S53" i="7" s="1"/>
  <c r="N53" i="7"/>
  <c r="O52" i="7" s="1"/>
  <c r="M54" i="7"/>
  <c r="J53" i="7"/>
  <c r="K52" i="7" s="1"/>
  <c r="H54" i="7"/>
  <c r="I53" i="7" s="1"/>
  <c r="F53" i="7"/>
  <c r="G52" i="7" s="1"/>
  <c r="D54" i="7"/>
  <c r="E53" i="7" s="1"/>
  <c r="U52" i="7"/>
  <c r="Q56" i="7" l="1"/>
  <c r="Q54" i="7"/>
  <c r="T54" i="7"/>
  <c r="R55" i="7"/>
  <c r="S54" i="7" s="1"/>
  <c r="N54" i="7"/>
  <c r="O53" i="7" s="1"/>
  <c r="M55" i="7"/>
  <c r="M56" i="7"/>
  <c r="J54" i="7"/>
  <c r="K53" i="7" s="1"/>
  <c r="H55" i="7"/>
  <c r="I54" i="7" s="1"/>
  <c r="F54" i="7"/>
  <c r="G53" i="7" s="1"/>
  <c r="D55" i="7"/>
  <c r="E54" i="7" s="1"/>
  <c r="U53" i="7"/>
  <c r="Q55" i="7" l="1"/>
  <c r="T55" i="7"/>
  <c r="R56" i="7"/>
  <c r="S56" i="7" s="1"/>
  <c r="N55" i="7"/>
  <c r="O54" i="7" s="1"/>
  <c r="J55" i="7"/>
  <c r="K54" i="7" s="1"/>
  <c r="H56" i="7"/>
  <c r="I56" i="7" s="1"/>
  <c r="F55" i="7"/>
  <c r="G54" i="7" s="1"/>
  <c r="D56" i="7"/>
  <c r="E56" i="7" s="1"/>
  <c r="U54" i="7"/>
  <c r="S55" i="7" l="1"/>
  <c r="T56" i="7"/>
  <c r="N56" i="7"/>
  <c r="O56" i="7" s="1"/>
  <c r="J56" i="7"/>
  <c r="K56" i="7" s="1"/>
  <c r="I55" i="7"/>
  <c r="F56" i="7"/>
  <c r="G56" i="7" s="1"/>
  <c r="E55" i="7"/>
  <c r="U56" i="7"/>
  <c r="O55" i="7" l="1"/>
  <c r="K55" i="7"/>
  <c r="G55" i="7"/>
  <c r="U55"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<sst xmlns="http://schemas.openxmlformats.org/spreadsheetml/2006/main" count="4229" uniqueCount="1876">
  <si>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</si>
  <si>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</si>
  <si>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</si>
  <si>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</si>
  <si>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</si>
  <si>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</si>
  <si>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</si>
  <si>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</si>
  <si>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</si>
  <si>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</si>
  <si>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</si>
  <si>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</si>
  <si>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</si>
  <si>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</si>
  <si>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</si>
  <si>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</si>
  <si>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</si>
  <si>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</si>
  <si>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</si>
  <si>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</si>
  <si>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</si>
  <si>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</si>
  <si>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</si>
  <si>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</si>
  <si>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</si>
  <si>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</si>
  <si>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</si>
  <si>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</si>
  <si>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</si>
  <si>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</si>
  <si>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</si>
  <si>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</si>
  <si>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</si>
  <si>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</si>
  <si>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</si>
  <si>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</si>
  <si>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</si>
  <si>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</si>
  <si>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</si>
  <si>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</si>
  <si>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</si>
  <si>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</si>
  <si>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</si>
  <si>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</si>
  <si>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</si>
  <si>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</si>
  <si>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</si>
  <si>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</si>
  <si>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</si>
  <si>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</si>
  <si>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</si>
  <si>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</si>
  <si>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</si>
  <si>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</si>
  <si>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</si>
  <si>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</si>
  <si>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</si>
  <si>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</si>
  <si>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</si>
  <si>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</si>
  <si>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</si>
  <si>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</si>
  <si>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</si>
  <si>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</si>
  <si>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</si>
  <si>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</si>
  <si>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</si>
  <si>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</si>
  <si>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</si>
  <si>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</si>
  <si>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</si>
  <si>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</si>
  <si>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</si>
  <si>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</si>
  <si>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</si>
  <si>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</si>
  <si>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</si>
  <si>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</si>
  <si>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</si>
  <si>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</si>
  <si>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</si>
  <si>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</si>
  <si>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</si>
  <si>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</si>
  <si>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</si>
  <si>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</si>
  <si>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</si>
  <si>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</si>
  <si>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</si>
  <si>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</si>
  <si>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</si>
  <si>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</si>
  <si>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</si>
  <si>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</si>
  <si>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</si>
  <si>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</si>
  <si>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</si>
  <si>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</si>
  <si>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</si>
  <si>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</si>
  <si>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</si>
  <si>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</si>
  <si>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</si>
  <si>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</si>
  <si>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</si>
  <si>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</si>
  <si>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</si>
  <si>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</si>
  <si>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</si>
  <si>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</si>
  <si>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</si>
  <si>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</si>
  <si>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</si>
  <si>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</si>
  <si>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</si>
  <si>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</si>
  <si>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</si>
  <si>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</si>
  <si>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</si>
  <si>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</si>
  <si>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</si>
  <si>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</si>
  <si>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</si>
  <si>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</si>
  <si>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</si>
  <si>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</si>
  <si>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</si>
  <si>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</si>
  <si>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</si>
  <si>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</si>
  <si>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</si>
  <si>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</si>
  <si>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</si>
  <si>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</si>
  <si>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</si>
  <si>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</si>
  <si>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</si>
  <si>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</si>
  <si>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</si>
  <si>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</si>
  <si>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</si>
  <si>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</si>
  <si>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</si>
  <si>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</si>
  <si>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</si>
  <si>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</si>
  <si>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</si>
  <si>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</si>
  <si>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</si>
  <si>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</si>
  <si>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</si>
  <si>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</si>
  <si>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</si>
  <si>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</si>
  <si>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</si>
  <si>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</si>
  <si>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</si>
  <si>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</si>
  <si>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</si>
  <si>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</si>
  <si>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</si>
  <si>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</si>
  <si>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</si>
  <si>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</si>
  <si>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</si>
  <si>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</si>
  <si>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</si>
  <si>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</si>
  <si>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</si>
  <si>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</si>
  <si>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</si>
  <si>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</si>
  <si>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</si>
  <si>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</si>
  <si>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</si>
  <si>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</si>
  <si>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</si>
  <si>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</si>
  <si>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</si>
  <si>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</si>
  <si>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</si>
  <si>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</si>
  <si>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</si>
  <si>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Media in Tweet</t>
  </si>
  <si>
    <t>Tweet Image File</t>
  </si>
  <si>
    <t>Tweet Date (UTC)</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</si>
  <si>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</si>
  <si>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</si>
  <si>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</si>
  <si>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</si>
  <si>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</si>
  <si>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</si>
  <si>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</si>
  <si>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</si>
  <si>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</si>
  <si>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</si>
  <si>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</si>
  <si>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</si>
  <si>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</si>
  <si>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</si>
  <si>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</si>
  <si>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</si>
  <si>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</si>
  <si>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</si>
  <si>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</si>
  <si>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</si>
  <si>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</si>
  <si>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</si>
  <si>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</si>
  <si>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</si>
  <si>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</si>
  <si>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</si>
  <si>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</si>
  <si>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</si>
  <si>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</si>
  <si>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originaloffers</t>
  </si>
  <si>
    <t>androiditaliait</t>
  </si>
  <si>
    <t>youtube</t>
  </si>
  <si>
    <t>Mentions</t>
  </si>
  <si>
    <t>Replies to</t>
  </si>
  <si>
    <t>ebay.com</t>
  </si>
  <si>
    <t>feedburner.com</t>
  </si>
  <si>
    <t>trovaprezzi.it</t>
  </si>
  <si>
    <t>co.uk</t>
  </si>
  <si>
    <t>twitter.com</t>
  </si>
  <si>
    <t>amazon.de</t>
  </si>
  <si>
    <t>youtube.com</t>
  </si>
  <si>
    <t>http://pbs.twimg.com/profile_images/650799756646576129/hdku2Ieg_normal.jpg</t>
  </si>
  <si>
    <t/>
  </si>
  <si>
    <t>en</t>
  </si>
  <si>
    <t>it</t>
  </si>
  <si>
    <t>fr</t>
  </si>
  <si>
    <t>pt</t>
  </si>
  <si>
    <t>IFTTT</t>
  </si>
  <si>
    <t>Google</t>
  </si>
  <si>
    <t>Twitter Web Client</t>
  </si>
  <si>
    <t>dlvr.it</t>
  </si>
  <si>
    <t>Tweet Old Post</t>
  </si>
  <si>
    <t>Twitter for Android</t>
  </si>
  <si>
    <t>Facebook</t>
  </si>
  <si>
    <t>Twitter for iPhone</t>
  </si>
  <si>
    <t>Manou Tweeting</t>
  </si>
  <si>
    <t>Mobile Web (M5)</t>
  </si>
  <si>
    <t>Retweet</t>
  </si>
  <si>
    <t>Name</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</si>
  <si>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</si>
  <si>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</si>
  <si>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</si>
  <si>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</si>
  <si>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</si>
  <si>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</si>
  <si>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</si>
  <si>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</si>
  <si>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</si>
  <si>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</si>
  <si>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</si>
  <si>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</si>
  <si>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</si>
  <si>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</si>
  <si>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Listed Count</t>
  </si>
  <si>
    <t>Profile Background Image Url</t>
  </si>
  <si>
    <t>Verified</t>
  </si>
  <si>
    <t>Custom Menu Item Text</t>
  </si>
  <si>
    <t>Custom Menu Item Action</t>
  </si>
  <si>
    <t>Tweeted Search Term?</t>
  </si>
  <si>
    <t>YouTube</t>
  </si>
  <si>
    <t>Kelly</t>
  </si>
  <si>
    <t>Android Italia</t>
  </si>
  <si>
    <t>lol watch this</t>
  </si>
  <si>
    <t>Made it for my friends and family and now willing to share where the deals are to be had.  Follow your gut.</t>
  </si>
  <si>
    <t>San Bruno, CA</t>
  </si>
  <si>
    <t>Dhaka, Bangladesh</t>
  </si>
  <si>
    <t>Lagos, Nigeria</t>
  </si>
  <si>
    <t>Worldwide</t>
  </si>
  <si>
    <t>https://t.co/F3fLcf5sH7</t>
  </si>
  <si>
    <t>Rome</t>
  </si>
  <si>
    <t>Pacific Time (US &amp; Canada)</t>
  </si>
  <si>
    <t>Athens</t>
  </si>
  <si>
    <t>Jakarta</t>
  </si>
  <si>
    <t>Eastern Time (US &amp; Canada)</t>
  </si>
  <si>
    <t>London</t>
  </si>
  <si>
    <t>Casablanca</t>
  </si>
  <si>
    <t>Amsterdam</t>
  </si>
  <si>
    <t>New Delhi</t>
  </si>
  <si>
    <t>https://pbs.twimg.com/profile_banners/10228272/1489093421</t>
  </si>
  <si>
    <t>https://pbs.twimg.com/profile_banners/3419431515/1439441845</t>
  </si>
  <si>
    <t>https://pbs.twimg.com/profile_banners/714137824916815872/1459375241</t>
  </si>
  <si>
    <t>es</t>
  </si>
  <si>
    <t>ru</t>
  </si>
  <si>
    <t>en-gb</t>
  </si>
  <si>
    <t>http://abs.twimg.com/images/themes/theme1/bg.png</t>
  </si>
  <si>
    <t>http://pbs.twimg.com/profile_background_images/451389902429491200/Rrlh09IC.png</t>
  </si>
  <si>
    <t>http://abs.twimg.com/images/themes/theme9/bg.gif</t>
  </si>
  <si>
    <t>http://abs.twimg.com/images/themes/theme16/bg.gif</t>
  </si>
  <si>
    <t>http://abs.twimg.com/images/themes/theme14/bg.gif</t>
  </si>
  <si>
    <t>http://abs.twimg.com/images/themes/theme4/bg.gif</t>
  </si>
  <si>
    <t>http://pbs.twimg.com/profile_images/839944837172428802/FKhayf-__normal.jpg</t>
  </si>
  <si>
    <t>http://abs.twimg.com/sticky/default_profile_images/default_profile_normal.png</t>
  </si>
  <si>
    <t>http://pbs.twimg.com/profile_images/728888019655233536/f0mQS098_normal.jpg</t>
  </si>
  <si>
    <t>Open Twitter Page for This Person</t>
  </si>
  <si>
    <t>https://twitter.com/youtube</t>
  </si>
  <si>
    <t>https://twitter.com/originaloffers</t>
  </si>
  <si>
    <t>https://twitter.com/androiditaliait</t>
  </si>
  <si>
    <t xml:space="preserve">youtube
</t>
  </si>
  <si>
    <t>Directed</t>
  </si>
  <si>
    <t>com.br</t>
  </si>
  <si>
    <t>linkedin.com</t>
  </si>
  <si>
    <t>facebook.com</t>
  </si>
  <si>
    <t>ja</t>
  </si>
  <si>
    <t>da</t>
  </si>
  <si>
    <t>tl</t>
  </si>
  <si>
    <t>LinkedIn</t>
  </si>
  <si>
    <t>Madrid</t>
  </si>
  <si>
    <t>Brasil</t>
  </si>
  <si>
    <t>Tokyo</t>
  </si>
  <si>
    <t>Brasilia</t>
  </si>
  <si>
    <t>Mid-Atlantic</t>
  </si>
  <si>
    <t>ar</t>
  </si>
  <si>
    <t>http://abs.twimg.com/images/themes/theme17/bg.gif</t>
  </si>
  <si>
    <t>http://abs.twimg.com/images/themes/theme18/bg.gif</t>
  </si>
  <si>
    <t>promosmartphone</t>
  </si>
  <si>
    <t>mobiletekzone</t>
  </si>
  <si>
    <t>#ipad Hot Case Cover Flip Clear View Transparent Electroplating Hard For Sams ... https://t.co/IxvQ0jlcTJ https://t.co/4Rk7Rborwn</t>
  </si>
  <si>
    <t>http://mobiletekzone.com/products/hot-case-cover-flip-clear-view-transparent-electroplating-hard-for-samsung-galaxy-a5-a3-a7-j1-j5-j7-s6-s7-edge-smart-mirror/</t>
  </si>
  <si>
    <t>alipromo.com</t>
  </si>
  <si>
    <t>mobiletekzone.com</t>
  </si>
  <si>
    <t>ipad</t>
  </si>
  <si>
    <t>https://pbs.twimg.com/media/C8eCf3ZWAAIecQW.jpg</t>
  </si>
  <si>
    <t>https://twitter.com/#!/mobiletekzone/status/848790541324169217</t>
  </si>
  <si>
    <t>848790541324169217</t>
  </si>
  <si>
    <t>cs</t>
  </si>
  <si>
    <t>in</t>
  </si>
  <si>
    <t>vi</t>
  </si>
  <si>
    <t>und</t>
  </si>
  <si>
    <t>th</t>
  </si>
  <si>
    <t>Postcron App</t>
  </si>
  <si>
    <t>Promoção Smartphone</t>
  </si>
  <si>
    <t>Dicas, descontos e promoções em Smartphones</t>
  </si>
  <si>
    <t>India</t>
  </si>
  <si>
    <t>Tehran</t>
  </si>
  <si>
    <t>https://t.co/EDbnrm33W6</t>
  </si>
  <si>
    <t>Chennai</t>
  </si>
  <si>
    <t>https://pbs.twimg.com/profile_banners/473031597/1491141956</t>
  </si>
  <si>
    <t>id</t>
  </si>
  <si>
    <t>http://pbs.twimg.com/profile_background_images/455008020921999360/xvj_91-R.jpeg</t>
  </si>
  <si>
    <t>http://abs.twimg.com/images/themes/theme13/bg.gif</t>
  </si>
  <si>
    <t>http://pbs.twimg.com/profile_images/783993861098053632/ykLMnz-3_normal.jpg</t>
  </si>
  <si>
    <t>http://pbs.twimg.com/profile_images/809157670263488513/l4Q-nHf-_normal.jpg</t>
  </si>
  <si>
    <t>https://twitter.com/promosmartphone</t>
  </si>
  <si>
    <t>https://twitter.com/mobiletekzone</t>
  </si>
  <si>
    <t>mobiletekzone
#ipad Hot Case Cover Flip Clear
View Transparent Electroplating
Hard For Sams ... https://t.co/IxvQ0jlcTJ
https://t.co/4Rk7Rborwn</t>
  </si>
  <si>
    <t>pricetrak</t>
  </si>
  <si>
    <t>robo_smartphone</t>
  </si>
  <si>
    <t>parshamrahcom</t>
  </si>
  <si>
    <t>lomadee.com twitter.com</t>
  </si>
  <si>
    <t>http://pbs.twimg.com/profile_images/471706985071521792/1X8heI93_normal.png</t>
  </si>
  <si>
    <t>http://pbs.twimg.com/profile_images/832024914500714497/8ww-Em-Z_normal.jpg</t>
  </si>
  <si>
    <t>http://pbs.twimg.com/profile_images/694061343352066048/kBDEkPDq_normal.png</t>
  </si>
  <si>
    <t>fliptrak-node</t>
  </si>
  <si>
    <t>Robô Ofertas</t>
  </si>
  <si>
    <t>Twitter for iPad</t>
  </si>
  <si>
    <t>PriceTrak.In</t>
  </si>
  <si>
    <t>Ofertas Smartphones</t>
  </si>
  <si>
    <t>Pars-Hamrah</t>
  </si>
  <si>
    <t>Track product prices, get notifications for price drops.</t>
  </si>
  <si>
    <t>Sou um robô que trabalha 24 horas por dia para encontrar as melhores ofertas de smartphones na internet! Atenção: preços sujeitos a alterações dos vendedores.</t>
  </si>
  <si>
    <t>https://t.co/QoIP0Ki0gN</t>
  </si>
  <si>
    <t>Bangkok</t>
  </si>
  <si>
    <t>São Paulo, Brasil</t>
  </si>
  <si>
    <t>Forum.a2phone.ir</t>
  </si>
  <si>
    <t>Nairobi, Kenya</t>
  </si>
  <si>
    <t>Madrid, Comunidad de Madrid</t>
  </si>
  <si>
    <t>http://t.co/pM8iMGPkQz</t>
  </si>
  <si>
    <t>http://t.co/y93tJhGB</t>
  </si>
  <si>
    <t>Beijing</t>
  </si>
  <si>
    <t>Nairobi</t>
  </si>
  <si>
    <t>https://pbs.twimg.com/profile_banners/832024288697909250/1487205347</t>
  </si>
  <si>
    <t>https://twitter.com/pricetrak</t>
  </si>
  <si>
    <t>https://twitter.com/robo_smartphone</t>
  </si>
  <si>
    <t>https://twitter.com/parshamrahcom</t>
  </si>
  <si>
    <t>tonybarrio</t>
  </si>
  <si>
    <t>amazon.com</t>
  </si>
  <si>
    <t>radioneybatv.com</t>
  </si>
  <si>
    <t>Tony Barrio</t>
  </si>
  <si>
    <t>No somos responsables de las relaciones comerciales efectuadas en éstas publicaciones.</t>
  </si>
  <si>
    <t>Getting Christ</t>
  </si>
  <si>
    <t>Indonesia</t>
  </si>
  <si>
    <t>https://t.co/sDL4XBHPBq</t>
  </si>
  <si>
    <t>Midway Island</t>
  </si>
  <si>
    <t>http://pbs.twimg.com/profile_images/708294307040497666/-Jl2K97M_normal.jpg</t>
  </si>
  <si>
    <t>https://twitter.com/tonybarrio</t>
  </si>
  <si>
    <t>firmwaresamsung</t>
  </si>
  <si>
    <t>black_friday_2</t>
  </si>
  <si>
    <t>mugi_store</t>
  </si>
  <si>
    <t>theworldgist</t>
  </si>
  <si>
    <t>ras_keverenge</t>
  </si>
  <si>
    <t>gbanjodeals</t>
  </si>
  <si>
    <t>⚡ US $1.25
Deluxe Branded Aluminum Metal Brush #branded #deluxe #aluminum #brushhard
https://t.co/xSXgGS58Vd https://t.co/Uh9MLWNVhK</t>
  </si>
  <si>
    <t>Like and Share if you want this  One Piece cases for Samsung Galaxy J1/J2/J3/ ... https://t.co/U2N0eiBl96 https://t.co/Mu5WdL0BOF</t>
  </si>
  <si>
    <t>Samsung Galaxy J7 2016 is Getting March Android Security Patch, April Security Patch for the Galaxy J3 2016 https://t.co/DtsfV9USeB</t>
  </si>
  <si>
    <t>RT @TheWorldGist: Samsung Galaxy J7 2016 is Getting March Android Security Patch, April Security Patch for the Galaxy J3 2016 https://t.co/…</t>
  </si>
  <si>
    <t>http://alipromo.com/redirect/cpa/o/od71ks1rgphhhnt7se7lckeljsbymm8q/?to=https%3A%2F%2Fwww.aliexpress.com%2Fitem%2FDeluxe-Branded-Aluminum-Metal-Brush-Hard-Back-Cover-Case-for-Samsung-Galaxy-J1-J3-J5-J7%2F32673310331.html</t>
  </si>
  <si>
    <t>https://mugistore.com/monkey-d-luffy-one-piece-anime-hard-white-case-cover-for-samsung-galaxy-j1-j2-j3-j5-j7-c5-c7-c9-2016/</t>
  </si>
  <si>
    <t>http://www.theworldgist.com/samsung-galaxy-j7-2016-is-getting-march-android-security-patch-april-security-patch-for-the-galaxy-j3-2016/</t>
  </si>
  <si>
    <t>samsung-firmware.org</t>
  </si>
  <si>
    <t>mugistore.com</t>
  </si>
  <si>
    <t>theworldgist.com</t>
  </si>
  <si>
    <t>only.click twitter.com</t>
  </si>
  <si>
    <t>branded deluxe aluminum brushhard</t>
  </si>
  <si>
    <t>https://pbs.twimg.com/media/C8e7KhGXsAAwkP6.jpg</t>
  </si>
  <si>
    <t>https://pbs.twimg.com/media/C8fAZYmXYAASsQ9.jpg</t>
  </si>
  <si>
    <t>http://pbs.twimg.com/profile_images/612924647005417472/slpvcsbh_normal.png</t>
  </si>
  <si>
    <t>http://pbs.twimg.com/profile_images/846257552602083329/v7jUr4zj_normal.jpg</t>
  </si>
  <si>
    <t>http://pbs.twimg.com/profile_images/780778479969267712/cdAk3AX7_normal.jpg</t>
  </si>
  <si>
    <t>http://pbs.twimg.com/profile_images/848898853038370816/0k45H2uD_normal.jpg</t>
  </si>
  <si>
    <t>https://twitter.com/#!/black_friday_2/status/848852846669959168</t>
  </si>
  <si>
    <t>https://twitter.com/#!/mugi_store/status/848858600256798720</t>
  </si>
  <si>
    <t>https://twitter.com/#!/theworldgist/status/848860888652238848</t>
  </si>
  <si>
    <t>https://twitter.com/#!/ras_keverenge/status/848886550800846848</t>
  </si>
  <si>
    <t>848852846669959168</t>
  </si>
  <si>
    <t>848858600256798720</t>
  </si>
  <si>
    <t>848860888652238848</t>
  </si>
  <si>
    <t>848886550800846848</t>
  </si>
  <si>
    <t>samsung-firmware</t>
  </si>
  <si>
    <t>Seolig</t>
  </si>
  <si>
    <t>MG Store</t>
  </si>
  <si>
    <t>Samsung Firmware</t>
  </si>
  <si>
    <t>Black Friday</t>
  </si>
  <si>
    <t>Mugi Store</t>
  </si>
  <si>
    <t>The Gist</t>
  </si>
  <si>
    <t>Rasta Pickney</t>
  </si>
  <si>
    <t>GbanjoDeals</t>
  </si>
  <si>
    <t>Ready To Become the Future Pirate King ? Visit us ! Pick your Favourite item &amp; Start your Journey! We Have More than 100 items With Free Shipping Worldwide</t>
  </si>
  <si>
    <t>The World Gist is a website that mainly brings you all the latest happenings in the world of mobile technology, but there's more.</t>
  </si>
  <si>
    <t>Rational Mind; In Love with Reggae music and Chelsea FC. 
I see the good in technology and appreciate it.</t>
  </si>
  <si>
    <t>Ridiculous discounts on the best products and services in Nigeria</t>
  </si>
  <si>
    <t>United Kingdom</t>
  </si>
  <si>
    <t>Kenya</t>
  </si>
  <si>
    <t>http://t.co/wgyWopn8R2</t>
  </si>
  <si>
    <t>https://t.co/rikSkUnoyi</t>
  </si>
  <si>
    <t>https://t.co/wUxVcF5dMc</t>
  </si>
  <si>
    <t>https://t.co/aX7UrlEM8D</t>
  </si>
  <si>
    <t>Indiana (East)</t>
  </si>
  <si>
    <t>https://pbs.twimg.com/profile_banners/3340972763/1434968170</t>
  </si>
  <si>
    <t>https://pbs.twimg.com/profile_banners/2992278219/1480141555</t>
  </si>
  <si>
    <t>https://pbs.twimg.com/profile_banners/789201304333672448/1477010071</t>
  </si>
  <si>
    <t>https://pbs.twimg.com/profile_banners/819977846856839168/1490598544</t>
  </si>
  <si>
    <t>https://pbs.twimg.com/profile_banners/3543639795/1468934447</t>
  </si>
  <si>
    <t>http://pbs.twimg.com/profile_background_images/612926575043051520/x-Ra_BVV.jpg</t>
  </si>
  <si>
    <t>http://pbs.twimg.com/profile_images/802398044713025536/7In2i21D_normal.jpg</t>
  </si>
  <si>
    <t>http://pbs.twimg.com/profile_images/789247843294937088/7TlZw9Kt_normal.jpg</t>
  </si>
  <si>
    <t>https://twitter.com/firmwaresamsung</t>
  </si>
  <si>
    <t>https://twitter.com/black_friday_2</t>
  </si>
  <si>
    <t>https://twitter.com/mugi_store</t>
  </si>
  <si>
    <t>https://twitter.com/theworldgist</t>
  </si>
  <si>
    <t>https://twitter.com/ras_keverenge</t>
  </si>
  <si>
    <t>https://twitter.com/gbanjodeals</t>
  </si>
  <si>
    <t>black_friday_2
⚡ US $1.25 Deluxe Branded Aluminum
Metal Brush #branded #deluxe #aluminum
#brushhard https://t.co/xSXgGS58Vd
https://t.co/Uh9MLWNVhK</t>
  </si>
  <si>
    <t>mugi_store
Like and Share if you want this
One Piece cases for Samsung Galaxy
J1/J2/J3/ ... https://t.co/U2N0eiBl96
https://t.co/Mu5WdL0BOF</t>
  </si>
  <si>
    <t>theworldgist
Samsung Galaxy J7 2016 is Getting
March Android Security Patch, April
Security Patch for the Galaxy J3
2016 https://t.co/DtsfV9USeB</t>
  </si>
  <si>
    <t>ras_keverenge
RT @TheWorldGist: Samsung Galaxy
J7 2016 is Getting March Android
Security Patch, April Security
Patch for the Galaxy J3 2016 https://t.co/…</t>
  </si>
  <si>
    <t>zaidaa01</t>
  </si>
  <si>
    <t>willyamis</t>
  </si>
  <si>
    <t>enriquevasquez</t>
  </si>
  <si>
    <t>supahmarion</t>
  </si>
  <si>
    <t>rizwansh</t>
  </si>
  <si>
    <t>khocase</t>
  </si>
  <si>
    <t>en_lecheria</t>
  </si>
  <si>
    <t>thewalkerstore1</t>
  </si>
  <si>
    <t>digitallyourz</t>
  </si>
  <si>
    <t>xiiro83</t>
  </si>
  <si>
    <t>beapqsim_</t>
  </si>
  <si>
    <t>puffangeldiru</t>
  </si>
  <si>
    <t>theandroidsoul</t>
  </si>
  <si>
    <t>iandroidz</t>
  </si>
  <si>
    <t>naomicampos98n1</t>
  </si>
  <si>
    <t>welovesuphan</t>
  </si>
  <si>
    <t>taurusgirl85</t>
  </si>
  <si>
    <t>offertecina</t>
  </si>
  <si>
    <t>paopao0128</t>
  </si>
  <si>
    <t>mobilevillage01</t>
  </si>
  <si>
    <t>saadsoul</t>
  </si>
  <si>
    <t>georgedaine2</t>
  </si>
  <si>
    <t>mirarakoto1</t>
  </si>
  <si>
    <t>virgilforex</t>
  </si>
  <si>
    <t>dochoididong</t>
  </si>
  <si>
    <t>netanstech</t>
  </si>
  <si>
    <t>newandroidapps</t>
  </si>
  <si>
    <t>zopogsm</t>
  </si>
  <si>
    <t>pelandocombr</t>
  </si>
  <si>
    <t>gichy_gooner</t>
  </si>
  <si>
    <t>mobiletrick</t>
  </si>
  <si>
    <t>sachinmajhi7</t>
  </si>
  <si>
    <t>edawsn</t>
  </si>
  <si>
    <t>pottorfantonis</t>
  </si>
  <si>
    <t>phyisco</t>
  </si>
  <si>
    <t>appdropped</t>
  </si>
  <si>
    <t>themobileindian</t>
  </si>
  <si>
    <t>ultimo_desconto</t>
  </si>
  <si>
    <t>avinashmongroo2</t>
  </si>
  <si>
    <t>valentin3wm</t>
  </si>
  <si>
    <t>casebynaey</t>
  </si>
  <si>
    <t>gafanhotoapp</t>
  </si>
  <si>
    <t>magazinevoce</t>
  </si>
  <si>
    <t>valdetino15</t>
  </si>
  <si>
    <t>rogeriolstival</t>
  </si>
  <si>
    <t>bonnieele2</t>
  </si>
  <si>
    <t>georgegrasmoen</t>
  </si>
  <si>
    <t>abotreziz</t>
  </si>
  <si>
    <t>aqshal44</t>
  </si>
  <si>
    <t>fanfarraozuero</t>
  </si>
  <si>
    <t>scontoscout</t>
  </si>
  <si>
    <t>babar20786</t>
  </si>
  <si>
    <t>vslittleworld</t>
  </si>
  <si>
    <t>vipul_tweets_</t>
  </si>
  <si>
    <t>unitedgoalhq</t>
  </si>
  <si>
    <t>72_m_i</t>
  </si>
  <si>
    <t>metiuksta</t>
  </si>
  <si>
    <t>jomblofootballs</t>
  </si>
  <si>
    <t>thyosaputra02</t>
  </si>
  <si>
    <t>hugotim1</t>
  </si>
  <si>
    <t>stamborowsky</t>
  </si>
  <si>
    <t>pombaleque</t>
  </si>
  <si>
    <t>sihmar</t>
  </si>
  <si>
    <t>vinicius_gomide</t>
  </si>
  <si>
    <t>yeppeouduh</t>
  </si>
  <si>
    <t>gameloft</t>
  </si>
  <si>
    <t>erafonestore</t>
  </si>
  <si>
    <t>arturooarzolaa</t>
  </si>
  <si>
    <t>clickbd</t>
  </si>
  <si>
    <t>ksh</t>
  </si>
  <si>
    <t>youthgalaxy1</t>
  </si>
  <si>
    <t>samsung_ghana</t>
  </si>
  <si>
    <t>samsungcaresa</t>
  </si>
  <si>
    <t>mouthshut</t>
  </si>
  <si>
    <t>loyalviratfan</t>
  </si>
  <si>
    <t>@gameloft Please make it for galaxy J7</t>
  </si>
  <si>
    <t>Smartphone Samsung Galaxy J7 Metal Preto 16GB Dual Chip 4G Android 6.0 e Câmera de 13MP https://t.co/WBMFz8IWv1</t>
  </si>
  <si>
    <t>España: Todo sobre el Samsung Galaxy J7 y cómo comprarlo libre en Amazon o Ebay https://t.co/Q4X2FHj8Tj</t>
  </si>
  <si>
    <t>Sim Cheong
Sim Cheong Galaxy J7... Ha ha</t>
  </si>
  <si>
    <t>Samsung is Rolling out Android Security Patches to Galaxy J5 (2016) and Galaxy J7 (2016) https://t.co/pMgaO3utJt</t>
  </si>
  <si>
    <t>Ốp Silicon hoa văn đính đá cho Galaxy J7 Prime
Đẹp lung linh và leng keng lắm ạ
Phụ Kiện Tinh Tế
239 Đà Nẵng - 0917924699</t>
  </si>
  <si>
    <t>https://t.co/i5i4dvneNO Carbon-Fiber Sleeve Case Cover Pouch for Samsung SM-J710F Galaxy J7 2016/DUOS</t>
  </si>
  <si>
    <t>España: Todo sobre el Samsung Galaxy J7 y cómo comprarlo libre en Amazon o Ebay https://t.co/BSk3JJ0mwV</t>
  </si>
  <si>
    <t>The Walking Dead Zombie Minions Cover Case for iPhone 4 4S 5 5S 5C 6 6S Plus ... https://t.co/4gfwY8H9mX https://t.co/ae8u75o2ZJ</t>
  </si>
  <si>
    <t>How to Root | Install TWRP recovery on Galaxy J7 2016 (ANDROID 6.0.1): https://t.co/UTPQ98AjXH via @YouTube</t>
  </si>
  <si>
    <t>@ErafoneStore , untuk harga Samsung Galaxy J7 Prime sekarang berapa ya harganya? Trims min...</t>
  </si>
  <si>
    <t>Só de pensar q quando a minha mãe chegar eu vou ter um samsung galaxy j7 eu já nem ligo d ser segunda feira 😹😹</t>
  </si>
  <si>
    <t>Gostei de um vídeo @YouTube https://t.co/LXIxxSqCdn NOVO SAMSUNG, GALAXY J7 PRIME.</t>
  </si>
  <si>
    <t>Galaxy J7 (2016) gets March security update with build J710MNUBU2AQC1 https://t.co/Tpqh6vhjRz https://t.co/0dCSCshkw9</t>
  </si>
  <si>
    <t>Galaxy J7 (2016) gets March security update with build J710MNUBU2AQC1 https://t.co/L0j0Xh1OL9 #titbit https://t.co/F1UtH6pUfi</t>
  </si>
  <si>
    <t>J710F-DS - Galaxy J7 Firmware J710FXXU2AQB3_J710FOJV2AQB2_Farsi Arabic Turkey Android 6.0.1_4File Firmware https://t.co/5ta0T5t2rN</t>
  </si>
  <si>
    <t>@arturooarzolaa Galaxy j7</t>
  </si>
  <si>
    <t>#deals #Samsung Galaxy J7 Prime 16 GB (Golden) is selling cheaper at INR 15599 today https://t.co/d2uFqPUE5q #paytm</t>
  </si>
  <si>
    <t>#แชร์ไป ใครพบเห็นผู้ต้องสงสัยในรูปนี้ (3คน) แจ้งด้วย ผู้ต้องสงสัยขโมย โทรศัพท์ galaxy J7 prime ที่ร้านโมบายช็อป... https://t.co/6OQwWvydNQ</t>
  </si>
  <si>
    <t>fresh from the box sample pic only!! pag binili nyo sealed po ito ^____^
Brand New sealed Samsung Galaxy J7... https://t.co/lVqPUpr2sw</t>
  </si>
  <si>
    <t>Samsung Galaxy J7 a 199€
Il prezzo più basso di sempre su prenotazione Amazon con arrivo previsto per il 13 Aprile… https://t.co/2qFpRpdg2b</t>
  </si>
  <si>
    <t>U.S. Cellular向けSamsung Galaxy J7 (2017)となるSM-J727R4がFCC通過 https://t.co/Z6x5saTJJH</t>
  </si>
  <si>
    <t>Samsung Galaxy J7 master copy https://t.co/b1ngpS5oAl #ClickBD via @ClickBD</t>
  </si>
  <si>
    <t>#Galaxy_J7_2016
الاكثر انتشارا والافضل سعرا 
متوفر بسعر العرض اللون الاسود 800 شيكل فقط
ملاحظة : بالامكان البيع... https://t.co/phpdTC0FFJ</t>
  </si>
  <si>
    <t>HÃ¼lle fÃ¼r Samsung Galaxy J7 2017 (SM-J727) - BraunbÃ¤r Mit by ilovecotton https://t.co/S2wp5CHqNq https://t.co/6aXt3sxfgk</t>
  </si>
  <si>
    <t>Samsung Galaxy J7 Case Cover [with Free Screen Protector], De-LiggoÂ® Good Quality  https://t.co/hDtBN4dFaV https://t.co/q5b5DmKEwT</t>
  </si>
  <si>
    <t>I added a video to a @YouTube playlist https://t.co/qUNT483fcO Galaxy J7 vs iPhone 7 Camera Video Test Comparison Review</t>
  </si>
  <si>
    <t>Ốp lưng Samsung Galaxy J7 Prime siêu chống sốc kèm đế đeo lưng
👉 Chi tiết... https://t.co/BxDH2uRSOa</t>
  </si>
  <si>
    <t>Samsung Galaxy J7 (2016) Gets Better With March Security Update -  https://t.co/eiBfglAVRg https://t.co/5a1CigCeh3</t>
  </si>
  <si>
    <t>New #android #app: Theme for Galaxy J5 2017 https://t.co/hP4FLejnjt</t>
  </si>
  <si>
    <t>Unlock Mở Mạng + Tiếng Việt Samsung Galaxy J7 T-mobile Ok: Unlock mở mạng Samsung Galaxy J7… https://t.co/emOLqvWfYj</t>
  </si>
  <si>
    <t>127° - Samsung Galaxy J7 Metal (Oi) https://t.co/og6GwWMX8z</t>
  </si>
  <si>
    <t>The difference between these 2 phones is 1bob 😂 😂. 
•Samsung Galaxy J7 4G @Ksh.23499
•Samsung Galaxy J7 2016 @Ksh.23500</t>
  </si>
  <si>
    <t>Alleged Samsung Galaxy J7 (2017) receives Bluetooth certification -... https://t.co/HUDAJJdZgL</t>
  </si>
  <si>
    <t>I liked a @YouTube video from @youthgalaxy1 https://t.co/3mUiEP7oEy 📱Samsung Galaxy J7 📲 How to bypass Google Account ( without</t>
  </si>
  <si>
    <t>il est bien le samsung galaxy j7 ?</t>
  </si>
  <si>
    <t>KSHOP Accessory Set for Samsung Galaxy J7 (2015 Version) Bling Sparkling Hard Case Pe https://t.co/Em4RL8YXlX https://t.co/5rtj1lvwWS</t>
  </si>
  <si>
    <t>bili nyo naman ako neto 😭 samsung galaxy j7 2016 lang hahahaha lol joke lang</t>
  </si>
  <si>
    <t>Get Up to 10% off Samsung Galaxy J7 Prime Factory Unlocked Phone Dual Sim
Only $237.97
https://t.co/QipGPzGqin https://t.co/cpRFnNINle</t>
  </si>
  <si>
    <t>New firmware: SM-J700M(Galaxy-J7), Version J700MUBS2BQC3, OS 6.0.1, Download https://t.co/22oMs7DvrP</t>
  </si>
  <si>
    <t>Luffy Case for Samsung Galaxy J1/J1ACE/J5/J5 2016/J7/N9150 https://t.co/ZHcO84mGZV https://t.co/00mFb7qgut</t>
  </si>
  <si>
    <t>https://t.co/hIMamP45mx</t>
  </si>
  <si>
    <t>Samsung Galaxy J7 Duos Branco Android 5.1, 16GB, Câmera 13MP, Tela 5.5 &amp;lt;&amp;lt; R$ 799,90 &amp;gt;&amp;gt; https://t.co/voRVpEi8ZF</t>
  </si>
  <si>
    <t>Will gangster new orleans be compatible with samsung galaxy j7 prime when it releases worldwide</t>
  </si>
  <si>
    <t>RT @AvinashMongroo2: Will gangster new orleans be compatible with samsung galaxy j7 prime when it releases worldwide</t>
  </si>
  <si>
    <t>- 130 บาทจ้า^^
iPhone5 5s Se 6 6s 6plus 7 7plus Samsung galaxy j7 j7(2016) Note5</t>
  </si>
  <si>
    <t>Smartphone Samsung Galaxy J7 2016 Metal J710M Desbloqueado Preto por R$ 859,90 https://t.co/L9yx8sPsql</t>
  </si>
  <si>
    <t>Smartphone Samsung Galaxy J7 2016 Metal J710M Desbloqueado Dourado por R$ 859,90 https://t.co/6cRwncrrJu</t>
  </si>
  <si>
    <t>Liguei pra te falar que essa oferta é de arrasar! #LiquidaçãoFantastica https://t.co/s6sTtRoJy5 https://t.co/hZWRxN7yLz</t>
  </si>
  <si>
    <t>RT @MagazineVoce: Liguei pra te falar que essa oferta é de arrasar! #LiquidaçãoFantastica https://t.co/s6sTtRoJy5 https://t.co/hZWRxN7yLz</t>
  </si>
  <si>
    <t>Smartphone Samsung Galaxy J7 Duos 16GB Preto - Dual Chip 4G Câm 13MP + Selfie 5MP Flash Tela 5.5" https://t.co/xBxUYSwqnP</t>
  </si>
  <si>
    <t>HÃ¼lle fÃ¼r Samsung Galaxy J7 2017 (SM-J727) - Spielzeug by les caprices de fille https://t.co/s32k4INcqr https://t.co/Nl5D6kO0Za</t>
  </si>
  <si>
    <t>SE VENDE: Samsung Galaxy J7 Blanco https://t.co/oyITInLMaK https://t.co/IdAfwTePx1</t>
  </si>
  <si>
    <t>SE VENDE: Samsung Galaxy J7 Blanco https://t.co/P9lrX77GqW https://t.co/X56defk4Ct</t>
  </si>
  <si>
    <t>Samsung Galaxy J7 Case Cover [with Free Screen Protector], De-LiggoÂ® Good Quality  https://t.co/wlDO7NKq9s</t>
  </si>
  <si>
    <t>@Samsung_Ghana i use a Galaxy j7 prime sm-G610f and i cant set both sims to 3G, sometimes 2g doesn't work, i need help. Bband G610fDD1APi9</t>
  </si>
  <si>
    <t>@SamsungCareSA i use a Galaxy j7 prime sm-G610f and i cant set both sims to 3G, sometimes 2g doesn't work, i need help. Bband G610fDD1APi9</t>
  </si>
  <si>
    <t>RT @JombloFootballs: Merasa jago dalam taktik/strategi? ungkapin aja dalam bentuk video #untukMUmenang dan dapatkan Samsung Galaxy J7! #ken…</t>
  </si>
  <si>
    <t>RT @PromoSmartphone: Samsung Galaxy J7 Dual https://t.co/kakZCPG6Dk + Cupom de Desconto: RCA-27231 https://t.co/9eacPOGmfT</t>
  </si>
  <si>
    <t>Samsung Galaxy J7 scontato a 184,99€ nella versione nera e a 187€ in quella bianca!
💰Ottima Occasione… https://t.co/NAqOCSC48F</t>
  </si>
  <si>
    <t>I reviewed Samsung Galaxy J7 Prime 4/5. Earn Rs.40 per review #WriteShareWin https://t.co/yKq5zRe0r9 via @MouthShut</t>
  </si>
  <si>
    <t>Samsung Galaxy J7 J710F (2016) White [italia] a soli 194,90€ https://t.co/Sunrnkbmy7 https://t.co/IQHqpwOz0x</t>
  </si>
  <si>
    <t>SAMSUNG Galaxy J7 2016 White Display 5.5” HD Octa Core Ram 2GB Storage 16GB WiFi Bt 4G / LTE Android 5.1 Brand –…… https://t.co/chGSNQdvpD</t>
  </si>
  <si>
    <t>SAMSUNG Galaxy J7 2016 White Display 5.5” HD Octa Core Ram 2GB Storage 16GB WiFi Bt 4G / LTE Android 5.1 Brand –…… https://t.co/OOvzResE1S</t>
  </si>
  <si>
    <t>💰 Aproveite! 😊 
https://t.co/IdfCeCNzWA ⬅️ LINK 
Smartphone Samsung Galaxy J7 Duos com até 48% de desconto!… https://t.co/1HIKSpu6cs</t>
  </si>
  <si>
    <t>💰 Não perca tempo! 😊 
https://t.co/nahfaJPnQx ⬅️ LINK 
Smartphone Samsung Galaxy J7 Duos com até 52% de desconto!… https://t.co/SVTeQ6JMCM</t>
  </si>
  <si>
    <t>💰 Aproveite! 😊 
https://t.co/H7bQJztQ3t ⬅️ LINK 
Smartphone Samsung Galaxy J7 Duos com até 52% de desconto!… https://t.co/ao2mu0ihLX</t>
  </si>
  <si>
    <t>Samsung Galaxy J7 - Product Review https://t.co/9GCXdW6in6</t>
  </si>
  <si>
    <t>Samsung Galaxy J7 - Product Review https://t.co/JqYFyirJaa</t>
  </si>
  <si>
    <t>Samsung Galaxy J7 - Product Review https://t.co/MNyASOWXrm</t>
  </si>
  <si>
    <t>Samsung Galaxy J7 - Product Review https://t.co/OofiTfjgiA</t>
  </si>
  <si>
    <t>Samsung Galaxy J7 - Product Review https://t.co/W0W5cMBk81</t>
  </si>
  <si>
    <t>Samsung Galaxy J7 - Product Review https://t.co/gHQ94S7BV7</t>
  </si>
  <si>
    <t>Samsung Galaxy J7 - Product Review https://t.co/9LRqSGzpLM</t>
  </si>
  <si>
    <t>Samsung Galaxy J7 - Product Review https://t.co/h7PTvKivaM</t>
  </si>
  <si>
    <t>Samsung Galaxy J7 - Product Review https://t.co/dqlGEkQKRy</t>
  </si>
  <si>
    <t>@LoyalViratFan Galaxy J7</t>
  </si>
  <si>
    <t>Punya opini tentang Man Utd? Ceritakan dan dapatkan Samsung GALAXY J7! #untukMUmenang #kendaliMU https://t.co/i0D4iAoCZe</t>
  </si>
  <si>
    <t>RT @UnitedGoalHQ: Punya opini tentang Man Utd? Ceritakan dan dapatkan Samsung GALAXY J7! #untukMUmenang #kendaliMU https://t.co/i0D4iAoCZe</t>
  </si>
  <si>
    <t>Comprei o Galaxy J7 Prime, tomara que eu não me arrependa.</t>
  </si>
  <si>
    <t>Merasa jago dalam taktik/strategi? ungkapin aja dalam bentuk video #untukMUmenang dan dapatkan Samsung Galaxy J7!… https://t.co/OBYHbsFrAu</t>
  </si>
  <si>
    <t>#timbeta #tecmundo Galaxy J7 foi o smartphone mais procurado em março no Zoom https://t.co/tU8mQtrbPK #OperacaoBetaLab #Sigodevolta</t>
  </si>
  <si>
    <t>RT @Hugotim1: #timbeta #tecmundo Galaxy J7 foi o smartphone mais procurado em março no Zoom https://t.co/tU8mQtrbPK #OperacaoBetaLab #Sigod…</t>
  </si>
  <si>
    <t>https://t.co/PBX6jjRNfL... https://t.co/a4NpInSOKn</t>
  </si>
  <si>
    <t>Attention:Check out this amazing product and Upto 50% Off today https://t.co/5HN8CmpuGy here --&amp;gt;… https://t.co/kwRQVCl24H</t>
  </si>
  <si>
    <t>Software Update J710MNUBU2AQC1 for Galaxy J7(2016) released https://t.co/xMZ8uS34zw</t>
  </si>
  <si>
    <t>Samsung Galaxy J7 Dual https://t.co/kakZCPG6Dk + Cupom de Desconto: RCA-27231 https://t.co/9eacPOGmfT</t>
  </si>
  <si>
    <t>Samsung Galaxy J7 16GB https://t.co/Szqcyq4X2w + Cupom de Desconto: RCA-27231 https://t.co/QZaScFkK9i</t>
  </si>
  <si>
    <t>Its a samsung galaxy j7 heh hindi na ko nag-iphone bc too expensive bleh but im still gonna use this old iphone pang back up</t>
  </si>
  <si>
    <t>https://redir.lomadee.com/v2/90a592c8</t>
  </si>
  <si>
    <t>http://www.anxer.es/espana-samsung-galaxy-j7-amazon-ebay/</t>
  </si>
  <si>
    <t>http://gsmportal.co/2016/10/samsung-rolling-android-security-patches-galaxy-j5-2016-galaxy-j7-2016/</t>
  </si>
  <si>
    <t>http://rover.ebay.com/rover/1/711-53200-19255-0/1?ff3=2&amp;toolid=10039&amp;campid=5337938671&amp;item=361944082354&amp;vectorid=229466&amp;lgeo=1</t>
  </si>
  <si>
    <t>http://thewalkerstore.com/the-walking-dead-zombie-minions-cover-case-for-iphone-4-4s-5-5s-5c-6-6s-plus-galaxy-s3-s4-s5-mini-s6-s7-edge-note-2-3-4-j5-j7/</t>
  </si>
  <si>
    <t>https://www.youtube.com/watch?v=Yumz34n-xqk&amp;feature=youtu.be&amp;a</t>
  </si>
  <si>
    <t>https://www.youtube.com/watch?v=N3MT4ew6uwU&amp;feature=youtu.be&amp;aMEU</t>
  </si>
  <si>
    <t>http://www.theandroidsoul.com/galaxy-j7-2016-gets-march-security-update-with-build-j710mnubu2aqc1/?utm_source=dlvr.it&amp;utm_medium=twitter</t>
  </si>
  <si>
    <t>https://www.linkedin.com/slink?code=fJafjfP</t>
  </si>
  <si>
    <t>http://linksredirect.com/?pub_id=4403CL4185&amp;url=https://paytm.com/shop/p/samsung-galaxy-j7-prime-16-gb-golden-MOBSAMSUNG-GALAR-K-1741587546073E%3F</t>
  </si>
  <si>
    <t>https://www.facebook.com/wearesuphanburi/posts/1308070872619579</t>
  </si>
  <si>
    <t>https://www.facebook.com/vhicsumo.tauriansaprilbaby/posts/1404909842900923</t>
  </si>
  <si>
    <t>https://twitter.com/i/web/status/848812198969442304</t>
  </si>
  <si>
    <t>http://blogofmobile.com/article/82533</t>
  </si>
  <si>
    <t>http://www.clickbd.com/bangladesh/2269591-samsung-galaxy-j7-master-copy.html</t>
  </si>
  <si>
    <t>https://www.facebook.com/photo.php?fbid=608226526049347</t>
  </si>
  <si>
    <t>https://www.amazon.de/H%C3%BClle-Samsung-Galaxy-2017-SM-J727/dp/B06XPMYMXV%3FSubscriptionId=AKIAIRMJUZTZTM3VOCRQ&amp;tag=tsepa01-21&amp;linkCode=xm2&amp;camp=2025&amp;creative=165953&amp;creativeASIN=B06XPMYMXV</t>
  </si>
  <si>
    <t>https://www.amazon.co.uk/Samsung-Protector-Silicone-Colourful-Lightweight-High-heeled-shoes/dp/B06XCKNWL6%3Fpsc=1&amp;SubscriptionId=AKIAIRJZFDCFT7JL2NKQ&amp;tag=wwwrabaryor0c-21&amp;linkCode=xm2&amp;camp=2025&amp;creative=165953&amp;creativeASIN=B06XCKNWL6</t>
  </si>
  <si>
    <t>https://www.youtube.com/watch?v=ANaPWskgUq8&amp;feature=youtu.be&amp;a</t>
  </si>
  <si>
    <t>http://www.dochoididong.com/op-lung-samsung-galaxy-j7-prime-sieu-chong-soc-kem-de-deo-lung.html?search=DCDD5135</t>
  </si>
  <si>
    <t>http://www.netans.com/2017/04/03/galaxy-j7-2016-march-security/</t>
  </si>
  <si>
    <t>https://www.appbrain.com/app/theme-for-galaxy-j5-2017/cp.galaxy.j5.j7.j8.a9.c5.s8.note.edge.theme.launcher</t>
  </si>
  <si>
    <t>http://feeds.feedburner.com/~r/VietnamFile/~3/CFM4Ej689qQ/42839-unlock-mo-mang-tieng-viet-samsung-galaxy-j7-t-mobile-ok.html?utm_source=feedburner&amp;utm_medium=twitter&amp;utm_campaign=zopogsm</t>
  </si>
  <si>
    <t>https://www.pelando.com.br/ofertas/samsung-galaxy-j7-metal-oi-187523</t>
  </si>
  <si>
    <t>http://www.themobileindian.com/news/alleged-samsung-galaxy-j7-2017-receives-bluetooth-certification-17194</t>
  </si>
  <si>
    <t>https://www.youtube.com/watch?v=hDtYjtnysT0&amp;feature=youtu.be&amp;a</t>
  </si>
  <si>
    <t>https://www.amazon.co.uk/KSHOP-Samsung-Galaxy-J7-Anit-scratch/dp/B01L3VNCUE%3Fpsc=1&amp;SubscriptionId=AKIAIRJZFDCFT7JL2NKQ&amp;tag=wwwrabaryor0c-21&amp;linkCode=xm2&amp;camp=2025&amp;creative=165953&amp;creativeASIN=B01L3VNCUE</t>
  </si>
  <si>
    <t>https://www.amazon.com/dp/B01LY4V6IM</t>
  </si>
  <si>
    <t>https://samsung-firmware.org/download/Galaxy-J7/y552/COL/J700MUBS2BQC3/J700MUWM2BPJ2</t>
  </si>
  <si>
    <t>https://mugistore.com/one-piece-luffy-case-for-samsung-galaxy-j1-ace-j5-2016-j7-n9150/</t>
  </si>
  <si>
    <t>http://blog.ultimodesconto.com/2017/04/samsung-galaxy-j7-duos-branco-android.html</t>
  </si>
  <si>
    <t>https://gafanhotoapp.com.br/</t>
  </si>
  <si>
    <t>http://www.magazinevoce.com.br/p/smartphone-samsung-galaxy-j7-duos-16gb-dourado-dual-chip-4g-cam-13mp-selfie-5mp-flash-tela-55/138203/</t>
  </si>
  <si>
    <t>https://www.magazinevoce.com.br/magazinenetluizars/p/smartphone-samsung-galaxy-j7-duos-16gb-preto-dual-chip-4g-cam-13mp-selfie-5mp-flash-tela-55/126449/?campaign_email_id=1228&amp;utm_campaign=netluizars&amp;utm_medium=acoes_divulgador&amp;utm_source=compartilhou&amp;utm_content=smartphone-samsung-galaxy-j7-duos-16gb-preto-dual-</t>
  </si>
  <si>
    <t>https://www.amazon.de/H%C3%BClle-Samsung-Galaxy-2017-SM-J727/dp/B06XPMJFXG%3FSubscriptionId=AKIAIRMJUZTZTM3VOCRQ&amp;tag=tsepa01-21&amp;linkCode=xm2&amp;camp=2025&amp;creative=165953&amp;creativeASIN=B06XPMJFXG</t>
  </si>
  <si>
    <t>http://www.radioneybatv.com/2017/04/se-vende-samsung-galaxy-j7-blanco_2.html</t>
  </si>
  <si>
    <t>http://www.radioneybatv.com/2017/04/se-vende-samsung-galaxy-j7-blanco_3.html</t>
  </si>
  <si>
    <t>https://www.amazon.co.uk/Samsung-Protector-Silicone-Colourful-Lightweight-High-heeled-shoes/dp/B06XCKNWL6?psc=1&amp;SubscriptionId=AKIAIRJZFDCFT7JL2NKQ&amp;tag=wwwrabaryor0c-21&amp;linkCode=xm2&amp;camp=2025&amp;creative=165953&amp;creativeASIN=B06XCKNWL6</t>
  </si>
  <si>
    <t>http://www.efacil.com.br/loja/produto/ofertas-em-outlet/smartphone-galaxy-j7-duos-dual-chip-dourado-4g-wifi-13mp-16gb-samsung-p3301666/?loja=uberlandia</t>
  </si>
  <si>
    <t>https://www.amazon.it/dp/B01FJZ7YHW/ref=as_li_ss_tl?_encoding=UTF8&amp;th=1&amp;linkCode=sl1&amp;tag=scont03-21&amp;linkId=66ad51e7f387f48a78a43e0a873b8e40</t>
  </si>
  <si>
    <t>http://www.mouthshut.com/review/Samsung-Galaxy-J7-Prime-review-mstrmsqnltm</t>
  </si>
  <si>
    <t>http://partners.trovaprezzi.it/splash?impression=Vzl6eFN4eHZRNFNQTGN2VzI3UTE3VUlTbkliVG9LNXNyWXpwUi83eEtoQXdpVEV1RVZoRTJRPT01&amp;offer=MnprZmViZVhudlVneWM0Tk9zSHRacEJqOEptekFMc0pIZ0M2bFkyMjg4NkJPb2EzM0Q5QzZEU2MzeW5kSVdJUWNLRnJFWHljWUk2SDZ1VU1USlg5WnYxT1NXaXRoNlMxUVI3RVZES0Q4bDY2d0tBaDJmNThPbUJ4eU9pd1kvQ1UxL01hejBFK3ZQK1FSNVB0K3h6MWZlSlUvWUJWN2VWYmZmUlFhcmpYL1VyN0ZzVytuRTg1RmIzR3VhZjcvcWZJUHhCLzVHNGxnWG94RW1sUDBQdk51TXNqRGRHN3dyN3NQRVU5VzVQdC92c2o0bVZwaDI0dTJWSnJ0ckw4bEJUaE1oazVieTJBRm1yZ1AwbmRQMkg5N3lBc1A0d3Z2N21Od1RBbkRFbm9TZFlFZnE3YUtONzBrejE4NVUwa0RDUGovazE0T3h6bkdtZHczT1RTZmxwZGlPcERoKzNjY0pXeWRUVXp4NVVXa3dWbGU5ZDk0M2syWmZ3bml0TlJVSExJK0NOa3VjdUlTZWlmV3FUWjVwbXFNdz090&amp;sid=&amp;utm_source=dlvr.it&amp;utm_medium=twitter</t>
  </si>
  <si>
    <t>https://twitter.com/i/web/status/848847850679148547</t>
  </si>
  <si>
    <t>https://twitter.com/i/web/status/848877293275537412</t>
  </si>
  <si>
    <t>https://redir.lomadee.com/v2/direct/aHR0cHM6Ly90cmFja2VyLnBlbnNlYmlnLmNvbS5ici9wYWdlP3VybD1odHRwcyUzYSUyZiUyZnd3dy53YWxtYXJ0LmNvbS5iciUyZnNtYXJ0cGhvbmUtc2Ftc3VuZy1nYWxheHktajctZHVvcy1qNzAwbS1kcy1wcmV0by1kdWFsLWNoaXAtYW5kcm9pZC01LTEtNGctd2ktZmktcHJvY2Vzc2Fkb3Itb2N0YS1jb3JlLTEtNS1naHotY2FtZXJhLTEzbXAlMmYzMzAzMzgzJTJmcHIlM2Z1dG1fc291cmNlJTNkYnVzY2FwZSUyNnV0bV9tZWRpdW0lM2R4bWxfQnVzY2FwZSUyNnV0bV9jYW1wYWlnbiUzZEJ1c2NhcGUlMjZ0a1NvdXJjZSUzZGJ1c2NhcGUlMjZ0a09mZmVyJTNkMjNmN2M3MDUtMmNmMy00NjRhLWE1ZTctNjdlNTdkMTg1MTE4JTI2ZExvZyUzZDIwMTcwNDAxMTQ1ODQ2JnV0bV90ZXJtPWJ1c2NhcGUmdXRtX2NvbnRlbnQ9YnVzY2FwZSZ1dG1fc291cmNlPWJ1c2NhcGUmdXRtX21lZGl1bT1idXNjYXBlJnV0bV9jYW1wYWlnbj1idXNjYXBl/35737736/9147 https://twitter.com/i/web/status/848758807727570945</t>
  </si>
  <si>
    <t>https://redir.lomadee.com/v2/direct/aHR0cHM6Ly90cmFja2VyLnBlbnNlYmlnLmNvbS5ici9wYWdlP3VybD1odHRwJTNhJTJmJTJmcHJvZHV0by5wb250b2ZyaW8uY29tLmJyJTJmNTQwOTM1MCUzZnV0bV9zb3VyY2UlM2RidXNjYXBlJTI2dXRtX21lZGl1bSUzZGNvbXBhcmFkb3JwcmVjbyUyNnV0bV9jb250ZW50JTNkNTQwOTM1MCUyNmNtX21tYyUzZGJ1c2NhcGVfWE1MLV8tVEVMRS1fLUNvbXBhcmFkb3ItXy01NDA5MzUwJTI2dGtTb3VyY2UlM2RidXNjYXBlJTI2dGtPZmZlciUzZDAxZDhkMDllLTI0YWQtNGNmZC1iYjJiLTZkM2UyODI0YmEwNyUyNmRMb2clM2QyMDE3MDQwMzA3NTgzNw--/35737736/9147 https://twitter.com/i/web/status/848860772298043392</t>
  </si>
  <si>
    <t>https://redir.lomadee.com/v2/direct/aHR0cHM6Ly90cmFja2VyLnBlbnNlYmlnLmNvbS5ici9wYWdlP3VybD1odHRwJTNhJTJmJTJmcHJvZHV0by5wb250b2ZyaW8uY29tLmJyJTJmNTQwOTM1MCUzZnV0bV9zb3VyY2UlM2RidXNjYXBlJTI2dXRtX21lZGl1bSUzZGNvbXBhcmFkb3JwcmVjbyUyNnV0bV9jb250ZW50JTNkNTQwOTM1MCUyNmNtX21tYyUzZGJ1c2NhcGVfWE1MLV8tVEVMRS1fLUNvbXBhcmFkb3ItXy01NDA5MzUwJTI2dGtTb3VyY2UlM2RidXNjYXBlJTI2dGtPZmZlciUzZDAxZDhkMDllLTI0YWQtNGNmZC1iYjJiLTZkM2UyODI0YmEwNyUyNmRMb2clM2QyMDE3MDQwMzA5MzQxNA--/35737736/9147 https://twitter.com/i/web/status/848883430280572928</t>
  </si>
  <si>
    <t>http://www.vslittleworld.com/2016/07/samsung-galaxy-j7-product-review.html?utm_source=ReviveOldPost&amp;utm_medium=social&amp;utm_campaign=ReviveOldPost</t>
  </si>
  <si>
    <t>https://twitter.com/i/web/status/848873031287971840</t>
  </si>
  <si>
    <t>http://www.tecmundo.com.br/samsung-galaxy-j7/115266-galaxy-j7-smartphone-procurado-marco-zoom.htm</t>
  </si>
  <si>
    <t>https://www.magazinevoce.com.br/magazinelojabonfim/p/smartphone-samsung-galaxy-j7-duos-16gb-preto-dual-chip-4g-cam/ https://www.magazinevoce.com.br/magazinelojabonfim/p/smartphone-samsung-galaxy-j7-duos-16gb-preto-dual-chip-4g-cam-13mp-selfie-5mp-flash-tela-55/126449/?utm_source=compartilhou&amp;utm_medium=acoes_divulgador&amp;utm_campaign=lojabonfim&amp;utm_content=smartphone-samsung-galaxy-j7-duos-16gb-preto-dual-</t>
  </si>
  <si>
    <t>http://only.Click https://twitter.com/i/web/status/848896122403901440</t>
  </si>
  <si>
    <t>http://feeds.feedburner.com/~r/sihmar/~3/mmiiqEPa_1w/?utm_source=feedburner&amp;utm_medium=twitter&amp;utm_campaign=sihmar</t>
  </si>
  <si>
    <t>http://www.efacil.com.br/loja/produto/ofertas-em-outlet/smartphone-galaxy-j7-duos-dual-chip-preto-4g-wifi-13mp-16gb-samsung-p3301665/?loja=uberlandia</t>
  </si>
  <si>
    <t>lomadee.com</t>
  </si>
  <si>
    <t>anxer.es</t>
  </si>
  <si>
    <t>gsmportal.co</t>
  </si>
  <si>
    <t>thewalkerstore.com</t>
  </si>
  <si>
    <t>theandroidsoul.com</t>
  </si>
  <si>
    <t>linksredirect.com</t>
  </si>
  <si>
    <t>blogofmobile.com</t>
  </si>
  <si>
    <t>clickbd.com</t>
  </si>
  <si>
    <t>dochoididong.com</t>
  </si>
  <si>
    <t>netans.com</t>
  </si>
  <si>
    <t>appbrain.com</t>
  </si>
  <si>
    <t>themobileindian.com</t>
  </si>
  <si>
    <t>ultimodesconto.com</t>
  </si>
  <si>
    <t>amazon.it</t>
  </si>
  <si>
    <t>mouthshut.com</t>
  </si>
  <si>
    <t>vslittleworld.com</t>
  </si>
  <si>
    <t>com.br com.br</t>
  </si>
  <si>
    <t>titbit</t>
  </si>
  <si>
    <t>deals samsung paytm</t>
  </si>
  <si>
    <t>แชร์ไป</t>
  </si>
  <si>
    <t>galaxy_j7_2016</t>
  </si>
  <si>
    <t>android app</t>
  </si>
  <si>
    <t>liquidaçãofantastica</t>
  </si>
  <si>
    <t>untukmumenang</t>
  </si>
  <si>
    <t>writesharewin</t>
  </si>
  <si>
    <t>untukmumenang kendalimu</t>
  </si>
  <si>
    <t>timbeta tecmundo operacaobetalab sigodevolta</t>
  </si>
  <si>
    <t>timbeta tecmundo operacaobetalab</t>
  </si>
  <si>
    <t>https://pbs.twimg.com/media/C8dwAdKXYAEL8MO.jpg</t>
  </si>
  <si>
    <t>https://pbs.twimg.com/media/C8d6p-KU0AAnCgI.jpg</t>
  </si>
  <si>
    <t>https://pbs.twimg.com/media/C8d6q6VVoAAUCWD.jpg</t>
  </si>
  <si>
    <t>https://pbs.twimg.com/media/C8efTMLXgAAkLBx.jpg</t>
  </si>
  <si>
    <t>https://pbs.twimg.com/media/C8egCgCXUAEo8um.jpg</t>
  </si>
  <si>
    <t>https://pbs.twimg.com/media/C8etJZuW0AANOXz.jpg</t>
  </si>
  <si>
    <t>https://pbs.twimg.com/media/C8e7RY7XUAIjU2U.jpg</t>
  </si>
  <si>
    <t>https://pbs.twimg.com/media/C8e-7uGWAAAdmcl.jpg</t>
  </si>
  <si>
    <t>https://pbs.twimg.com/media/C8eVaQ8W0AAizi1.jpg</t>
  </si>
  <si>
    <t>https://pbs.twimg.com/media/C1fHOvcW8AAfPBe.jpg</t>
  </si>
  <si>
    <t>https://pbs.twimg.com/media/C8fLe8pXYAAXGdX.jpg</t>
  </si>
  <si>
    <t>https://pbs.twimg.com/media/C8dijwZXcAE4Kjf.jpg</t>
  </si>
  <si>
    <t>https://pbs.twimg.com/media/C8fL3KOXkAE-L_P.jpg</t>
  </si>
  <si>
    <t>https://pbs.twimg.com/media/C8fObuwUAAEk_Do.jpg</t>
  </si>
  <si>
    <t>https://pbs.twimg.com/media/C8eH0tNV0AA2Lf-.jpg</t>
  </si>
  <si>
    <t>https://pbs.twimg.com/media/C8fKgOOUwAEs7hF.jpg</t>
  </si>
  <si>
    <t>https://pbs.twimg.com/media/C8fTAOkW0AAh6sh.jpg</t>
  </si>
  <si>
    <t>http://pbs.twimg.com/profile_images/741950938626330625/UCof7y5h_normal.jpg</t>
  </si>
  <si>
    <t>http://pbs.twimg.com/profile_images/847801926771240960/QG1PmqOU_normal.jpg</t>
  </si>
  <si>
    <t>http://pbs.twimg.com/profile_images/759735240394887170/O42uIhxU_normal.jpg</t>
  </si>
  <si>
    <t>http://pbs.twimg.com/profile_images/827736583197466624/b_xirKVn_normal.jpg</t>
  </si>
  <si>
    <t>http://pbs.twimg.com/profile_images/378800000120166685/783b4612c0a856ce729ea0515f9ed0fb_normal.png</t>
  </si>
  <si>
    <t>http://pbs.twimg.com/profile_images/719021553158004736/8fGERuAP_normal.jpg</t>
  </si>
  <si>
    <t>http://pbs.twimg.com/profile_images/838101224545218560/3UnfUFPD_normal.jpg</t>
  </si>
  <si>
    <t>http://pbs.twimg.com/profile_images/725202145142665216/B-GCkPZ6_normal.jpg</t>
  </si>
  <si>
    <t>http://pbs.twimg.com/profile_images/848768385244704769/KZIBNAoM_normal.jpg</t>
  </si>
  <si>
    <t>http://pbs.twimg.com/profile_images/740078731469934592/eRJgLEHR_normal.jpg</t>
  </si>
  <si>
    <t>http://pbs.twimg.com/profile_images/848704920840699912/GV9bts8u_normal.jpg</t>
  </si>
  <si>
    <t>http://pbs.twimg.com/profile_images/539257984920997888/MQcEiLcZ_normal.jpeg</t>
  </si>
  <si>
    <t>http://pbs.twimg.com/profile_images/791680444462923776/eadwyclk_normal.jpg</t>
  </si>
  <si>
    <t>http://pbs.twimg.com/profile_images/419125842430533632/WXHWPCag_normal.jpeg</t>
  </si>
  <si>
    <t>http://pbs.twimg.com/profile_images/848807427889930241/aGOIu9dO_normal.jpg</t>
  </si>
  <si>
    <t>http://pbs.twimg.com/profile_images/628099907941961728/GqBE39L4_normal.jpg</t>
  </si>
  <si>
    <t>http://pbs.twimg.com/profile_images/1436242570/DSCN1320__800x600__normal.jpg</t>
  </si>
  <si>
    <t>http://pbs.twimg.com/profile_images/2809542820/f00b809ca0e8c061a7461dfaf86ec811_normal.jpeg</t>
  </si>
  <si>
    <t>http://pbs.twimg.com/profile_images/1077889707/android-logo_normal.jpg</t>
  </si>
  <si>
    <t>http://pbs.twimg.com/profile_images/535814362791804928/2zO2FCIH_normal.jpeg</t>
  </si>
  <si>
    <t>http://pbs.twimg.com/profile_images/816666999250108416/eYrUjPt0_normal.jpg</t>
  </si>
  <si>
    <t>http://pbs.twimg.com/profile_images/848565119781044224/zOI62PZM_normal.jpg</t>
  </si>
  <si>
    <t>http://pbs.twimg.com/profile_images/1140770076/phone-tricks_normal.gif</t>
  </si>
  <si>
    <t>http://pbs.twimg.com/profile_images/803547838630150145/va1mm_ff_normal.jpg</t>
  </si>
  <si>
    <t>http://pbs.twimg.com/profile_images/842016489830027264/-IDXe2fv_normal.jpg</t>
  </si>
  <si>
    <t>http://pbs.twimg.com/profile_images/844597609725476864/wcCETC-v_normal.jpg</t>
  </si>
  <si>
    <t>http://pbs.twimg.com/profile_images/822098677145751554/tS_FYp5H_normal.jpg</t>
  </si>
  <si>
    <t>http://pbs.twimg.com/profile_images/566182976216502272/5YqOf6Cy_normal.jpeg</t>
  </si>
  <si>
    <t>http://pbs.twimg.com/profile_images/842845320253968384/6MGx1t6L_normal.jpg</t>
  </si>
  <si>
    <t>http://pbs.twimg.com/profile_images/844861335284285446/0hSW0SVT_normal.jpg</t>
  </si>
  <si>
    <t>http://pbs.twimg.com/profile_images/848823120240680961/UD8AHK-b_normal.jpg</t>
  </si>
  <si>
    <t>http://pbs.twimg.com/profile_images/714210504508575746/40Z8XXou_normal.jpg</t>
  </si>
  <si>
    <t>http://pbs.twimg.com/profile_images/626389393037750272/IXfLCtY1_normal.jpg</t>
  </si>
  <si>
    <t>http://pbs.twimg.com/profile_images/733038585247608836/1Z8S5oHE_normal.jpg</t>
  </si>
  <si>
    <t>http://pbs.twimg.com/profile_images/843896122858913792/ww0Abobu_normal.jpg</t>
  </si>
  <si>
    <t>http://pbs.twimg.com/profile_images/838508642030714881/-ujoggRJ_normal.jpg</t>
  </si>
  <si>
    <t>http://pbs.twimg.com/profile_images/780042787148431360/rA4c1IlI_normal.jpg</t>
  </si>
  <si>
    <t>http://pbs.twimg.com/profile_images/576816680040472576/R6ba7Cva_normal.png</t>
  </si>
  <si>
    <t>http://pbs.twimg.com/profile_images/847863241934090240/Cfjcabki_normal.jpg</t>
  </si>
  <si>
    <t>http://pbs.twimg.com/profile_images/841021606621249536/fJzYfS_P_normal.jpg</t>
  </si>
  <si>
    <t>http://pbs.twimg.com/profile_images/782205701716217856/M6MRQpYd_normal.jpg</t>
  </si>
  <si>
    <t>http://pbs.twimg.com/profile_images/843124137384067072/42Wqqro7_normal.jpg</t>
  </si>
  <si>
    <t>http://pbs.twimg.com/profile_images/715604948659150848/v5lqOVkQ_normal.jpg</t>
  </si>
  <si>
    <t>http://pbs.twimg.com/profile_images/788418372367245312/Bu4-9zle_normal.jpg</t>
  </si>
  <si>
    <t>http://pbs.twimg.com/profile_images/464284747800125441/azxJzNVQ_normal.jpeg</t>
  </si>
  <si>
    <t>http://pbs.twimg.com/profile_images/701463892631822336/QRNV36MJ_normal.png</t>
  </si>
  <si>
    <t>http://pbs.twimg.com/profile_images/847074436176011265/TOD4lWkN_normal.jpg</t>
  </si>
  <si>
    <t>https://twitter.com/#!/zaidaa01/status/848751378176626688</t>
  </si>
  <si>
    <t>https://twitter.com/#!/willyamis/status/848754763953057792</t>
  </si>
  <si>
    <t>https://twitter.com/#!/enriquevasquez/status/848754959810260992</t>
  </si>
  <si>
    <t>https://twitter.com/#!/supahmarion/status/848756788916662272</t>
  </si>
  <si>
    <t>https://twitter.com/#!/rizwansh/status/848758761854353412</t>
  </si>
  <si>
    <t>https://twitter.com/#!/khocase/status/848766075655266304</t>
  </si>
  <si>
    <t>https://twitter.com/#!/originaloffers/status/848768380228259840</t>
  </si>
  <si>
    <t>https://twitter.com/#!/en_lecheria/status/848770061846360064</t>
  </si>
  <si>
    <t>https://twitter.com/#!/thewalkerstore1/status/848770210664501252</t>
  </si>
  <si>
    <t>https://twitter.com/#!/digitallyourz/status/848770731722895360</t>
  </si>
  <si>
    <t>https://twitter.com/#!/xiiro83/status/848771666767355904</t>
  </si>
  <si>
    <t>https://twitter.com/#!/beapqsim_/status/848773502425550848</t>
  </si>
  <si>
    <t>https://twitter.com/#!/puffangeldiru/status/848779591460302848</t>
  </si>
  <si>
    <t>https://twitter.com/#!/theandroidsoul/status/848781919789621248</t>
  </si>
  <si>
    <t>https://twitter.com/#!/iandroidz/status/848781944812748800</t>
  </si>
  <si>
    <t>https://twitter.com/#!/parshamrahcom/status/848782967145103360</t>
  </si>
  <si>
    <t>https://twitter.com/#!/naomicampos98n1/status/848783111294988288</t>
  </si>
  <si>
    <t>https://twitter.com/#!/pricetrak/status/848790692511928321</t>
  </si>
  <si>
    <t>https://twitter.com/#!/welovesuphan/status/848792655236448256</t>
  </si>
  <si>
    <t>https://twitter.com/#!/taurusgirl85/status/848794354412027907</t>
  </si>
  <si>
    <t>https://twitter.com/#!/offertecina/status/848812198969442304</t>
  </si>
  <si>
    <t>https://twitter.com/#!/paopao0128/status/848814376437948417</t>
  </si>
  <si>
    <t>https://twitter.com/#!/mobilevillage01/status/848815256784777217</t>
  </si>
  <si>
    <t>https://twitter.com/#!/saadsoul/status/848819493585530880</t>
  </si>
  <si>
    <t>https://twitter.com/#!/georgedaine2/status/848822215298748416</t>
  </si>
  <si>
    <t>https://twitter.com/#!/mirarakoto1/status/848823031971672064</t>
  </si>
  <si>
    <t>https://twitter.com/#!/virgilforex/status/848823227711442944</t>
  </si>
  <si>
    <t>https://twitter.com/#!/dochoididong/status/848835672903495680</t>
  </si>
  <si>
    <t>https://twitter.com/#!/netanstech/status/848837433970053120</t>
  </si>
  <si>
    <t>https://twitter.com/#!/newandroidapps/status/848837584641982465</t>
  </si>
  <si>
    <t>https://twitter.com/#!/zopogsm/status/848838599500062721</t>
  </si>
  <si>
    <t>https://twitter.com/#!/pelandocombr/status/848842048622952448</t>
  </si>
  <si>
    <t>https://twitter.com/#!/gichy_gooner/status/848844999013928960</t>
  </si>
  <si>
    <t>https://twitter.com/#!/mobiletrick/status/848845200751570946</t>
  </si>
  <si>
    <t>https://twitter.com/#!/sachinmajhi7/status/848846007727263744</t>
  </si>
  <si>
    <t>https://twitter.com/#!/edawsn/status/848846409948426240</t>
  </si>
  <si>
    <t>https://twitter.com/#!/pottorfantonis/status/848852991771848705</t>
  </si>
  <si>
    <t>https://twitter.com/#!/phyisco/status/848854872460079104</t>
  </si>
  <si>
    <t>https://twitter.com/#!/appdropped/status/848856990470348801</t>
  </si>
  <si>
    <t>https://twitter.com/#!/firmwaresamsung/status/848857149585412096</t>
  </si>
  <si>
    <t>https://twitter.com/#!/mugi_store/status/848811336788320256</t>
  </si>
  <si>
    <t>https://twitter.com/#!/themobileindian/status/848859227179307008</t>
  </si>
  <si>
    <t>https://twitter.com/#!/ultimo_desconto/status/848859351276290049</t>
  </si>
  <si>
    <t>https://twitter.com/#!/avinashmongroo2/status/833466147420925956</t>
  </si>
  <si>
    <t>https://twitter.com/#!/valentin3wm/status/848860760533020672</t>
  </si>
  <si>
    <t>https://twitter.com/#!/casebynaey/status/848864827816656896</t>
  </si>
  <si>
    <t>https://twitter.com/#!/gafanhotoapp/status/848868550819405824</t>
  </si>
  <si>
    <t>https://twitter.com/#!/gafanhotoapp/status/848868551964360704</t>
  </si>
  <si>
    <t>https://twitter.com/#!/magazinevoce/status/817340923512311809</t>
  </si>
  <si>
    <t>https://twitter.com/#!/valdetino15/status/848869330410491904</t>
  </si>
  <si>
    <t>https://twitter.com/#!/rogeriolstival/status/848870468950130688</t>
  </si>
  <si>
    <t>https://twitter.com/#!/bonnieele2/status/848870801562632192</t>
  </si>
  <si>
    <t>https://twitter.com/#!/tonybarrio/status/848755423427559424</t>
  </si>
  <si>
    <t>https://twitter.com/#!/tonybarrio/status/848871205184688128</t>
  </si>
  <si>
    <t>https://twitter.com/#!/georgegrasmoen/status/848871663110414337</t>
  </si>
  <si>
    <t>https://twitter.com/#!/abotreziz/status/848873558130511873</t>
  </si>
  <si>
    <t>https://twitter.com/#!/abotreziz/status/848873900217950209</t>
  </si>
  <si>
    <t>https://twitter.com/#!/aqshal44/status/848874003406045185</t>
  </si>
  <si>
    <t>https://twitter.com/#!/fanfarraozuero/status/848874688675815425</t>
  </si>
  <si>
    <t>https://twitter.com/#!/scontoscout/status/848875498725941249</t>
  </si>
  <si>
    <t>https://twitter.com/#!/babar20786/status/848876478645153796</t>
  </si>
  <si>
    <t>https://twitter.com/#!/androiditaliait/status/848796396773818368</t>
  </si>
  <si>
    <t>https://twitter.com/#!/androiditaliait/status/848847850679148547</t>
  </si>
  <si>
    <t>https://twitter.com/#!/androiditaliait/status/848877293275537412</t>
  </si>
  <si>
    <t>https://twitter.com/#!/robo_smartphone/status/848758807727570945</t>
  </si>
  <si>
    <t>https://twitter.com/#!/robo_smartphone/status/848860772298043392</t>
  </si>
  <si>
    <t>https://twitter.com/#!/robo_smartphone/status/848883430280572928</t>
  </si>
  <si>
    <t>https://twitter.com/#!/vslittleworld/status/848750303168135168</t>
  </si>
  <si>
    <t>https://twitter.com/#!/vslittleworld/status/848756646855794688</t>
  </si>
  <si>
    <t>https://twitter.com/#!/vslittleworld/status/848781922188840960</t>
  </si>
  <si>
    <t>https://twitter.com/#!/vslittleworld/status/848800681133826049</t>
  </si>
  <si>
    <t>https://twitter.com/#!/vslittleworld/status/848819266614853632</t>
  </si>
  <si>
    <t>https://twitter.com/#!/vslittleworld/status/848838046254497792</t>
  </si>
  <si>
    <t>https://twitter.com/#!/vslittleworld/status/848856771687063552</t>
  </si>
  <si>
    <t>https://twitter.com/#!/vslittleworld/status/848869268586418177</t>
  </si>
  <si>
    <t>https://twitter.com/#!/vslittleworld/status/848887955913670656</t>
  </si>
  <si>
    <t>https://twitter.com/#!/vipul_tweets_/status/848888279521005569</t>
  </si>
  <si>
    <t>https://twitter.com/#!/unitedgoalhq/status/848869730605608961</t>
  </si>
  <si>
    <t>https://twitter.com/#!/72_m_i/status/848889970441859073</t>
  </si>
  <si>
    <t>https://twitter.com/#!/metiuksta/status/848891580878643200</t>
  </si>
  <si>
    <t>https://twitter.com/#!/jomblofootballs/status/848873031287971840</t>
  </si>
  <si>
    <t>https://twitter.com/#!/thyosaputra02/status/848893865398460417</t>
  </si>
  <si>
    <t>https://twitter.com/#!/hugotim1/status/845298499000389632</t>
  </si>
  <si>
    <t>https://twitter.com/#!/stamborowsky/status/848894505222905860</t>
  </si>
  <si>
    <t>https://twitter.com/#!/pombaleque/status/848896016082403328</t>
  </si>
  <si>
    <t>https://twitter.com/#!/gbanjodeals/status/848896122403901440</t>
  </si>
  <si>
    <t>https://twitter.com/#!/sihmar/status/848896796575375360</t>
  </si>
  <si>
    <t>https://twitter.com/#!/promosmartphone/status/848874033609416706</t>
  </si>
  <si>
    <t>https://twitter.com/#!/promosmartphone/status/848879059023081474</t>
  </si>
  <si>
    <t>https://twitter.com/#!/vinicius_gomide/status/848897962340233216</t>
  </si>
  <si>
    <t>https://twitter.com/#!/yeppeouduh/status/848899235458105348</t>
  </si>
  <si>
    <t>848751378176626688</t>
  </si>
  <si>
    <t>848754763953057792</t>
  </si>
  <si>
    <t>848754959810260992</t>
  </si>
  <si>
    <t>848756788916662272</t>
  </si>
  <si>
    <t>848758761854353412</t>
  </si>
  <si>
    <t>848766075655266304</t>
  </si>
  <si>
    <t>848768380228259840</t>
  </si>
  <si>
    <t>848770061846360064</t>
  </si>
  <si>
    <t>848770210664501252</t>
  </si>
  <si>
    <t>848770731722895360</t>
  </si>
  <si>
    <t>848771666767355904</t>
  </si>
  <si>
    <t>848773502425550848</t>
  </si>
  <si>
    <t>848779591460302848</t>
  </si>
  <si>
    <t>848781919789621248</t>
  </si>
  <si>
    <t>848781944812748800</t>
  </si>
  <si>
    <t>848782967145103360</t>
  </si>
  <si>
    <t>848783111294988288</t>
  </si>
  <si>
    <t>848790692511928321</t>
  </si>
  <si>
    <t>848792655236448256</t>
  </si>
  <si>
    <t>848794354412027907</t>
  </si>
  <si>
    <t>848812198969442304</t>
  </si>
  <si>
    <t>848814376437948417</t>
  </si>
  <si>
    <t>848815256784777217</t>
  </si>
  <si>
    <t>848819493585530880</t>
  </si>
  <si>
    <t>848822215298748416</t>
  </si>
  <si>
    <t>848823031971672064</t>
  </si>
  <si>
    <t>848823227711442944</t>
  </si>
  <si>
    <t>848835672903495680</t>
  </si>
  <si>
    <t>848837433970053120</t>
  </si>
  <si>
    <t>848837584641982465</t>
  </si>
  <si>
    <t>848838599500062721</t>
  </si>
  <si>
    <t>848842048622952448</t>
  </si>
  <si>
    <t>848844999013928960</t>
  </si>
  <si>
    <t>848845200751570946</t>
  </si>
  <si>
    <t>848846007727263744</t>
  </si>
  <si>
    <t>848846409948426240</t>
  </si>
  <si>
    <t>848852991771848705</t>
  </si>
  <si>
    <t>848854872460079104</t>
  </si>
  <si>
    <t>848856990470348801</t>
  </si>
  <si>
    <t>848857149585412096</t>
  </si>
  <si>
    <t>848811336788320256</t>
  </si>
  <si>
    <t>848859227179307008</t>
  </si>
  <si>
    <t>848859351276290049</t>
  </si>
  <si>
    <t>833466147420925956</t>
  </si>
  <si>
    <t>848860760533020672</t>
  </si>
  <si>
    <t>848864827816656896</t>
  </si>
  <si>
    <t>848868550819405824</t>
  </si>
  <si>
    <t>848868551964360704</t>
  </si>
  <si>
    <t>817340923512311809</t>
  </si>
  <si>
    <t>848869330410491904</t>
  </si>
  <si>
    <t>848870468950130688</t>
  </si>
  <si>
    <t>848870801562632192</t>
  </si>
  <si>
    <t>848755423427559424</t>
  </si>
  <si>
    <t>848871205184688128</t>
  </si>
  <si>
    <t>848871663110414337</t>
  </si>
  <si>
    <t>848873558130511873</t>
  </si>
  <si>
    <t>848873900217950209</t>
  </si>
  <si>
    <t>848874003406045185</t>
  </si>
  <si>
    <t>848874688675815425</t>
  </si>
  <si>
    <t>848875498725941249</t>
  </si>
  <si>
    <t>848876478645153796</t>
  </si>
  <si>
    <t>848796396773818368</t>
  </si>
  <si>
    <t>848847850679148547</t>
  </si>
  <si>
    <t>848877293275537412</t>
  </si>
  <si>
    <t>848758807727570945</t>
  </si>
  <si>
    <t>848860772298043392</t>
  </si>
  <si>
    <t>848883430280572928</t>
  </si>
  <si>
    <t>848750303168135168</t>
  </si>
  <si>
    <t>848756646855794688</t>
  </si>
  <si>
    <t>848781922188840960</t>
  </si>
  <si>
    <t>848800681133826049</t>
  </si>
  <si>
    <t>848819266614853632</t>
  </si>
  <si>
    <t>848838046254497792</t>
  </si>
  <si>
    <t>848856771687063552</t>
  </si>
  <si>
    <t>848869268586418177</t>
  </si>
  <si>
    <t>848887955913670656</t>
  </si>
  <si>
    <t>848888279521005569</t>
  </si>
  <si>
    <t>848869730605608961</t>
  </si>
  <si>
    <t>848889970441859073</t>
  </si>
  <si>
    <t>848891580878643200</t>
  </si>
  <si>
    <t>848873031287971840</t>
  </si>
  <si>
    <t>848893865398460417</t>
  </si>
  <si>
    <t>845298499000389632</t>
  </si>
  <si>
    <t>848894505222905860</t>
  </si>
  <si>
    <t>848896016082403328</t>
  </si>
  <si>
    <t>848896122403901440</t>
  </si>
  <si>
    <t>848896796575375360</t>
  </si>
  <si>
    <t>848874033609416706</t>
  </si>
  <si>
    <t>848879059023081474</t>
  </si>
  <si>
    <t>848897962340233216</t>
  </si>
  <si>
    <t>848899235458105348</t>
  </si>
  <si>
    <t>847415711504900100</t>
  </si>
  <si>
    <t>848782977920315392</t>
  </si>
  <si>
    <t>848864647268548608</t>
  </si>
  <si>
    <t>848883660572942336</t>
  </si>
  <si>
    <t>848898901742542850</t>
  </si>
  <si>
    <t>15739966</t>
  </si>
  <si>
    <t>284378943</t>
  </si>
  <si>
    <t>112595487</t>
  </si>
  <si>
    <t>848820926607118337</t>
  </si>
  <si>
    <t>575331122</t>
  </si>
  <si>
    <t>3330930645</t>
  </si>
  <si>
    <t>3270190651</t>
  </si>
  <si>
    <t>2269583310</t>
  </si>
  <si>
    <t>Indiferencia</t>
  </si>
  <si>
    <t>Autotweets!</t>
  </si>
  <si>
    <t>The Walker Store</t>
  </si>
  <si>
    <t>NetAns</t>
  </si>
  <si>
    <t>AppBrain Android Apps</t>
  </si>
  <si>
    <t>App Dropped</t>
  </si>
  <si>
    <t>GafanhotoApp</t>
  </si>
  <si>
    <t>PostPickr</t>
  </si>
  <si>
    <t>Zaid AA</t>
  </si>
  <si>
    <t>Gameloft</t>
  </si>
  <si>
    <t>Antonio Willyamis</t>
  </si>
  <si>
    <t>Enrique Vásquez</t>
  </si>
  <si>
    <t>Sonixx</t>
  </si>
  <si>
    <t>Rizwan</t>
  </si>
  <si>
    <t>KhoCase.Com</t>
  </si>
  <si>
    <t>En Lecheria</t>
  </si>
  <si>
    <t>imran@DigitallyYourz</t>
  </si>
  <si>
    <t>Marsel Lo</t>
  </si>
  <si>
    <t>Erafone</t>
  </si>
  <si>
    <t>Bea atriz</t>
  </si>
  <si>
    <t>Angel-Blog &amp; Youtube</t>
  </si>
  <si>
    <t>The Android Soul</t>
  </si>
  <si>
    <t>An-Droid</t>
  </si>
  <si>
    <t>N A O M I sin H</t>
  </si>
  <si>
    <t>ArturoA✨🔝</t>
  </si>
  <si>
    <t>We love Suphanburi</t>
  </si>
  <si>
    <t>marivic sumo</t>
  </si>
  <si>
    <t>OfferteCina</t>
  </si>
  <si>
    <t>ぱおぱお</t>
  </si>
  <si>
    <t>sumon sarker</t>
  </si>
  <si>
    <t>ClickBD</t>
  </si>
  <si>
    <t>Hussam El Qrmany</t>
  </si>
  <si>
    <t>George Daine</t>
  </si>
  <si>
    <t>Mira Rakoto</t>
  </si>
  <si>
    <t>Virgil Forex</t>
  </si>
  <si>
    <t>Đồ Chơi Di Động .com</t>
  </si>
  <si>
    <t>New Android apps</t>
  </si>
  <si>
    <t>zopo gsm</t>
  </si>
  <si>
    <t>Pelando</t>
  </si>
  <si>
    <t>Cartel Surrogate</t>
  </si>
  <si>
    <t>Free Mobile Tricks</t>
  </si>
  <si>
    <t>SACHIN MAJHI</t>
  </si>
  <si>
    <t>YOUTH GALAXY</t>
  </si>
  <si>
    <t>elena</t>
  </si>
  <si>
    <t>Antonis Pottorf</t>
  </si>
  <si>
    <t>B</t>
  </si>
  <si>
    <t>Dropped - Deals</t>
  </si>
  <si>
    <t>The Mobile Indian</t>
  </si>
  <si>
    <t>Ultimo Desconto</t>
  </si>
  <si>
    <t>Avinash Mongroo</t>
  </si>
  <si>
    <t>Leah Carr</t>
  </si>
  <si>
    <t>Casebynaey</t>
  </si>
  <si>
    <t>Gafanhoto App</t>
  </si>
  <si>
    <t>Magazine Você</t>
  </si>
  <si>
    <t>valdetino ribeiro</t>
  </si>
  <si>
    <t>Rogerio</t>
  </si>
  <si>
    <t>Bonnie Ele</t>
  </si>
  <si>
    <t>George Grasmoen</t>
  </si>
  <si>
    <t>Abotreziz</t>
  </si>
  <si>
    <t>Samsung Ghana</t>
  </si>
  <si>
    <t>Samsung Support SA</t>
  </si>
  <si>
    <t>aqshal</t>
  </si>
  <si>
    <t>Mblo 🌐</t>
  </si>
  <si>
    <t>Mauricio Fanfarrão</t>
  </si>
  <si>
    <t>ScontoScout.com</t>
  </si>
  <si>
    <t>dilshad anjum</t>
  </si>
  <si>
    <t>MouthShut.com</t>
  </si>
  <si>
    <t>Vs Littleworld</t>
  </si>
  <si>
    <t>🎭</t>
  </si>
  <si>
    <t>Virat Kohli 🇮🇳🏏</t>
  </si>
  <si>
    <t>United Goal ⚽</t>
  </si>
  <si>
    <t>MUHAMMAD ISNAINI</t>
  </si>
  <si>
    <t>Barney Tiukson</t>
  </si>
  <si>
    <t>Tio Audio Syahputra</t>
  </si>
  <si>
    <t>Hugo TIMBETA</t>
  </si>
  <si>
    <t>Cesar Stamborovski</t>
  </si>
  <si>
    <t>Carlos A.B.Rodrigues</t>
  </si>
  <si>
    <t>Sihmar Tech News</t>
  </si>
  <si>
    <t>Vinicius Gomide</t>
  </si>
  <si>
    <t>ㅤ</t>
  </si>
  <si>
    <t>Pre-register for #GangstarNewOrleans NOW ►https://t.co/IiPdLkj2kP</t>
  </si>
  <si>
    <t>Consultoría migratoria. Emprendedor. Te ayudo a montar tu Blog y ganar dinero con él. Soy venezolano, soy español, soy inmigrante</t>
  </si>
  <si>
    <t>Key's 💋🌼</t>
  </si>
  <si>
    <t>Cung cấp bao da, ốp lưng, phụ kiện cao cấp, chính hãng cho điện thoại, máy tính bảng, laptop, ...</t>
  </si>
  <si>
    <t>Estamos en Lechería y publicamos información sobre todo un poco</t>
  </si>
  <si>
    <t>📌Great selection of The Walking Dead stuff at affordable prices! 🔫 Over 90 items 🏹 Free worldwide shipping 30 days money back guarantee 👈</t>
  </si>
  <si>
    <t>Official Twitter of Erafone -  The Best Gadget Store in Indonesia. Please Contact :  0807 1111 888    cs@erafone.com</t>
  </si>
  <si>
    <t>MecTref</t>
  </si>
  <si>
    <t>(笑)♪Brazilian Blogger Youtuber make up Hunter ♫MJ ❤️ #TeamAdore 💙RPDG 💙 love games #falloutboyforlife #gamer #makeup #blogger</t>
  </si>
  <si>
    <t>Get the Latest news on #Android</t>
  </si>
  <si>
    <t>Todo lo puedo en Cristo que me fortalece
Comunicologa en proceso...</t>
  </si>
  <si>
    <t>•Dance and love• 
FCC. 🎟
✨\\ LO PERFECTO ES ABURRIDO //✨
INSTAGRAM: @arturooarzolaa 🎈🐍</t>
  </si>
  <si>
    <t>อัปเดตข่าวสาร  เรื่องราวต่างๆ ในแวดวงจังหวัดสุพรรณบุรี News | Activity @ Suphanburi</t>
  </si>
  <si>
    <t>北朝鮮・平壌でスマホを買った人。記事を書いたりしてる。寄稿依頼など歓迎。東アジアと東南アジアはすべての国・地域でSIMカード購入。興味関心：携帯電話/移動体通信/朝鮮/国際情勢など。連絡先はコチラ→ paopao0128[at]https://t.co/N8GNSmAmm4 [at]→@</t>
  </si>
  <si>
    <t>http://t.co/EkXWdqIuhm, Bangladesh's Online Marketplace</t>
  </si>
  <si>
    <t>A thing well done is worth doing.</t>
  </si>
  <si>
    <t>Go for love</t>
  </si>
  <si>
    <t>From 2003, assistant to head trader, then commodity broker, now I trade my own accounts. http://t.co/ziyWGyTIlf</t>
  </si>
  <si>
    <t>Latest Technology news, rumors and reviews. Stay updated.</t>
  </si>
  <si>
    <t>Find the best new Android apps and games for your phone. Works for G1, MyTouch, Droid, Nexus One, Incredible, Evo 4G.</t>
  </si>
  <si>
    <t>Todos os dias, os nossos caçadores de promoções enviam promoções de verdade, para ajudar você a economizar!</t>
  </si>
  <si>
    <t>|Team Arsenal | The Sun is setting upon the majestic tropical islands of Roysambu |</t>
  </si>
  <si>
    <t>ケニア・シリングとは無関係なのに@kshでメンション飛びまくるので、ほぼリツイート用アカウントになっております。</t>
  </si>
  <si>
    <t>Find free mobile tricks, tools, free mobile software, free mobile games, free mobile wallpapers and ringtones.</t>
  </si>
  <si>
    <t>I'm college student (B.Sc chemistry honurs)</t>
  </si>
  <si>
    <t>little black letters on his skin: “MYG JJK.”</t>
  </si>
  <si>
    <t>Deuteronomy 31:6</t>
  </si>
  <si>
    <t>Dropped - iOS App. Save up with Dropped. We'll let you know once the price goes down. Tweets contain amazon affiliate links.
https://t.co/mf2iYLcmuH</t>
  </si>
  <si>
    <t>Latest mobile phones and tablet reviews, compare mobile specifications, view photos, read news and headlines about the mobile industry.</t>
  </si>
  <si>
    <t>Comparador automático de cupons de desconto, das melhores lojas online do Brasil. Confira!</t>
  </si>
  <si>
    <t>รับสกรีนเศสตามสั่ง | เป็นตัวแทนจำหน่าย | Handmade case screen screen iPhone Samsung Oppo Huawei Asus &amp; more | Line : itsnaey | สนใจbmมาคุยกันได้จ้าแม่ค้าใจดี💕</t>
  </si>
  <si>
    <t>As promoções dos melhores sites em um só lugar. Acesse o site: https://t.co/ZPjGQ3u9CT
ou baixe o app para android em: https://t.co/juS7lKsEtk</t>
  </si>
  <si>
    <t>O melhor negócio do Brasil. Monte uma loja com a sua cara no Magazine Você. É rápido, é fácil e é de graça!</t>
  </si>
  <si>
    <t>Sou Louco</t>
  </si>
  <si>
    <t>You must accept responsibility for your actions, but not the credit for your achievements.</t>
  </si>
  <si>
    <t>jbhhhb</t>
  </si>
  <si>
    <t>The Official Samsung Ghana Twitter Page. Follow us for the latest news, reviews and info. ** RTs are not endorsements.**</t>
  </si>
  <si>
    <t>The official Samsung South Africa channel dedicated to customer service. Tellus@samsung.com or 0860 726 7864</t>
  </si>
  <si>
    <t>vsy</t>
  </si>
  <si>
    <t>Funbase, jangan diseriusin,  seurieus aja udah bubar, ga suka? unfollow ajah, kenal juga engga. jangan kepoin favorit deh. jangan!!
Join #FPL= 2958000-843278</t>
  </si>
  <si>
    <t>Jogo CS GO fã de apenas um show bagulho é loko memo me segue aí caraio humildade na veia</t>
  </si>
  <si>
    <t>Blog Community Italiana dove rimanere aggiornati sugli sconti dei maggiori storie online e non solo!
Seguici anche su su Telegram</t>
  </si>
  <si>
    <t>Official twitter account of http://t.co/2OraUTZ7Xg, the portal where you rant and rave any product or service! Come share your experience!</t>
  </si>
  <si>
    <t>website about parenting, food, product reviews, beauty, travel, health, technology and more. follow @vslittleworld #health #beauty #parenting #technology</t>
  </si>
  <si>
    <t>Boring.</t>
  </si>
  <si>
    <t>Records are Made to be Shattered | Virat is Born to Break every Record || Coz he is born to Rule Cricket World || worshipping @imVkohli || #ViratianForever ||</t>
  </si>
  <si>
    <t>◽Dulunya @FaktaMUFC
◽Instagram: UnitedGoal
◽WA: +6285361774210</t>
  </si>
  <si>
    <t>Peretweet Berita MU Dan Klub lain2nya😁 || FB📒: Muhammad Isnaini ✌️ IG📷: 72_M_I 😈GGMU🔴🔴</t>
  </si>
  <si>
    <t>Técnico em Agropecuária/ Veterinário  
Fácil foi ontem.
 Insta: tiukee
 Snap: tiukes
  Whatsapp (55)99724-3384</t>
  </si>
  <si>
    <t>Universitas Teknologi Yogyakarta</t>
  </si>
  <si>
    <t>Me sigam, pois eu não estou perdido 🇧🇷</t>
  </si>
  <si>
    <t>Sihmar Tech News brings you latest trending news on technology, gadgets, Windows, Mobiles and more.</t>
  </si>
  <si>
    <t>i, a loser that nobody likes</t>
  </si>
  <si>
    <t>Belém, Brasil</t>
  </si>
  <si>
    <t>Molugan, PH.</t>
  </si>
  <si>
    <t>219 A, Da Nang, Ngo Quyen</t>
  </si>
  <si>
    <t>Lechería</t>
  </si>
  <si>
    <t>+55 021</t>
  </si>
  <si>
    <t>Curitiba/Brazil</t>
  </si>
  <si>
    <t>Mexico-Monterrey</t>
  </si>
  <si>
    <t>Suphanburi Thailand</t>
  </si>
  <si>
    <t>Mansudae Hill</t>
  </si>
  <si>
    <t>Gaza</t>
  </si>
  <si>
    <t>Los Angeles CA</t>
  </si>
  <si>
    <t>Hồ Chí Minh City</t>
  </si>
  <si>
    <t>Trivandrum, India</t>
  </si>
  <si>
    <t>Kobe Japan</t>
  </si>
  <si>
    <t>Puruliya, West Bengal</t>
  </si>
  <si>
    <t xml:space="preserve">fyd+dazai </t>
  </si>
  <si>
    <t>Trinidad and Tobago</t>
  </si>
  <si>
    <t>Brazil</t>
  </si>
  <si>
    <t>curitiba Pr Brasil</t>
  </si>
  <si>
    <t>Seattle</t>
  </si>
  <si>
    <t>none</t>
  </si>
  <si>
    <t>Accra Ghana.</t>
  </si>
  <si>
    <t>South Africa</t>
  </si>
  <si>
    <t>adv: @CP_JF</t>
  </si>
  <si>
    <t>Porto Alegre, Brasil</t>
  </si>
  <si>
    <t>Twitter</t>
  </si>
  <si>
    <t>We're Global</t>
  </si>
  <si>
    <t>Equator</t>
  </si>
  <si>
    <t>VIRAT ERA</t>
  </si>
  <si>
    <t>MY IS PLAYER B.I.K F.C</t>
  </si>
  <si>
    <t>Rio Grande do Sul, Brasil</t>
  </si>
  <si>
    <t>Yogyakarta, Indonesia</t>
  </si>
  <si>
    <t>http://t.co/J4uzrp7Ewo</t>
  </si>
  <si>
    <t>https://t.co/37Ylj7KPOl</t>
  </si>
  <si>
    <t>http://t.co/nzUJrTMDcP</t>
  </si>
  <si>
    <t>https://t.co/rJYT8eX5nV</t>
  </si>
  <si>
    <t>https://t.co/o84YZuESUm</t>
  </si>
  <si>
    <t>https://t.co/dUU8rhBvX7</t>
  </si>
  <si>
    <t>https://t.co/PsvUQ6LsUQ</t>
  </si>
  <si>
    <t>https://t.co/lZhU6gxm9M</t>
  </si>
  <si>
    <t>http://t.co/wB0A96Zysa</t>
  </si>
  <si>
    <t>https://t.co/WAzadCNGyK</t>
  </si>
  <si>
    <t>https://t.co/FLiGhvtqPj</t>
  </si>
  <si>
    <t>https://t.co/loQvniO1qH</t>
  </si>
  <si>
    <t>http://t.co/zICep5RMlb</t>
  </si>
  <si>
    <t>http://t.co/RSe79Gdbfh</t>
  </si>
  <si>
    <t>http://t.co/wc2xkDLn9U</t>
  </si>
  <si>
    <t>http://t.co/TYvzOJ6rVp</t>
  </si>
  <si>
    <t>https://t.co/YWzjaFUztU</t>
  </si>
  <si>
    <t>http://t.co/w18M2t4ZBm</t>
  </si>
  <si>
    <t>http://t.co/DFy8Ju5VHw</t>
  </si>
  <si>
    <t>http://t.co/hkl8Gn96w2</t>
  </si>
  <si>
    <t>https://t.co/AVECo8h68s</t>
  </si>
  <si>
    <t>https://t.co/cEv8wqgbK8</t>
  </si>
  <si>
    <t>http://t.co/PUZNjkobjD</t>
  </si>
  <si>
    <t>https://t.co/LfAvcsKAeg</t>
  </si>
  <si>
    <t>https://t.co/ZPjGQ3u9CT</t>
  </si>
  <si>
    <t>http://t.co/vKp9X3Wm52</t>
  </si>
  <si>
    <t>http://t.co/mr6nfK6RW7</t>
  </si>
  <si>
    <t>http://t.co/FrGaLrDTqN</t>
  </si>
  <si>
    <t>https://t.co/a5UxNVd5Y0</t>
  </si>
  <si>
    <t>https://t.co/pClLrujIKX</t>
  </si>
  <si>
    <t>https://t.co/Nj1JSvR2kQ</t>
  </si>
  <si>
    <t>https://t.co/DXKRF6y46c</t>
  </si>
  <si>
    <t>http://t.co/f9Xsf9P6CY</t>
  </si>
  <si>
    <t>https://t.co/W1USfCclmf</t>
  </si>
  <si>
    <t>https://t.co/6MlOZ9Sr9l</t>
  </si>
  <si>
    <t>https://t.co/7HMdtAuH4z</t>
  </si>
  <si>
    <t>https://t.co/FHYjlK6AY1</t>
  </si>
  <si>
    <t>https://t.co/5MzpenOPJ3</t>
  </si>
  <si>
    <t>https://t.co/qySfIOzI4l</t>
  </si>
  <si>
    <t>Monterrey</t>
  </si>
  <si>
    <t>Dhaka</t>
  </si>
  <si>
    <t>Osaka</t>
  </si>
  <si>
    <t>Pretoria</t>
  </si>
  <si>
    <t>Taipei</t>
  </si>
  <si>
    <t>https://pbs.twimg.com/profile_banners/15739966/1486557586</t>
  </si>
  <si>
    <t>https://pbs.twimg.com/profile_banners/132986989/1490983602</t>
  </si>
  <si>
    <t>https://pbs.twimg.com/profile_banners/13556382/1469970082</t>
  </si>
  <si>
    <t>https://pbs.twimg.com/profile_banners/827733250680320000/1490686470</t>
  </si>
  <si>
    <t>https://pbs.twimg.com/profile_banners/297491014/1460262977</t>
  </si>
  <si>
    <t>https://pbs.twimg.com/profile_banners/776729914947018752/1479648690</t>
  </si>
  <si>
    <t>https://pbs.twimg.com/profile_banners/825307945382592512/1488653945</t>
  </si>
  <si>
    <t>https://pbs.twimg.com/profile_banners/87482654/1438700373</t>
  </si>
  <si>
    <t>https://pbs.twimg.com/profile_banners/284378943/1483928948</t>
  </si>
  <si>
    <t>https://pbs.twimg.com/profile_banners/754187892721848324/1482174730</t>
  </si>
  <si>
    <t>https://pbs.twimg.com/profile_banners/308704465/1364587010</t>
  </si>
  <si>
    <t>https://pbs.twimg.com/profile_banners/156341031/1397887152</t>
  </si>
  <si>
    <t>https://pbs.twimg.com/profile_banners/2646891891/1456084534</t>
  </si>
  <si>
    <t>https://pbs.twimg.com/profile_banners/112595487/1488430625</t>
  </si>
  <si>
    <t>https://pbs.twimg.com/profile_banners/2896158013/1417404115</t>
  </si>
  <si>
    <t>https://pbs.twimg.com/profile_banners/791680206251712512/1482163965</t>
  </si>
  <si>
    <t>https://pbs.twimg.com/profile_banners/99905668/1400385271</t>
  </si>
  <si>
    <t>https://pbs.twimg.com/profile_banners/848806428848640000/1491207001</t>
  </si>
  <si>
    <t>https://pbs.twimg.com/profile_banners/604520747/1352104636</t>
  </si>
  <si>
    <t>https://pbs.twimg.com/profile_banners/3727700788/1487860427</t>
  </si>
  <si>
    <t>https://pbs.twimg.com/profile_banners/88936998/1484753908</t>
  </si>
  <si>
    <t>https://pbs.twimg.com/profile_banners/4175091/1385383868</t>
  </si>
  <si>
    <t>https://pbs.twimg.com/profile_banners/4565266273/1478066254</t>
  </si>
  <si>
    <t>https://pbs.twimg.com/profile_banners/822686766360502272/1484979119</t>
  </si>
  <si>
    <t>https://pbs.twimg.com/profile_banners/1163805026/1489587498</t>
  </si>
  <si>
    <t>https://pbs.twimg.com/profile_banners/2892717019/1490318094</t>
  </si>
  <si>
    <t>https://pbs.twimg.com/profile_banners/788688882476969984/1487119983</t>
  </si>
  <si>
    <t>https://pbs.twimg.com/profile_banners/78565395/1486101142</t>
  </si>
  <si>
    <t>https://pbs.twimg.com/profile_banners/833378366237601793/1487549612</t>
  </si>
  <si>
    <t>https://pbs.twimg.com/profile_banners/848820926607118337/1491213112</t>
  </si>
  <si>
    <t>https://pbs.twimg.com/profile_banners/3313274548/1459208773</t>
  </si>
  <si>
    <t>https://pbs.twimg.com/profile_banners/298148356/1478278391</t>
  </si>
  <si>
    <t>https://pbs.twimg.com/profile_banners/315478189/1355178661</t>
  </si>
  <si>
    <t>https://pbs.twimg.com/profile_banners/732842600617680896/1463604989</t>
  </si>
  <si>
    <t>https://pbs.twimg.com/profile_banners/575331122/1490807208</t>
  </si>
  <si>
    <t>https://pbs.twimg.com/profile_banners/3330930645/1462286943</t>
  </si>
  <si>
    <t>https://pbs.twimg.com/profile_banners/716149100/1490718772</t>
  </si>
  <si>
    <t>https://pbs.twimg.com/profile_banners/947120750/1484734846</t>
  </si>
  <si>
    <t>https://pbs.twimg.com/profile_banners/820003289282519040/1490218499</t>
  </si>
  <si>
    <t>https://pbs.twimg.com/profile_banners/177621675/1488751044</t>
  </si>
  <si>
    <t>https://pbs.twimg.com/profile_banners/728110552975691776/1462430169</t>
  </si>
  <si>
    <t>https://pbs.twimg.com/profile_banners/199983570/1476969036</t>
  </si>
  <si>
    <t>https://pbs.twimg.com/profile_banners/738573079/1426358839</t>
  </si>
  <si>
    <t>https://pbs.twimg.com/profile_banners/238905332/1490764506</t>
  </si>
  <si>
    <t>https://pbs.twimg.com/profile_banners/3270190651/1481104014</t>
  </si>
  <si>
    <t>https://pbs.twimg.com/profile_banners/605413892/1484764516</t>
  </si>
  <si>
    <t>https://pbs.twimg.com/profile_banners/2154887995/1404087877</t>
  </si>
  <si>
    <t>https://pbs.twimg.com/profile_banners/139882490/1483593161</t>
  </si>
  <si>
    <t>https://pbs.twimg.com/profile_banners/903533426/1487686758</t>
  </si>
  <si>
    <t>https://pbs.twimg.com/profile_banners/283762174/1401932457</t>
  </si>
  <si>
    <t>https://pbs.twimg.com/profile_banners/18372863/1463499628</t>
  </si>
  <si>
    <t>https://pbs.twimg.com/profile_banners/3014488403/1456791368</t>
  </si>
  <si>
    <t>https://pbs.twimg.com/profile_banners/2269583310/1490793257</t>
  </si>
  <si>
    <t>http://pbs.twimg.com/profile_background_images/681308648958607361/qvWuLmoV.jpg</t>
  </si>
  <si>
    <t>http://pbs.twimg.com/profile_background_images/662814996/75uowv63xmsxs7l5sf23.jpeg</t>
  </si>
  <si>
    <t>http://pbs.twimg.com/profile_background_images/378800000133268739/schPMdBb.jpeg</t>
  </si>
  <si>
    <t>http://pbs.twimg.com/profile_background_images/488998168361590785/e3wLVGW_.jpeg</t>
  </si>
  <si>
    <t>http://pbs.twimg.com/profile_background_images/619156334/979kc2jrr7raetzm8dut.jpeg</t>
  </si>
  <si>
    <t>http://pbs.twimg.com/profile_background_images/609583010116055042/Wm83h8e1.jpg</t>
  </si>
  <si>
    <t>http://pbs.twimg.com/profile_background_images/661138700320047104/98PF-sBn.png</t>
  </si>
  <si>
    <t>http://pbs.twimg.com/profile_background_images/683871335685074944/u6yBM-Pd.png</t>
  </si>
  <si>
    <t>http://pbs.twimg.com/profile_background_images/609330649695031296/2006qIa8.png</t>
  </si>
  <si>
    <t>http://pbs.twimg.com/profile_background_images/378800000161182363/oo7t5_XZ.png</t>
  </si>
  <si>
    <t>http://pbs.twimg.com/profile_background_images/378800000160285199/S38WaaWj.png</t>
  </si>
  <si>
    <t>http://pbs.twimg.com/profile_background_images/345491256/Mouthshut-Design-2.jpg</t>
  </si>
  <si>
    <t>http://pbs.twimg.com/profile_background_images/870427083/a265558ce47e25c2bd5921819b0fa23b.jpeg</t>
  </si>
  <si>
    <t>http://pbs.twimg.com/profile_background_images/378800000123155158/d640758f73b4adbdca3ddcc37352f624.jpeg</t>
  </si>
  <si>
    <t>http://pbs.twimg.com/profile_background_images/378800000033589873/bae0a76ccf27cd5d3d1f1b12a82b8a16.jpeg</t>
  </si>
  <si>
    <t>http://pbs.twimg.com/profile_background_images/234373954/hexagons-twtr.jpg</t>
  </si>
  <si>
    <t>http://pbs.twimg.com/profile_background_images/378800000022558797/3f4db122fd8f3cfe6be2c1003aa30d41.jpeg</t>
  </si>
  <si>
    <t>http://pbs.twimg.com/profile_background_images/677327069525643264/yBWuqaZm.jpg</t>
  </si>
  <si>
    <t>http://pbs.twimg.com/profile_images/785854396181667840/6Z6t-avx_normal.jpg</t>
  </si>
  <si>
    <t>http://pbs.twimg.com/profile_images/789480804359352320/fa6V3Y5X_normal.jpg</t>
  </si>
  <si>
    <t>http://pbs.twimg.com/profile_images/661494388359491584/B81V8Zgk_normal.png</t>
  </si>
  <si>
    <t>http://pbs.twimg.com/profile_images/1343188655/android1302640216414_normal.png</t>
  </si>
  <si>
    <t>http://pbs.twimg.com/profile_images/2056404504/3d-android_normal.jpg</t>
  </si>
  <si>
    <t>http://pbs.twimg.com/profile_images/843502419199909888/MTPefYdo_normal.jpg</t>
  </si>
  <si>
    <t>http://pbs.twimg.com/profile_images/1409882975/Original_normal.png</t>
  </si>
  <si>
    <t>http://pbs.twimg.com/profile_images/378800000774702418/0e838a54ff82eba1e4b8642f2e08dd6d_normal.jpeg</t>
  </si>
  <si>
    <t>http://pbs.twimg.com/profile_images/715069251812364288/af4HeHUh_normal.jpg</t>
  </si>
  <si>
    <t>http://pbs.twimg.com/profile_images/378800000788601596/d2787ad6cf8b7cbc5bbd56ed417c4fff_normal.jpeg</t>
  </si>
  <si>
    <t>http://pbs.twimg.com/profile_images/822687696409636864/wEgHOZvk_normal.jpg</t>
  </si>
  <si>
    <t>http://pbs.twimg.com/profile_images/797933896885301248/c7Ptj_cs_normal.jpg</t>
  </si>
  <si>
    <t>http://pbs.twimg.com/profile_images/817334024377090048/nLT1SJDA_normal.jpg</t>
  </si>
  <si>
    <t>http://pbs.twimg.com/profile_images/2958714273/2de2e356d4b5a63e7eba7a45f543f782_normal.jpeg</t>
  </si>
  <si>
    <t>http://pbs.twimg.com/profile_images/656434296215830528/hd7BByEV_normal.png</t>
  </si>
  <si>
    <t>http://pbs.twimg.com/profile_images/658556500034613248/bMf7su4a_normal.png</t>
  </si>
  <si>
    <t>http://pbs.twimg.com/profile_images/844585376190812160/kAQ32MXm_normal.jpg</t>
  </si>
  <si>
    <t>http://pbs.twimg.com/profile_images/828870039457632257/Owauitil_normal.jpg</t>
  </si>
  <si>
    <t>http://pbs.twimg.com/profile_images/848483869183561728/Gr9SI2ti_normal.jpg</t>
  </si>
  <si>
    <t>http://pbs.twimg.com/profile_images/825893463082151937/9NT6yeCZ_normal.jpg</t>
  </si>
  <si>
    <t>http://pbs.twimg.com/profile_images/829648707544981505/mukQpbhj_normal.jpg</t>
  </si>
  <si>
    <t>http://pbs.twimg.com/profile_images/826453082301202436/d87Y4byO_normal.jpg</t>
  </si>
  <si>
    <t>https://twitter.com/zaidaa01</t>
  </si>
  <si>
    <t>https://twitter.com/gameloft</t>
  </si>
  <si>
    <t>https://twitter.com/willyamis</t>
  </si>
  <si>
    <t>https://twitter.com/enriquevasquez</t>
  </si>
  <si>
    <t>https://twitter.com/supahmarion</t>
  </si>
  <si>
    <t>https://twitter.com/rizwansh</t>
  </si>
  <si>
    <t>https://twitter.com/khocase</t>
  </si>
  <si>
    <t>https://twitter.com/en_lecheria</t>
  </si>
  <si>
    <t>https://twitter.com/thewalkerstore1</t>
  </si>
  <si>
    <t>https://twitter.com/digitallyourz</t>
  </si>
  <si>
    <t>https://twitter.com/xiiro83</t>
  </si>
  <si>
    <t>https://twitter.com/erafonestore</t>
  </si>
  <si>
    <t>https://twitter.com/beapqsim_</t>
  </si>
  <si>
    <t>https://twitter.com/puffangeldiru</t>
  </si>
  <si>
    <t>https://twitter.com/theandroidsoul</t>
  </si>
  <si>
    <t>https://twitter.com/iandroidz</t>
  </si>
  <si>
    <t>https://twitter.com/naomicampos98n1</t>
  </si>
  <si>
    <t>https://twitter.com/arturooarzolaa</t>
  </si>
  <si>
    <t>https://twitter.com/welovesuphan</t>
  </si>
  <si>
    <t>https://twitter.com/taurusgirl85</t>
  </si>
  <si>
    <t>https://twitter.com/offertecina</t>
  </si>
  <si>
    <t>https://twitter.com/paopao0128</t>
  </si>
  <si>
    <t>https://twitter.com/mobilevillage01</t>
  </si>
  <si>
    <t>https://twitter.com/clickbd</t>
  </si>
  <si>
    <t>https://twitter.com/saadsoul</t>
  </si>
  <si>
    <t>https://twitter.com/georgedaine2</t>
  </si>
  <si>
    <t>https://twitter.com/mirarakoto1</t>
  </si>
  <si>
    <t>https://twitter.com/virgilforex</t>
  </si>
  <si>
    <t>https://twitter.com/dochoididong</t>
  </si>
  <si>
    <t>https://twitter.com/netanstech</t>
  </si>
  <si>
    <t>https://twitter.com/newandroidapps</t>
  </si>
  <si>
    <t>https://twitter.com/zopogsm</t>
  </si>
  <si>
    <t>https://twitter.com/pelandocombr</t>
  </si>
  <si>
    <t>https://twitter.com/gichy_gooner</t>
  </si>
  <si>
    <t>https://twitter.com/ksh</t>
  </si>
  <si>
    <t>https://twitter.com/mobiletrick</t>
  </si>
  <si>
    <t>https://twitter.com/sachinmajhi7</t>
  </si>
  <si>
    <t>https://twitter.com/youthgalaxy1</t>
  </si>
  <si>
    <t>https://twitter.com/edawsn</t>
  </si>
  <si>
    <t>https://twitter.com/pottorfantonis</t>
  </si>
  <si>
    <t>https://twitter.com/phyisco</t>
  </si>
  <si>
    <t>https://twitter.com/appdropped</t>
  </si>
  <si>
    <t>https://twitter.com/themobileindian</t>
  </si>
  <si>
    <t>https://twitter.com/ultimo_desconto</t>
  </si>
  <si>
    <t>https://twitter.com/avinashmongroo2</t>
  </si>
  <si>
    <t>https://twitter.com/valentin3wm</t>
  </si>
  <si>
    <t>https://twitter.com/casebynaey</t>
  </si>
  <si>
    <t>https://twitter.com/gafanhotoapp</t>
  </si>
  <si>
    <t>https://twitter.com/magazinevoce</t>
  </si>
  <si>
    <t>https://twitter.com/valdetino15</t>
  </si>
  <si>
    <t>https://twitter.com/rogeriolstival</t>
  </si>
  <si>
    <t>https://twitter.com/bonnieele2</t>
  </si>
  <si>
    <t>https://twitter.com/georgegrasmoen</t>
  </si>
  <si>
    <t>https://twitter.com/abotreziz</t>
  </si>
  <si>
    <t>https://twitter.com/samsung_ghana</t>
  </si>
  <si>
    <t>https://twitter.com/samsungcaresa</t>
  </si>
  <si>
    <t>https://twitter.com/aqshal44</t>
  </si>
  <si>
    <t>https://twitter.com/jomblofootballs</t>
  </si>
  <si>
    <t>https://twitter.com/fanfarraozuero</t>
  </si>
  <si>
    <t>https://twitter.com/scontoscout</t>
  </si>
  <si>
    <t>https://twitter.com/babar20786</t>
  </si>
  <si>
    <t>https://twitter.com/mouthshut</t>
  </si>
  <si>
    <t>https://twitter.com/vslittleworld</t>
  </si>
  <si>
    <t>https://twitter.com/vipul_tweets_</t>
  </si>
  <si>
    <t>https://twitter.com/loyalviratfan</t>
  </si>
  <si>
    <t>https://twitter.com/unitedgoalhq</t>
  </si>
  <si>
    <t>https://twitter.com/72_m_i</t>
  </si>
  <si>
    <t>https://twitter.com/metiuksta</t>
  </si>
  <si>
    <t>https://twitter.com/thyosaputra02</t>
  </si>
  <si>
    <t>https://twitter.com/hugotim1</t>
  </si>
  <si>
    <t>https://twitter.com/stamborowsky</t>
  </si>
  <si>
    <t>https://twitter.com/pombaleque</t>
  </si>
  <si>
    <t>https://twitter.com/sihmar</t>
  </si>
  <si>
    <t>https://twitter.com/vinicius_gomide</t>
  </si>
  <si>
    <t>https://twitter.com/yeppeouduh</t>
  </si>
  <si>
    <t>zaidaa01
@gameloft Please make it for galaxy
J7</t>
  </si>
  <si>
    <t xml:space="preserve">gameloft
</t>
  </si>
  <si>
    <t>willyamis
Smartphone Samsung Galaxy J7 Metal
Preto 16GB Dual Chip 4G Android
6.0 e Câmera de 13MP https://t.co/WBMFz8IWv1</t>
  </si>
  <si>
    <t>enriquevasquez
España: Todo sobre el Samsung Galaxy
J7 y cómo comprarlo libre en Amazon
o Ebay https://t.co/Q4X2FHj8Tj</t>
  </si>
  <si>
    <t>supahmarion
Sim Cheong Sim Cheong Galaxy J7...
Ha ha</t>
  </si>
  <si>
    <t>rizwansh
Samsung is Rolling out Android
Security Patches to Galaxy J5 (2016)
and Galaxy J7 (2016) https://t.co/pMgaO3utJt</t>
  </si>
  <si>
    <t>khocase
Ốp Silicon hoa văn đính đá cho
Galaxy J7 Prime Đẹp lung linh và
leng keng lắm ạ Phụ Kiện Tinh Tế
239 Đà Nẵng - 0917924699</t>
  </si>
  <si>
    <t>originaloffers
https://t.co/i5i4dvneNO Carbon-Fiber
Sleeve Case Cover Pouch for Samsung
SM-J710F Galaxy J7 2016/DUOS</t>
  </si>
  <si>
    <t>en_lecheria
España: Todo sobre el Samsung Galaxy
J7 y cómo comprarlo libre en Amazon
o Ebay https://t.co/BSk3JJ0mwV</t>
  </si>
  <si>
    <t>thewalkerstore1
The Walking Dead Zombie Minions
Cover Case for iPhone 4 4S 5 5S
5C 6 6S Plus ... https://t.co/4gfwY8H9mX
https://t.co/ae8u75o2ZJ</t>
  </si>
  <si>
    <t>digitallyourz
How to Root | Install TWRP recovery
on Galaxy J7 2016 (ANDROID 6.0.1):
https://t.co/UTPQ98AjXH via @YouTube</t>
  </si>
  <si>
    <t>xiiro83
@ErafoneStore , untuk harga Samsung
Galaxy J7 Prime sekarang berapa
ya harganya? Trims min...</t>
  </si>
  <si>
    <t xml:space="preserve">erafonestore
</t>
  </si>
  <si>
    <t>beapqsim_
Só de pensar q quando a minha mãe
chegar eu vou ter um samsung galaxy
j7 eu já nem ligo d ser segunda
feira 😹😹</t>
  </si>
  <si>
    <t>puffangeldiru
Gostei de um vídeo @YouTube https://t.co/LXIxxSqCdn
NOVO SAMSUNG, GALAXY J7 PRIME.</t>
  </si>
  <si>
    <t>theandroidsoul
Galaxy J7 (2016) gets March security
update with build J710MNUBU2AQC1
https://t.co/Tpqh6vhjRz https://t.co/0dCSCshkw9</t>
  </si>
  <si>
    <t>iandroidz
Galaxy J7 (2016) gets March security
update with build J710MNUBU2AQC1
https://t.co/L0j0Xh1OL9 #titbit
https://t.co/F1UtH6pUfi</t>
  </si>
  <si>
    <t>parshamrahcom
J710F-DS - Galaxy J7 Firmware J710FXXU2AQB3_J710FOJV2AQB2_Farsi
Arabic Turkey Android 6.0.1_4File
Firmware https://t.co/5ta0T5t2rN</t>
  </si>
  <si>
    <t>naomicampos98n1
@arturooarzolaa Galaxy j7</t>
  </si>
  <si>
    <t xml:space="preserve">arturooarzolaa
</t>
  </si>
  <si>
    <t>pricetrak
#deals #Samsung Galaxy J7 Prime
16 GB (Golden) is selling cheaper
at INR 15599 today https://t.co/d2uFqPUE5q
#paytm</t>
  </si>
  <si>
    <t>welovesuphan
#แชร์ไป ใครพบเห็นผู้ต้องสงสัยในรูปนี้
(3คน) แจ้งด้วย ผู้ต้องสงสัยขโมย
โทรศัพท์ galaxy J7 prime ที่ร้านโมบายช็อป...
https://t.co/6OQwWvydNQ</t>
  </si>
  <si>
    <t>taurusgirl85
fresh from the box sample pic only!!
pag binili nyo sealed po ito ^____^
Brand New sealed Samsung Galaxy
J7... https://t.co/lVqPUpr2sw</t>
  </si>
  <si>
    <t>offertecina
Samsung Galaxy J7 a 199€ Il prezzo
più basso di sempre su prenotazione
Amazon con arrivo previsto per
il 13 Aprile… https://t.co/2qFpRpdg2b</t>
  </si>
  <si>
    <t>paopao0128
U.S. Cellular向けSamsung Galaxy J7
(2017)となるSM-J727R4がFCC通過 https://t.co/Z6x5saTJJH</t>
  </si>
  <si>
    <t>mobilevillage01
Samsung Galaxy J7 master copy https://t.co/b1ngpS5oAl
#ClickBD via @ClickBD</t>
  </si>
  <si>
    <t xml:space="preserve">clickbd
</t>
  </si>
  <si>
    <t>saadsoul
#Galaxy_J7_2016 الاكثر انتشارا
والافضل سعرا متوفر بسعر العرض اللون
الاسود 800 شيكل فقط ملاحظة : بالامكان
البيع... https://t.co/phpdTC0FFJ</t>
  </si>
  <si>
    <t>georgedaine2
HÃ¼lle fÃ¼r Samsung Galaxy J7 2017
(SM-J727) - BraunbÃ¤r Mit by ilovecotton
https://t.co/S2wp5CHqNq https://t.co/6aXt3sxfgk</t>
  </si>
  <si>
    <t>mirarakoto1
Samsung Galaxy J7 Case Cover [with
Free Screen Protector], De-LiggoÂ®
Good Quality https://t.co/hDtBN4dFaV
https://t.co/q5b5DmKEwT</t>
  </si>
  <si>
    <t>virgilforex
I added a video to a @YouTube playlist
https://t.co/qUNT483fcO Galaxy
J7 vs iPhone 7 Camera Video Test
Comparison Review</t>
  </si>
  <si>
    <t>dochoididong
Ốp lưng Samsung Galaxy J7 Prime
siêu chống sốc kèm đế đeo lưng
👉 Chi tiết... https://t.co/BxDH2uRSOa</t>
  </si>
  <si>
    <t>netanstech
Samsung Galaxy J7 (2016) Gets Better
With March Security Update - https://t.co/eiBfglAVRg
https://t.co/5a1CigCeh3</t>
  </si>
  <si>
    <t>newandroidapps
New #android #app: Theme for Galaxy
J5 2017 https://t.co/hP4FLejnjt</t>
  </si>
  <si>
    <t>zopogsm
Unlock Mở Mạng + Tiếng Việt Samsung
Galaxy J7 T-mobile Ok: Unlock mở
mạng Samsung Galaxy J7… https://t.co/emOLqvWfYj</t>
  </si>
  <si>
    <t>pelandocombr
127° - Samsung Galaxy J7 Metal
(Oi) https://t.co/og6GwWMX8z</t>
  </si>
  <si>
    <t>gichy_gooner
The difference between these 2
phones is 1bob 😂 😂. •Samsung
Galaxy J7 4G @Ksh.23499 •Samsung
Galaxy J7 2016 @Ksh.23500</t>
  </si>
  <si>
    <t xml:space="preserve">ksh
</t>
  </si>
  <si>
    <t>mobiletrick
Alleged Samsung Galaxy J7 (2017)
receives Bluetooth certification
-... https://t.co/HUDAJJdZgL</t>
  </si>
  <si>
    <t>sachinmajhi7
I liked a @YouTube video from @youthgalaxy1
https://t.co/3mUiEP7oEy 📱Samsung
Galaxy J7 📲 How to bypass Google
Account ( without</t>
  </si>
  <si>
    <t xml:space="preserve">youthgalaxy1
</t>
  </si>
  <si>
    <t>edawsn
il est bien le samsung galaxy j7
?</t>
  </si>
  <si>
    <t>pottorfantonis
KSHOP Accessory Set for Samsung
Galaxy J7 (2015 Version) Bling
Sparkling Hard Case Pe https://t.co/Em4RL8YXlX
https://t.co/5rtj1lvwWS</t>
  </si>
  <si>
    <t>phyisco
bili nyo naman ako neto 😭 samsung
galaxy j7 2016 lang hahahaha lol
joke lang</t>
  </si>
  <si>
    <t>appdropped
Get Up to 10% off Samsung Galaxy
J7 Prime Factory Unlocked Phone
Dual Sim Only $237.97 https://t.co/QipGPzGqin
https://t.co/cpRFnNINle</t>
  </si>
  <si>
    <t>firmwaresamsung
New firmware: SM-J700M(Galaxy-J7),
Version J700MUBS2BQC3, OS 6.0.1,
Download https://t.co/22oMs7DvrP</t>
  </si>
  <si>
    <t>themobileindian
https://t.co/hIMamP45mx</t>
  </si>
  <si>
    <t>ultimo_desconto
Samsung Galaxy J7 Duos Branco Android
5.1, 16GB, Câmera 13MP, Tela 5.5
&amp;lt;&amp;lt; R$ 799,90 &amp;gt;&amp;gt; https://t.co/voRVpEi8ZF</t>
  </si>
  <si>
    <t>avinashmongroo2
Will gangster new orleans be compatible
with samsung galaxy j7 prime when
it releases worldwide</t>
  </si>
  <si>
    <t>valentin3wm
RT @AvinashMongroo2: Will gangster
new orleans be compatible with
samsung galaxy j7 prime when it
releases worldwide</t>
  </si>
  <si>
    <t>casebynaey
- 130 บาทจ้า^^ iPhone5 5s Se 6
6s 6plus 7 7plus Samsung galaxy
j7 j7(2016) Note5</t>
  </si>
  <si>
    <t>gafanhotoapp
Smartphone Samsung Galaxy J7 2016
Metal J710M Desbloqueado Dourado
por R$ 859,90 https://t.co/6cRwncrrJu</t>
  </si>
  <si>
    <t>magazinevoce
Liguei pra te falar que essa oferta
é de arrasar! #LiquidaçãoFantastica
https://t.co/s6sTtRoJy5 https://t.co/hZWRxN7yLz</t>
  </si>
  <si>
    <t>valdetino15
RT @MagazineVoce: Liguei pra te
falar que essa oferta é de arrasar!
#LiquidaçãoFantastica https://t.co/s6sTtRoJy5
https://t.co/hZWRxN7yLz</t>
  </si>
  <si>
    <t>rogeriolstival
Smartphone Samsung Galaxy J7 Duos
16GB Preto - Dual Chip 4G Câm 13MP
+ Selfie 5MP Flash Tela 5.5" https://t.co/xBxUYSwqnP</t>
  </si>
  <si>
    <t>bonnieele2
HÃ¼lle fÃ¼r Samsung Galaxy J7 2017
(SM-J727) - Spielzeug by les caprices
de fille https://t.co/s32k4INcqr
https://t.co/Nl5D6kO0Za</t>
  </si>
  <si>
    <t>tonybarrio
SE VENDE: Samsung Galaxy J7 Blanco
https://t.co/P9lrX77GqW https://t.co/X56defk4Ct</t>
  </si>
  <si>
    <t>georgegrasmoen
Samsung Galaxy J7 Case Cover [with
Free Screen Protector], De-LiggoÂ®
Good Quality https://t.co/wlDO7NKq9s</t>
  </si>
  <si>
    <t>abotreziz
@SamsungCareSA i use a Galaxy j7
prime sm-G610f and i cant set both
sims to 3G, sometimes 2g doesn't
work, i need help. Bband G610fDD1APi9</t>
  </si>
  <si>
    <t xml:space="preserve">samsung_ghana
</t>
  </si>
  <si>
    <t xml:space="preserve">samsungcaresa
</t>
  </si>
  <si>
    <t>aqshal44
RT @JombloFootballs: Merasa jago
dalam taktik/strategi? ungkapin
aja dalam bentuk video #untukMUmenang
dan dapatkan Samsung Galaxy J7!
#ken…</t>
  </si>
  <si>
    <t>jomblofootballs
Merasa jago dalam taktik/strategi?
ungkapin aja dalam bentuk video
#untukMUmenang dan dapatkan Samsung
Galaxy J7!… https://t.co/OBYHbsFrAu</t>
  </si>
  <si>
    <t>fanfarraozuero
RT @PromoSmartphone: Samsung Galaxy
J7 Dual https://t.co/kakZCPG6Dk
+ Cupom de Desconto: RCA-27231
https://t.co/9eacPOGmfT</t>
  </si>
  <si>
    <t>promosmartphone
Samsung Galaxy J7 16GB https://t.co/Szqcyq4X2w
+ Cupom de Desconto: RCA-27231
https://t.co/QZaScFkK9i</t>
  </si>
  <si>
    <t>scontoscout
Samsung Galaxy J7 scontato a 184,99€
nella versione nera e a 187€ in
quella bianca! 💰Ottima Occasione…
https://t.co/NAqOCSC48F</t>
  </si>
  <si>
    <t>babar20786
I reviewed Samsung Galaxy J7 Prime
4/5. Earn Rs.40 per review #WriteShareWin
https://t.co/yKq5zRe0r9 via @MouthShut</t>
  </si>
  <si>
    <t xml:space="preserve">mouthshut
</t>
  </si>
  <si>
    <t>androiditaliait
SAMSUNG Galaxy J7 2016 White Display
5.5” HD Octa Core Ram 2GB Storage
16GB WiFi Bt 4G / LTE Android 5.1
Brand –…… https://t.co/OOvzResE1S</t>
  </si>
  <si>
    <t>robo_smartphone
💰 Aproveite! 😊 https://t.co/H7bQJztQ3t
⬅️ LINK Smartphone Samsung Galaxy
J7 Duos com até 52% de desconto!…
https://t.co/ao2mu0ihLX</t>
  </si>
  <si>
    <t>vslittleworld
Samsung Galaxy J7 - Product Review
https://t.co/dqlGEkQKRy</t>
  </si>
  <si>
    <t>vipul_tweets_
@LoyalViratFan Galaxy J7</t>
  </si>
  <si>
    <t xml:space="preserve">loyalviratfan
</t>
  </si>
  <si>
    <t>unitedgoalhq
Punya opini tentang Man Utd? Ceritakan
dan dapatkan Samsung GALAXY J7!
#untukMUmenang #kendaliMU https://t.co/i0D4iAoCZe</t>
  </si>
  <si>
    <t>72_m_i
RT @UnitedGoalHQ: Punya opini tentang
Man Utd? Ceritakan dan dapatkan
Samsung GALAXY J7! #untukMUmenang
#kendaliMU https://t.co/i0D4iAoCZe</t>
  </si>
  <si>
    <t>metiuksta
Comprei o Galaxy J7 Prime, tomara
que eu não me arrependa.</t>
  </si>
  <si>
    <t>thyosaputra02
RT @JombloFootballs: Merasa jago
dalam taktik/strategi? ungkapin
aja dalam bentuk video #untukMUmenang
dan dapatkan Samsung Galaxy J7!
#ken…</t>
  </si>
  <si>
    <t>hugotim1
#timbeta #tecmundo Galaxy J7 foi
o smartphone mais procurado em
março no Zoom https://t.co/tU8mQtrbPK
#OperacaoBetaLab #Sigodevolta</t>
  </si>
  <si>
    <t>stamborowsky
RT @Hugotim1: #timbeta #tecmundo
Galaxy J7 foi o smartphone mais
procurado em março no Zoom https://t.co/tU8mQtrbPK
#OperacaoBetaLab #Sigod…</t>
  </si>
  <si>
    <t>pombaleque
https://t.co/PBX6jjRNfL... https://t.co/a4NpInSOKn</t>
  </si>
  <si>
    <t>gbanjodeals
Attention:Check out this amazing
product and Upto 50% Off today
https://t.co/5HN8CmpuGy here --&amp;gt;…
https://t.co/kwRQVCl24H</t>
  </si>
  <si>
    <t>sihmar
Software Update J710MNUBU2AQC1
for Galaxy J7(2016) released https://t.co/xMZ8uS34zw</t>
  </si>
  <si>
    <t>vinicius_gomide
RT @PromoSmartphone: Samsung Galaxy
J7 Dual https://t.co/kakZCPG6Dk
+ Cupom de Desconto: RCA-27231
https://t.co/9eacPOGmfT</t>
  </si>
  <si>
    <t>yeppeouduh
Its a samsung galaxy j7 heh hindi
na ko nag-iphone bc too expensive
bleh but im still gonna use this
old iphone pang back up</t>
  </si>
  <si>
    <t>GraphSource░TwitterSearch▓GraphTerm░Galaxy j7</t>
  </si>
  <si>
    <t>Workbook Settings 2</t>
  </si>
  <si>
    <t>Workbook Settings 3</t>
  </si>
  <si>
    <t>Workbook Settings 4</t>
  </si>
  <si>
    <t>Workbook Settings 5</t>
  </si>
  <si>
    <t>Workbook Settings 6</t>
  </si>
  <si>
    <t>Workbook Settings 7</t>
  </si>
  <si>
    <t>Workbook Settings 8</t>
  </si>
  <si>
    <t>Workbook Settings 9</t>
  </si>
  <si>
    <t>Workbook Settings 10</t>
  </si>
  <si>
    <t>Workbook Settings 11</t>
  </si>
  <si>
    <t>Workbook Settings 12</t>
  </si>
  <si>
    <t>Graph Type</t>
  </si>
  <si>
    <t>Modularity</t>
  </si>
  <si>
    <t>NodeXL Version</t>
  </si>
  <si>
    <t>Not Applicable</t>
  </si>
  <si>
    <t>1.0.1.378</t>
  </si>
  <si>
    <t>Top URLs in Tweet in Entire Graph</t>
  </si>
  <si>
    <t>http://only.Click</t>
  </si>
  <si>
    <t>Entire Graph Count</t>
  </si>
  <si>
    <t>Top URLs in Tweet</t>
  </si>
  <si>
    <t>Top Domains in Tweet in Entire Graph</t>
  </si>
  <si>
    <t>Top Domains in Tweet</t>
  </si>
  <si>
    <t>Top Hashtags in Tweet in Entire Graph</t>
  </si>
  <si>
    <t>timbeta</t>
  </si>
  <si>
    <t>tecmundo</t>
  </si>
  <si>
    <t>operacaobetalab</t>
  </si>
  <si>
    <t>kendalimu</t>
  </si>
  <si>
    <t>sigodevolta</t>
  </si>
  <si>
    <t>branded</t>
  </si>
  <si>
    <t>deluxe</t>
  </si>
  <si>
    <t>Top Hashtags in Tweet</t>
  </si>
  <si>
    <t>Top Words in Tweet in Entire Graph</t>
  </si>
  <si>
    <t>Words in Sentiment List#1: Positive</t>
  </si>
  <si>
    <t>Words in Sentiment List#2: Negative</t>
  </si>
  <si>
    <t>Words in Sentiment List#3: (Add your own word list)</t>
  </si>
  <si>
    <t>Non-categorized Words</t>
  </si>
  <si>
    <t>Total Words</t>
  </si>
  <si>
    <t>galaxy</t>
  </si>
  <si>
    <t>j7</t>
  </si>
  <si>
    <t>samsung</t>
  </si>
  <si>
    <t>2016</t>
  </si>
  <si>
    <t>de</t>
  </si>
  <si>
    <t>Top Words in Tweet</t>
  </si>
  <si>
    <t>Top Word Pairs in Tweet in Entire Graph</t>
  </si>
  <si>
    <t>galaxy,j7</t>
  </si>
  <si>
    <t>samsung,galaxy</t>
  </si>
  <si>
    <t>j7,2016</t>
  </si>
  <si>
    <t>j7,prime</t>
  </si>
  <si>
    <t>j7,product</t>
  </si>
  <si>
    <t>product,review</t>
  </si>
  <si>
    <t>de,desconto</t>
  </si>
  <si>
    <t>smartphone,samsung</t>
  </si>
  <si>
    <t>dan,dapatkan</t>
  </si>
  <si>
    <t>dapatkan,samsung</t>
  </si>
  <si>
    <t>Top Word Pairs in Tweet</t>
  </si>
  <si>
    <t>Top Replied-To in Entire Graph</t>
  </si>
  <si>
    <t>Top Mentioned in Entire Graph</t>
  </si>
  <si>
    <t>Top Replied-To in Tweet</t>
  </si>
  <si>
    <t>Top Mentioned in Tweet</t>
  </si>
  <si>
    <t>Top Tweeters in Entire Graph</t>
  </si>
  <si>
    <t>Top Tweeters</t>
  </si>
  <si>
    <t>Top URLs in Tweet by Count</t>
  </si>
  <si>
    <t>https://mugistore.com/monkey-d-luffy-one-piece-anime-hard-white-case-cover-for-samsung-galaxy-j1-j2-j3-j5-j7-c5-c7-c9-2016/ https://mugistore.com/one-piece-luffy-case-for-samsung-galaxy-j1-ace-j5-2016-j7-n9150/</t>
  </si>
  <si>
    <t>http://www.radioneybatv.com/2017/04/se-vende-samsung-galaxy-j7-blanco_3.html http://www.radioneybatv.com/2017/04/se-vende-samsung-galaxy-j7-blanco_2.html</t>
  </si>
  <si>
    <t>http://www.efacil.com.br/loja/produto/ofertas-em-outlet/smartphone-galaxy-j7-duos-dual-chip-preto-4g-wifi-13mp-16gb-samsung-p3301665/?loja=uberlandia http://www.efacil.com.br/loja/produto/ofertas-em-outlet/smartphone-galaxy-j7-duos-dual-chip-dourado-4g-wifi-13mp-16gb-samsung-p3301666/?loja=uberlandia</t>
  </si>
  <si>
    <t>https://twitter.com/i/web/status/848877293275537412 https://twitter.com/i/web/status/848847850679148547 http://partners.trovaprezzi.it/splash?impression=Vzl6eFN4eHZRNFNQTGN2VzI3UTE3VUlTbkliVG9LNXNyWXpwUi83eEtoQXdpVEV1RVZoRTJRPT01&amp;offer=MnprZmViZVhudlVneWM0Tk9zSHRacEJqOEptekFMc0pIZ0M2bFkyMjg4NkJPb2EzM0Q5QzZEU2MzeW5kSVdJUWNLRnJFWHljWUk2SDZ1VU1USlg5WnYxT1NXaXRoNlMxUVI3RVZES0Q4bDY2d0tBaDJmNThPbUJ4eU9pd1kvQ1UxL01hejBFK3ZQK1FSNVB0K3h6MWZlSlUvWUJWN2VWYmZmUlFhcmpYL1VyN0ZzVytuRTg1RmIzR3VhZjcvcWZJUHhCLzVHNGxnWG94RW1sUDBQdk51TXNqRGRHN3dyN3NQRVU5VzVQdC92c2o0bVZwaDI0dTJWSnJ0ckw4bEJUaE1oazVieTJBRm1yZ1AwbmRQMkg5N3lBc1A0d3Z2N21Od1RBbkRFbm9TZFlFZnE3YUtONzBrejE4NVUwa0RDUGovazE0T3h6bkdtZHczT1RTZmxwZGlPcERoKzNjY0pXeWRUVXp4NVVXa3dWbGU5ZDk0M2syWmZ3bml0TlJVSExJK0NOa3VjdUlTZWlmV3FUWjVwbXFNdz090&amp;sid=&amp;utm_source=dlvr.it&amp;utm_medium=twitter</t>
  </si>
  <si>
    <t>https://redir.lomadee.com/v2/direct/aHR0cHM6Ly90cmFja2VyLnBlbnNlYmlnLmNvbS5ici9wYWdlP3VybD1odHRwJTNhJTJmJTJmcHJvZHV0by5wb250b2ZyaW8uY29tLmJyJTJmNTQwOTM1MCUzZnV0bV9zb3VyY2UlM2RidXNjYXBlJTI2dXRtX21lZGl1bSUzZGNvbXBhcmFkb3JwcmVjbyUyNnV0bV9jb250ZW50JTNkNTQwOTM1MCUyNmNtX21tYyUzZGJ1c2NhcGVfWE1MLV8tVEVMRS1fLUNvbXBhcmFkb3ItXy01NDA5MzUwJTI2dGtTb3VyY2UlM2RidXNjYXBlJTI2dGtPZmZlciUzZDAxZDhkMDllLTI0YWQtNGNmZC1iYjJiLTZkM2UyODI0YmEwNyUyNmRMb2clM2QyMDE3MDQwMzA5MzQxNA--/35737736/9147 https://twitter.com/i/web/status/848883430280572928 https://redir.lomadee.com/v2/direct/aHR0cHM6Ly90cmFja2VyLnBlbnNlYmlnLmNvbS5ici9wYWdlP3VybD1odHRwJTNhJTJmJTJmcHJvZHV0by5wb250b2ZyaW8uY29tLmJyJTJmNTQwOTM1MCUzZnV0bV9zb3VyY2UlM2RidXNjYXBlJTI2dXRtX21lZGl1bSUzZGNvbXBhcmFkb3JwcmVjbyUyNnV0bV9jb250ZW50JTNkNTQwOTM1MCUyNmNtX21tYyUzZGJ1c2NhcGVfWE1MLV8tVEVMRS1fLUNvbXBhcmFkb3ItXy01NDA5MzUwJTI2dGtTb3VyY2UlM2RidXNjYXBlJTI2dGtPZmZlciUzZDAxZDhkMDllLTI0YWQtNGNmZC1iYjJiLTZkM2UyODI0YmEwNyUyNmRMb2clM2QyMDE3MDQwMzA3NTgzNw--/35737736/9147 https://twitter.com/i/web/status/848860772298043392 https://redir.lomadee.com/v2/direct/aHR0cHM6Ly90cmFja2VyLnBlbnNlYmlnLmNvbS5ici9wYWdlP3VybD1odHRwcyUzYSUyZiUyZnd3dy53YWxtYXJ0LmNvbS5iciUyZnNtYXJ0cGhvbmUtc2Ftc3VuZy1nYWxheHktajctZHVvcy1qNzAwbS1kcy1wcmV0by1kdWFsLWNoaXAtYW5kcm9pZC01LTEtNGctd2ktZmktcHJvY2Vzc2Fkb3Itb2N0YS1jb3JlLTEtNS1naHotY2FtZXJhLTEzbXAlMmYzMzAzMzgzJTJmcHIlM2Z1dG1fc291cmNlJTNkYnVzY2FwZSUyNnV0bV9tZWRpdW0lM2R4bWxfQnVzY2FwZSUyNnV0bV9jYW1wYWlnbiUzZEJ1c2NhcGUlMjZ0a1NvdXJjZSUzZGJ1c2NhcGUlMjZ0a09mZmVyJTNkMjNmN2M3MDUtMmNmMy00NjRhLWE1ZTctNjdlNTdkMTg1MTE4JTI2ZExvZyUzZDIwMTcwNDAxMTQ1ODQ2JnV0bV90ZXJtPWJ1c2NhcGUmdXRtX2NvbnRlbnQ9YnVzY2FwZSZ1dG1fc291cmNlPWJ1c2NhcGUmdXRtX21lZGl1bT1idXNjYXBlJnV0bV9jYW1wYWlnbj1idXNjYXBl/35737736/9147 https://twitter.com/i/web/status/848758807727570945</t>
  </si>
  <si>
    <t>Top URLs in Tweet by Salience</t>
  </si>
  <si>
    <t>Top Domains in Tweet by Count</t>
  </si>
  <si>
    <t>twitter.com trovaprezzi.it</t>
  </si>
  <si>
    <t>Top Domains in Tweet by Salience</t>
  </si>
  <si>
    <t>trovaprezzi.it twitter.com</t>
  </si>
  <si>
    <t>Top Hashtags in Tweet by Count</t>
  </si>
  <si>
    <t>Top Hashtags in Tweet by Salience</t>
  </si>
  <si>
    <t>Top Words in Tweet by Count</t>
  </si>
  <si>
    <t>gameloft please make galaxy j7</t>
  </si>
  <si>
    <t>smartphone samsung galaxy j7 metal preto 16gb dual chip 4g</t>
  </si>
  <si>
    <t>españa todo sobre el samsung galaxy j7 y cómo comprarlo</t>
  </si>
  <si>
    <t>sim cheong ha galaxy j7</t>
  </si>
  <si>
    <t>galaxy 2016 samsung rolling out android security patches j5 j7</t>
  </si>
  <si>
    <t>ốp silicon hoa văn đính đá cho galaxy j7 prime</t>
  </si>
  <si>
    <t>carbon fiber sleeve case cover pouch samsung sm j710f galaxy</t>
  </si>
  <si>
    <t>walking dead zombie minions cover case iphone 4 4s 5</t>
  </si>
  <si>
    <t>root install twrp recovery galaxy j7 2016 android 6 0</t>
  </si>
  <si>
    <t>erafonestore untuk harga samsung galaxy j7 prime sekarang berapa ya</t>
  </si>
  <si>
    <t>eu só de pensar q quando minha mãe chegar vou</t>
  </si>
  <si>
    <t>gostei de um vídeo youtube novo samsung galaxy j7 prime</t>
  </si>
  <si>
    <t>galaxy j7 2016 gets march security update build j710mnubu2aqc1</t>
  </si>
  <si>
    <t>galaxy j7 2016 gets march security update build j710mnubu2aqc1 titbit</t>
  </si>
  <si>
    <t>firmware j710f ds galaxy j7 j710fxxu2aqb3_j710fojv2aqb2_farsi arabic turkey android 6</t>
  </si>
  <si>
    <t>arturooarzolaa galaxy j7</t>
  </si>
  <si>
    <t>ipad hot case cover flip clear view transparent electroplating hard</t>
  </si>
  <si>
    <t>deals samsung galaxy j7 prime 16 gb golden selling cheaper</t>
  </si>
  <si>
    <t>ต องสงส แชร ไป ใครพบเห นผ ยในร ปน 3คน แจ</t>
  </si>
  <si>
    <t>sealed fresh box sample pic pag binili nyo po ito</t>
  </si>
  <si>
    <t>il samsung galaxy j7 199 prezzo più basso di sempre</t>
  </si>
  <si>
    <t>u s cellular向けsamsung galaxy j7 2017 となるsm j727r4がfcc通過</t>
  </si>
  <si>
    <t>clickbd samsung galaxy j7 master copy via</t>
  </si>
  <si>
    <t>galaxy_j7_2016 الاكثر انتشارا والافضل سعرا متوفر بسعر العرض اللون الاسود</t>
  </si>
  <si>
    <t>r hã lle fã samsung galaxy j7 2017 sm j727</t>
  </si>
  <si>
    <t>samsung galaxy j7 case cover free screen protector de liggoâ</t>
  </si>
  <si>
    <t>video added youtube playlist galaxy j7 vs iphone 7 camera</t>
  </si>
  <si>
    <t>lưng ốp samsung galaxy j7 prime siêu chống sốc kèm</t>
  </si>
  <si>
    <t>samsung galaxy j7 2016 gets better march security update</t>
  </si>
  <si>
    <t>new android app theme galaxy j5 2017</t>
  </si>
  <si>
    <t>unlock mở mạng samsung galaxy j7 tiếng việt t mobile</t>
  </si>
  <si>
    <t>127 samsung galaxy j7 metal oi</t>
  </si>
  <si>
    <t>samsung galaxy j7 ksh difference between 2 phones 1bob 4g</t>
  </si>
  <si>
    <t>alleged samsung galaxy j7 2017 receives bluetooth certification</t>
  </si>
  <si>
    <t>liked youtube video youthgalaxy1 samsung galaxy j7 bypass google account</t>
  </si>
  <si>
    <t>il est bien le samsung galaxy j7</t>
  </si>
  <si>
    <t>deluxe branded aluminum 1 25 metal brush brushhard</t>
  </si>
  <si>
    <t>kshop accessory set samsung galaxy j7 2015 version bling sparkling</t>
  </si>
  <si>
    <t>lang bili nyo naman ako neto samsung galaxy j7 2016</t>
  </si>
  <si>
    <t>up 10 samsung galaxy j7 prime factory unlocked phone dual</t>
  </si>
  <si>
    <t>new firmware sm j700m galaxy j7 version j700mubs2bqc3 os 6</t>
  </si>
  <si>
    <t>samsung galaxy j1 j5 share want one piece cases j2</t>
  </si>
  <si>
    <t>5 lt gt samsung galaxy j7 duos branco android 1</t>
  </si>
  <si>
    <t>gangster new orleans compatible samsung galaxy j7 prime releases worldwide</t>
  </si>
  <si>
    <t>avinashmongroo2 gangster new orleans compatible samsung galaxy j7 prime releases</t>
  </si>
  <si>
    <t>j7 130 บาทจ า iphone5 5s se 6 6s 6plus</t>
  </si>
  <si>
    <t>smartphone samsung galaxy j7 2016 metal j710m desbloqueado por r</t>
  </si>
  <si>
    <t>liguei pra te falar que essa oferta é de arrasar</t>
  </si>
  <si>
    <t>magazinevoce liguei pra te falar que essa oferta é de</t>
  </si>
  <si>
    <t>5 smartphone samsung galaxy j7 duos 16gb preto dual chip</t>
  </si>
  <si>
    <t>hã lle fã r samsung galaxy j7 2017 sm j727</t>
  </si>
  <si>
    <t>se vende samsung galaxy j7 blanco</t>
  </si>
  <si>
    <t>use galaxy j7 prime sm g610f cant set both sims</t>
  </si>
  <si>
    <t>dalam jomblofootballs merasa jago taktik strategi ungkapin aja bentuk video</t>
  </si>
  <si>
    <t>dalam merasa jago taktik strategi ungkapin aja bentuk video untukmumenang</t>
  </si>
  <si>
    <t>promosmartphone samsung galaxy j7 dual cupom de desconto rca 27231</t>
  </si>
  <si>
    <t>samsung galaxy j7 cupom de desconto rca 27231 16gb dual</t>
  </si>
  <si>
    <t>samsung galaxy j7 scontato 184 99 nella versione nera e</t>
  </si>
  <si>
    <t>reviewed samsung galaxy j7 prime 4 5 earn rs 40</t>
  </si>
  <si>
    <t>5 samsung galaxy j7 2016 white display hd octa core</t>
  </si>
  <si>
    <t>link smartphone samsung galaxy j7 duos com até de desconto</t>
  </si>
  <si>
    <t>galaxy 2016 security patch samsung j7 getting march android april</t>
  </si>
  <si>
    <t>galaxy 2016 security patch theworldgist samsung j7 getting march android</t>
  </si>
  <si>
    <t>samsung galaxy j7 product review</t>
  </si>
  <si>
    <t>loyalviratfan galaxy j7</t>
  </si>
  <si>
    <t>punya opini tentang man utd ceritakan dan dapatkan samsung galaxy</t>
  </si>
  <si>
    <t>unitedgoalhq punya opini tentang man utd ceritakan dan dapatkan samsung</t>
  </si>
  <si>
    <t>comprei o galaxy j7 prime tomara que eu não arrependa</t>
  </si>
  <si>
    <t>timbeta tecmundo galaxy j7 foi o smartphone mais procurado em</t>
  </si>
  <si>
    <t>hugotim1 timbeta tecmundo galaxy j7 foi o smartphone mais procurado</t>
  </si>
  <si>
    <t>attention check out amazing product upto 50 today here gt</t>
  </si>
  <si>
    <t>software update j710mnubu2aqc1 galaxy j7 2016 released</t>
  </si>
  <si>
    <t>iphone samsung galaxy j7 heh hindi na ko nag bc</t>
  </si>
  <si>
    <t>Top Words in Tweet by Salience</t>
  </si>
  <si>
    <t>j5 share want one piece cases j2 j3 luffy case</t>
  </si>
  <si>
    <t>dourado preto smartphone samsung galaxy j7 2016 metal j710m desbloqueado</t>
  </si>
  <si>
    <t>samsungcaresa samsung_ghana use galaxy j7 prime sm g610f cant set</t>
  </si>
  <si>
    <t>16gb dual samsung galaxy j7 cupom de desconto rca 27231</t>
  </si>
  <si>
    <t>5 j710f italia soli 194 90 display hd octa core</t>
  </si>
  <si>
    <t>não perca tempo 48 aproveite 52 link smartphone samsung galaxy</t>
  </si>
  <si>
    <t>Top Word Pairs in Tweet by Count</t>
  </si>
  <si>
    <t>gameloft,please  please,make  make,galaxy  galaxy,j7</t>
  </si>
  <si>
    <t>smartphone,samsung  samsung,galaxy  galaxy,j7  j7,metal  metal,preto  preto,16gb  16gb,dual  dual,chip  chip,4g  4g,android</t>
  </si>
  <si>
    <t>españa,todo  todo,sobre  sobre,el  el,samsung  samsung,galaxy  galaxy,j7  j7,y  y,cómo  cómo,comprarlo  comprarlo,libre</t>
  </si>
  <si>
    <t>sim,cheong  cheong,sim  cheong,galaxy  galaxy,j7  j7,ha  ha,ha</t>
  </si>
  <si>
    <t>samsung,rolling  rolling,out  out,android  android,security  security,patches  patches,galaxy  galaxy,j5  j5,2016  2016,galaxy  galaxy,j7</t>
  </si>
  <si>
    <t>ốp,silicon  silicon,hoa  hoa,văn  văn,đính  đính,đá  đá,cho  cho,galaxy  galaxy,j7  j7,prime  prime,đẹp</t>
  </si>
  <si>
    <t>carbon,fiber  fiber,sleeve  sleeve,case  case,cover  cover,pouch  pouch,samsung  samsung,sm  sm,j710f  j710f,galaxy  galaxy,j7</t>
  </si>
  <si>
    <t>walking,dead  dead,zombie  zombie,minions  minions,cover  cover,case  case,iphone  iphone,4  4,4s  4s,5  5,5s</t>
  </si>
  <si>
    <t>root,install  install,twrp  twrp,recovery  recovery,galaxy  galaxy,j7  j7,2016  2016,android  android,6  6,0  0,1</t>
  </si>
  <si>
    <t>erafonestore,untuk  untuk,harga  harga,samsung  samsung,galaxy  galaxy,j7  j7,prime  prime,sekarang  sekarang,berapa  berapa,ya  ya,harganya</t>
  </si>
  <si>
    <t>só,de  de,pensar  pensar,q  q,quando  quando,minha  minha,mãe  mãe,chegar  chegar,eu  eu,vou  vou,ter</t>
  </si>
  <si>
    <t>gostei,de  de,um  um,vídeo  vídeo,youtube  youtube,novo  novo,samsung  samsung,galaxy  galaxy,j7  j7,prime</t>
  </si>
  <si>
    <t>galaxy,j7  j7,2016  2016,gets  gets,march  march,security  security,update  update,build  build,j710mnubu2aqc1</t>
  </si>
  <si>
    <t>galaxy,j7  j7,2016  2016,gets  gets,march  march,security  security,update  update,build  build,j710mnubu2aqc1  j710mnubu2aqc1,titbit</t>
  </si>
  <si>
    <t>j710f,ds  ds,galaxy  galaxy,j7  j7,firmware  firmware,j710fxxu2aqb3_j710fojv2aqb2_farsi  j710fxxu2aqb3_j710fojv2aqb2_farsi,arabic  arabic,turkey  turkey,android  android,6  6,0</t>
  </si>
  <si>
    <t>arturooarzolaa,galaxy  galaxy,j7</t>
  </si>
  <si>
    <t>ipad,hot  hot,case  case,cover  cover,flip  flip,clear  clear,view  view,transparent  transparent,electroplating  electroplating,hard  hard,sams</t>
  </si>
  <si>
    <t>deals,samsung  samsung,galaxy  galaxy,j7  j7,prime  prime,16  16,gb  gb,golden  golden,selling  selling,cheaper  cheaper,inr</t>
  </si>
  <si>
    <t>ต,องสงส  แชร,ไป  ไป,ใครพบเห  ใครพบเห,นผ  นผ,ต  องสงส,ยในร  ยในร,ปน  ปน,3คน  3คน,แจ  แจ,งด</t>
  </si>
  <si>
    <t>fresh,box  box,sample  sample,pic  pic,pag  pag,binili  binili,nyo  nyo,sealed  sealed,po  po,ito  ito,____</t>
  </si>
  <si>
    <t>samsung,galaxy  galaxy,j7  j7,199  199,il  il,prezzo  prezzo,più  più,basso  basso,di  di,sempre  sempre,su</t>
  </si>
  <si>
    <t>u,s  s,cellular向けsamsung  cellular向けsamsung,galaxy  galaxy,j7  j7,2017  2017,となるsm  となるsm,j727r4がfcc通過</t>
  </si>
  <si>
    <t>samsung,galaxy  galaxy,j7  j7,master  master,copy  copy,clickbd  clickbd,via  via,clickbd</t>
  </si>
  <si>
    <t>galaxy_j7_2016,الاكثر  الاكثر,انتشارا  انتشارا,والافضل  والافضل,سعرا  سعرا,متوفر  متوفر,بسعر  بسعر,العرض  العرض,اللون  اللون,الاسود  الاسود,800</t>
  </si>
  <si>
    <t>hã,lle  lle,fã  fã,r  r,samsung  samsung,galaxy  galaxy,j7  j7,2017  2017,sm  sm,j727  j727,braunbã</t>
  </si>
  <si>
    <t>samsung,galaxy  galaxy,j7  j7,case  case,cover  cover,free  free,screen  screen,protector  protector,de  de,liggoâ  liggoâ,good</t>
  </si>
  <si>
    <t>added,video  video,youtube  youtube,playlist  playlist,galaxy  galaxy,j7  j7,vs  vs,iphone  iphone,7  7,camera  camera,video</t>
  </si>
  <si>
    <t>ốp,lưng  lưng,samsung  samsung,galaxy  galaxy,j7  j7,prime  prime,siêu  siêu,chống  chống,sốc  sốc,kèm  kèm,đế</t>
  </si>
  <si>
    <t>samsung,galaxy  galaxy,j7  j7,2016  2016,gets  gets,better  better,march  march,security  security,update</t>
  </si>
  <si>
    <t>new,android  android,app  app,theme  theme,galaxy  galaxy,j5  j5,2017</t>
  </si>
  <si>
    <t>unlock,mở  mở,mạng  samsung,galaxy  galaxy,j7  mạng,tiếng  tiếng,việt  việt,samsung  j7,t  t,mobile  mobile,ok</t>
  </si>
  <si>
    <t>127,samsung  samsung,galaxy  galaxy,j7  j7,metal  metal,oi</t>
  </si>
  <si>
    <t>samsung,galaxy  galaxy,j7  difference,between  between,2  2,phones  phones,1bob  1bob,samsung  j7,4g  4g,ksh  ksh,23499</t>
  </si>
  <si>
    <t>alleged,samsung  samsung,galaxy  galaxy,j7  j7,2017  2017,receives  receives,bluetooth  bluetooth,certification</t>
  </si>
  <si>
    <t>liked,youtube  youtube,video  video,youthgalaxy1  youthgalaxy1,samsung  samsung,galaxy  galaxy,j7  j7,bypass  bypass,google  google,account  account,without</t>
  </si>
  <si>
    <t>il,est  est,bien  bien,le  le,samsung  samsung,galaxy  galaxy,j7</t>
  </si>
  <si>
    <t>1,25  25,deluxe  deluxe,branded  branded,aluminum  aluminum,metal  metal,brush  brush,branded  branded,deluxe  deluxe,aluminum  aluminum,brushhard</t>
  </si>
  <si>
    <t>kshop,accessory  accessory,set  set,samsung  samsung,galaxy  galaxy,j7  j7,2015  2015,version  version,bling  bling,sparkling  sparkling,hard</t>
  </si>
  <si>
    <t>bili,nyo  nyo,naman  naman,ako  ako,neto  neto,samsung  samsung,galaxy  galaxy,j7  j7,2016  2016,lang  lang,hahahaha</t>
  </si>
  <si>
    <t>up,10  10,samsung  samsung,galaxy  galaxy,j7  j7,prime  prime,factory  factory,unlocked  unlocked,phone  phone,dual  dual,sim</t>
  </si>
  <si>
    <t>new,firmware  firmware,sm  sm,j700m  j700m,galaxy  galaxy,j7  j7,version  version,j700mubs2bqc3  j700mubs2bqc3,os  os,6  6,0</t>
  </si>
  <si>
    <t>samsung,galaxy  galaxy,j1  share,want  want,one  one,piece  piece,cases  cases,samsung  j1,j2  j2,j3  luffy,case</t>
  </si>
  <si>
    <t>samsung,galaxy  galaxy,j7  j7,duos  duos,branco  branco,android  android,5  5,1  1,16gb  16gb,câmera  câmera,13mp</t>
  </si>
  <si>
    <t>gangster,new  new,orleans  orleans,compatible  compatible,samsung  samsung,galaxy  galaxy,j7  j7,prime  prime,releases  releases,worldwide</t>
  </si>
  <si>
    <t>avinashmongroo2,gangster  gangster,new  new,orleans  orleans,compatible  compatible,samsung  samsung,galaxy  galaxy,j7  j7,prime  prime,releases  releases,worldwide</t>
  </si>
  <si>
    <t>130,บาทจ  บาทจ,า  า,iphone5  iphone5,5s  5s,se  se,6  6,6s  6s,6plus  6plus,7  7,7plus</t>
  </si>
  <si>
    <t>smartphone,samsung  samsung,galaxy  galaxy,j7  j7,2016  2016,metal  metal,j710m  j710m,desbloqueado  por,r  r,859  859,90</t>
  </si>
  <si>
    <t>liguei,pra  pra,te  te,falar  falar,que  que,essa  essa,oferta  oferta,é  é,de  de,arrasar  arrasar,liquidaçãofantastica</t>
  </si>
  <si>
    <t>magazinevoce,liguei  liguei,pra  pra,te  te,falar  falar,que  que,essa  essa,oferta  oferta,é  é,de  de,arrasar</t>
  </si>
  <si>
    <t>smartphone,samsung  samsung,galaxy  galaxy,j7  j7,duos  duos,16gb  16gb,preto  preto,dual  dual,chip  chip,4g  4g,câm</t>
  </si>
  <si>
    <t>hã,lle  lle,fã  fã,r  r,samsung  samsung,galaxy  galaxy,j7  j7,2017  2017,sm  sm,j727  j727,spielzeug</t>
  </si>
  <si>
    <t>se,vende  vende,samsung  samsung,galaxy  galaxy,j7  j7,blanco</t>
  </si>
  <si>
    <t>use,galaxy  galaxy,j7  j7,prime  prime,sm  sm,g610f  g610f,cant  cant,set  set,both  both,sims  sims,3g</t>
  </si>
  <si>
    <t>jomblofootballs,merasa  merasa,jago  jago,dalam  dalam,taktik  taktik,strategi  strategi,ungkapin  ungkapin,aja  aja,dalam  dalam,bentuk  bentuk,video</t>
  </si>
  <si>
    <t>merasa,jago  jago,dalam  dalam,taktik  taktik,strategi  strategi,ungkapin  ungkapin,aja  aja,dalam  dalam,bentuk  bentuk,video  video,untukmumenang</t>
  </si>
  <si>
    <t>promosmartphone,samsung  samsung,galaxy  galaxy,j7  j7,dual  dual,cupom  cupom,de  de,desconto  desconto,rca  rca,27231</t>
  </si>
  <si>
    <t>samsung,galaxy  galaxy,j7  cupom,de  de,desconto  desconto,rca  rca,27231  j7,16gb  16gb,cupom  j7,dual  dual,cupom</t>
  </si>
  <si>
    <t>samsung,galaxy  galaxy,j7  j7,scontato  scontato,184  184,99  99,nella  nella,versione  versione,nera  nera,e  e,187</t>
  </si>
  <si>
    <t>reviewed,samsung  samsung,galaxy  galaxy,j7  j7,prime  prime,4  4,5  5,earn  earn,rs  rs,40  40,per</t>
  </si>
  <si>
    <t>samsung,galaxy  galaxy,j7  2016,white  j7,2016  white,display  display,5  5,5  5,hd  hd,octa  octa,core</t>
  </si>
  <si>
    <t>link,smartphone  smartphone,samsung  samsung,galaxy  galaxy,j7  j7,duos  duos,com  com,até  de,desconto  aproveite,link  até,52</t>
  </si>
  <si>
    <t>security,patch  samsung,galaxy  galaxy,j7  j7,2016  2016,getting  getting,march  march,android  android,security  patch,april  april,security</t>
  </si>
  <si>
    <t>security,patch  theworldgist,samsung  samsung,galaxy  galaxy,j7  j7,2016  2016,getting  getting,march  march,android  android,security  patch,april</t>
  </si>
  <si>
    <t>samsung,galaxy  galaxy,j7  j7,product  product,review</t>
  </si>
  <si>
    <t>loyalviratfan,galaxy  galaxy,j7</t>
  </si>
  <si>
    <t>punya,opini  opini,tentang  tentang,man  man,utd  utd,ceritakan  ceritakan,dan  dan,dapatkan  dapatkan,samsung  samsung,galaxy  galaxy,j7</t>
  </si>
  <si>
    <t>unitedgoalhq,punya  punya,opini  opini,tentang  tentang,man  man,utd  utd,ceritakan  ceritakan,dan  dan,dapatkan  dapatkan,samsung  samsung,galaxy</t>
  </si>
  <si>
    <t>comprei,o  o,galaxy  galaxy,j7  j7,prime  prime,tomara  tomara,que  que,eu  eu,não  não,arrependa</t>
  </si>
  <si>
    <t>timbeta,tecmundo  tecmundo,galaxy  galaxy,j7  j7,foi  foi,o  o,smartphone  smartphone,mais  mais,procurado  procurado,em  em,março</t>
  </si>
  <si>
    <t>hugotim1,timbeta  timbeta,tecmundo  tecmundo,galaxy  galaxy,j7  j7,foi  foi,o  o,smartphone  smartphone,mais  mais,procurado  procurado,em</t>
  </si>
  <si>
    <t>attention,check  check,out  out,amazing  amazing,product  product,upto  upto,50  50,today  today,here  here,gt</t>
  </si>
  <si>
    <t>software,update  update,j710mnubu2aqc1  j710mnubu2aqc1,galaxy  galaxy,j7  j7,2016  2016,released</t>
  </si>
  <si>
    <t>samsung,galaxy  galaxy,j7  j7,heh  heh,hindi  hindi,na  na,ko  ko,nag  nag,iphone  iphone,bc  bc,expensive</t>
  </si>
  <si>
    <t>Top Word Pairs in Tweet by Salience</t>
  </si>
  <si>
    <t>share,want  want,one  one,piece  piece,cases  cases,samsung  j1,j2  j2,j3  luffy,case  case,samsung  j1,j1ace</t>
  </si>
  <si>
    <t>desbloqueado,dourado  dourado,por  desbloqueado,preto  preto,por  smartphone,samsung  samsung,galaxy  galaxy,j7  j7,2016  2016,metal  metal,j710m</t>
  </si>
  <si>
    <t>samsungcaresa,use  samsung_ghana,use  use,galaxy  galaxy,j7  j7,prime  prime,sm  sm,g610f  g610f,cant  cant,set  set,both</t>
  </si>
  <si>
    <t>j7,16gb  16gb,cupom  j7,dual  dual,cupom  samsung,galaxy  galaxy,j7  cupom,de  de,desconto  desconto,rca  rca,27231</t>
  </si>
  <si>
    <t>j7,j710f  j710f,2016  white,italia  italia,soli  soli,194  194,90  j7,2016  white,display  display,5  5,5</t>
  </si>
  <si>
    <t>não,perca  perca,tempo  tempo,link  até,48  48,de  aproveite,link  até,52  52,de  link,smartphone  smartphone,samsung</t>
  </si>
  <si>
    <t>Word</t>
  </si>
  <si>
    <t>prime</t>
  </si>
  <si>
    <t>5</t>
  </si>
  <si>
    <t>review</t>
  </si>
  <si>
    <t>product</t>
  </si>
  <si>
    <t>android</t>
  </si>
  <si>
    <t>smartphone</t>
  </si>
  <si>
    <t>security</t>
  </si>
  <si>
    <t>desconto</t>
  </si>
  <si>
    <t>case</t>
  </si>
  <si>
    <t>dual</t>
  </si>
  <si>
    <t>dalam</t>
  </si>
  <si>
    <t>video</t>
  </si>
  <si>
    <t>duos</t>
  </si>
  <si>
    <t>16gb</t>
  </si>
  <si>
    <t>1</t>
  </si>
  <si>
    <t>sm</t>
  </si>
  <si>
    <t>r</t>
  </si>
  <si>
    <t>6</t>
  </si>
  <si>
    <t>o</t>
  </si>
  <si>
    <t>dan</t>
  </si>
  <si>
    <t>dapatkan</t>
  </si>
  <si>
    <t>march</t>
  </si>
  <si>
    <t>4g</t>
  </si>
  <si>
    <t>cover</t>
  </si>
  <si>
    <t>2017</t>
  </si>
  <si>
    <t>metal</t>
  </si>
  <si>
    <t>new</t>
  </si>
  <si>
    <t>iphone</t>
  </si>
  <si>
    <t>cupom</t>
  </si>
  <si>
    <t>rca</t>
  </si>
  <si>
    <t>27231</t>
  </si>
  <si>
    <t>update</t>
  </si>
  <si>
    <t>patch</t>
  </si>
  <si>
    <t>90</t>
  </si>
  <si>
    <t>j5</t>
  </si>
  <si>
    <t>0</t>
  </si>
  <si>
    <t>use</t>
  </si>
  <si>
    <t>j710mnubu2aqc1</t>
  </si>
  <si>
    <t>gt</t>
  </si>
  <si>
    <t>merasa</t>
  </si>
  <si>
    <t>jago</t>
  </si>
  <si>
    <t>taktik</t>
  </si>
  <si>
    <t>strategi</t>
  </si>
  <si>
    <t>ungkapin</t>
  </si>
  <si>
    <t>aja</t>
  </si>
  <si>
    <t>bentuk</t>
  </si>
  <si>
    <t>que</t>
  </si>
  <si>
    <t>eu</t>
  </si>
  <si>
    <t>j3</t>
  </si>
  <si>
    <t>link</t>
  </si>
  <si>
    <t>com</t>
  </si>
  <si>
    <t>até</t>
  </si>
  <si>
    <t>white</t>
  </si>
  <si>
    <t>brand</t>
  </si>
  <si>
    <t>j710f</t>
  </si>
  <si>
    <t>via</t>
  </si>
  <si>
    <t>set</t>
  </si>
  <si>
    <t>se</t>
  </si>
  <si>
    <t>preto</t>
  </si>
  <si>
    <t>13mp</t>
  </si>
  <si>
    <t>firmware</t>
  </si>
  <si>
    <t>sim</t>
  </si>
  <si>
    <t>il</t>
  </si>
  <si>
    <t>gets</t>
  </si>
  <si>
    <t>amazon</t>
  </si>
  <si>
    <t>up</t>
  </si>
  <si>
    <t>out</t>
  </si>
  <si>
    <t>today</t>
  </si>
  <si>
    <t>foi</t>
  </si>
  <si>
    <t>mais</t>
  </si>
  <si>
    <t>procurado</t>
  </si>
  <si>
    <t>em</t>
  </si>
  <si>
    <t>março</t>
  </si>
  <si>
    <t>zoom</t>
  </si>
  <si>
    <t>ken</t>
  </si>
  <si>
    <t>não</t>
  </si>
  <si>
    <t>punya</t>
  </si>
  <si>
    <t>opini</t>
  </si>
  <si>
    <t>tentang</t>
  </si>
  <si>
    <t>man</t>
  </si>
  <si>
    <t>utd</t>
  </si>
  <si>
    <t>ceritakan</t>
  </si>
  <si>
    <t>getting</t>
  </si>
  <si>
    <t>april</t>
  </si>
  <si>
    <t>aproveite</t>
  </si>
  <si>
    <t>52</t>
  </si>
  <si>
    <t>display</t>
  </si>
  <si>
    <t>hd</t>
  </si>
  <si>
    <t>octa</t>
  </si>
  <si>
    <t>core</t>
  </si>
  <si>
    <t>ram</t>
  </si>
  <si>
    <t>2gb</t>
  </si>
  <si>
    <t>storage</t>
  </si>
  <si>
    <t>wifi</t>
  </si>
  <si>
    <t>bt</t>
  </si>
  <si>
    <t>lte</t>
  </si>
  <si>
    <t>4</t>
  </si>
  <si>
    <t>per</t>
  </si>
  <si>
    <t>e</t>
  </si>
  <si>
    <t>g610f</t>
  </si>
  <si>
    <t>cant</t>
  </si>
  <si>
    <t>both</t>
  </si>
  <si>
    <t>sims</t>
  </si>
  <si>
    <t>3g</t>
  </si>
  <si>
    <t>sometimes</t>
  </si>
  <si>
    <t>2g</t>
  </si>
  <si>
    <t>work</t>
  </si>
  <si>
    <t>need</t>
  </si>
  <si>
    <t>help</t>
  </si>
  <si>
    <t>bband</t>
  </si>
  <si>
    <t>g610fdd1api9</t>
  </si>
  <si>
    <t>free</t>
  </si>
  <si>
    <t>screen</t>
  </si>
  <si>
    <t>protector</t>
  </si>
  <si>
    <t>liggoâ</t>
  </si>
  <si>
    <t>good</t>
  </si>
  <si>
    <t>quality</t>
  </si>
  <si>
    <t>vende</t>
  </si>
  <si>
    <t>blanco</t>
  </si>
  <si>
    <t>hã</t>
  </si>
  <si>
    <t>lle</t>
  </si>
  <si>
    <t>fã</t>
  </si>
  <si>
    <t>j727</t>
  </si>
  <si>
    <t>chip</t>
  </si>
  <si>
    <t>tela</t>
  </si>
  <si>
    <t>liguei</t>
  </si>
  <si>
    <t>pra</t>
  </si>
  <si>
    <t>te</t>
  </si>
  <si>
    <t>falar</t>
  </si>
  <si>
    <t>essa</t>
  </si>
  <si>
    <t>oferta</t>
  </si>
  <si>
    <t>é</t>
  </si>
  <si>
    <t>arrasar</t>
  </si>
  <si>
    <t>j710m</t>
  </si>
  <si>
    <t>desbloqueado</t>
  </si>
  <si>
    <t>por</t>
  </si>
  <si>
    <t>859</t>
  </si>
  <si>
    <t>5s</t>
  </si>
  <si>
    <t>6s</t>
  </si>
  <si>
    <t>7</t>
  </si>
  <si>
    <t>gangster</t>
  </si>
  <si>
    <t>orleans</t>
  </si>
  <si>
    <t>compatible</t>
  </si>
  <si>
    <t>releases</t>
  </si>
  <si>
    <t>worldwide</t>
  </si>
  <si>
    <t>câmera</t>
  </si>
  <si>
    <t>lt</t>
  </si>
  <si>
    <t>j1</t>
  </si>
  <si>
    <t>version</t>
  </si>
  <si>
    <t>nyo</t>
  </si>
  <si>
    <t>lang</t>
  </si>
  <si>
    <t>hard</t>
  </si>
  <si>
    <t>aluminum</t>
  </si>
  <si>
    <t>unlock</t>
  </si>
  <si>
    <t>mở</t>
  </si>
  <si>
    <t>mạng</t>
  </si>
  <si>
    <t>ốp</t>
  </si>
  <si>
    <t>lưng</t>
  </si>
  <si>
    <t>sealed</t>
  </si>
  <si>
    <t>ต</t>
  </si>
  <si>
    <t>องสงส</t>
  </si>
  <si>
    <t>build</t>
  </si>
  <si>
    <t>um</t>
  </si>
  <si>
    <t>españa</t>
  </si>
  <si>
    <t>todo</t>
  </si>
  <si>
    <t>sobre</t>
  </si>
  <si>
    <t>el</t>
  </si>
  <si>
    <t>y</t>
  </si>
  <si>
    <t>cómo</t>
  </si>
  <si>
    <t>comprarlo</t>
  </si>
  <si>
    <t>libre</t>
  </si>
  <si>
    <t>ebay</t>
  </si>
  <si>
    <t>cheong</t>
  </si>
  <si>
    <t>ha</t>
  </si>
  <si>
    <t>Count</t>
  </si>
  <si>
    <t>Salience</t>
  </si>
  <si>
    <t>Word on Sentiment List #1: Positive</t>
  </si>
  <si>
    <t>Word on Sentiment List #2: Negative</t>
  </si>
  <si>
    <t>Word on Sentiment List #3: (Add your own word list)</t>
  </si>
  <si>
    <t>Word 1</t>
  </si>
  <si>
    <t>Word 2</t>
  </si>
  <si>
    <t>Mutual Information</t>
  </si>
  <si>
    <t>Word1 on Sentiment List #1: Positive</t>
  </si>
  <si>
    <t>Word1 on Sentiment List #2: Negative</t>
  </si>
  <si>
    <t>Word1 on Sentiment List #3: (Add your own word list)</t>
  </si>
  <si>
    <t>Word2 on Sentiment List #1: Positive</t>
  </si>
  <si>
    <t>Word2 on Sentiment List #2: Negative</t>
  </si>
  <si>
    <t>Word2 on Sentiment List #3: (Add your own word list)</t>
  </si>
  <si>
    <t>Sentiment List #1: Positive Word Count</t>
  </si>
  <si>
    <t>Sentiment List #1: Positive Word Percentage (%)</t>
  </si>
  <si>
    <t>Sentiment List #2: Negative Word Count</t>
  </si>
  <si>
    <t>Sentiment List #2: Negative Word Percentage (%)</t>
  </si>
  <si>
    <t>Sentiment List #3: (Add your own word list) Word Count</t>
  </si>
  <si>
    <t>Sentiment List #3: (Add your own word list) Word Percentage (%)</t>
  </si>
  <si>
    <t>Non-categorized Word Count</t>
  </si>
  <si>
    <t>Non-categorized Word Percentage (%)</t>
  </si>
  <si>
    <t>Edge Content Word Count</t>
  </si>
  <si>
    <t>Vertex Content Word Count</t>
  </si>
  <si>
    <t>Group Content Word Count</t>
  </si>
  <si>
    <t xml:space="preserve">&lt;?xml version="1.0" encoding="utf-8"?&gt;_x000D_
&lt;configuration&gt;_x000D_
  &lt;configSections&gt;_x000D_
    &lt;sectionGroup name="userSettings" type="System.Configuration.UserSettingsGroup, System, Version=2.0.0.0, Culture=neutral, PublicKeyToken=b77a5c561934e089"&gt;_x000D_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&lt;value&gt;OverallMetrics, TopNBy, TwitterSearchNetworkTopItems, Words, EdgeCreation&lt;/value&gt;_x000D_
      &lt;/setting&gt;_x000D_
      &lt;setting name="WordMetricUserSettings" serializeAs="String"&gt;_x000D_
        &lt;value&gt;CalculateSentiment░True▓TextColumnIsOnEdgeWorksheet░True▓TextColumnName░Tweet▓CountByGroup░False▓SkipSingleTerms░True▓WordsToSkip░a able about across after ain't all almost also am among an and any are aren't as at be because been but by can can't cannot could could've couldn't did didn't do does doesn't don't either else ever every for from get got had has hasn't have he he'd he'll he's her hers him his how how'd how'll how's however i i'd i'll i'm i've if in into is isn't it it's its just least let like likely may me might might've most must must've mustn't my neither no nor not of off often on only or other our own rather said say says she she'd she'll she's should should've shouldn't since so some than that that'll that's the their them then there there's these they they'd they'll they're they've this to too us wants was wasn't we we'd we'll we're were weren't what what's when where where'd where'll where's which while who who'd who'll who's whom why why'd will with won't would would've wouldn't yet you you'd you'll you're you've your rt mt▓SentimentList1Name░Positive▓SentimentList2Name░Negative▓SentimentList3Name░(Add your own word list)▓SentimentWordsInList1░a+ abound abounds abundance abundant accessable accessible acclaim acclaimed acclamation accolade accolades accommodative accomodative accomplish accomplished accomplishment accomplishments accurate accurately achievable achievement achievements achievible acumen adaptable adaptive adequate adjustable admirable admirably admiration admire admirer admiring admiringly adorable adore adored adorer adoring adoringly adroit adroitly adulate adulation adulatory advanced advantage advantageous advantageously advantages adventuresome adventurous advocate advocated advocates affability affable affably affectation affection affectionate affinity affirm affirmation affirmative affluence affluent afford affordable affordably afordable agile agilely agility agreeable agreeableness agreeably all-around alluring alluringly altruistic altruistically amaze amazed amazement amazes amazing amazingly ambitious ambitiously ameliorate amenable amenity amiability amiabily amiable amicability amicable amicably amity ample amply amuse amusing amusingly angel angelic apotheosis appeal appealing applaud appreciable appreciate appreciated appreciates appreciative appreciatively appropriate approval approve ardent ardently ardor articulate aspiration aspirations aspire assurance assurances assure assuredly assuring astonish astonished astonishing astonishingly astonishment astound astounded astounding astoundingly astutely attentive attraction attractive attractively attune audible audibly auspicious authentic authoritative autonomous available aver avid avidly award awarded awards awe awed awesome awesomely awesomeness awestruck awsome backbone balanced bargain beauteous beautiful beautifullly beautifully beautify beauty beckon beckoned beckoning beckons believable believeable beloved benefactor beneficent beneficial beneficially beneficiary benefit benefits benevolence benevolent benifits best best-known best-performing best-selling better better-known better-than-expected beutifully blameless bless blessing bliss blissful blissfully blithe blockbuster bloom blossom bolster bonny bonus bonuses boom booming boost boundless bountiful brainiest brainy brand-new brave bravery bravo breakthrough breakthroughs breathlessness breathtaking breathtakingly breeze bright brighten brighter brightest brilliance brilliances brilliant brilliantly brisk brotherly bullish buoyant cajole calm calming calmness capability capable capably captivate captivating carefree cashback cashbacks catchy celebrate celebrated celebration celebratory champ champion </t>
  </si>
  <si>
    <t>charisma charismatic charitable charm charming charmingly chaste cheaper cheapest cheer cheerful cheery cherish cherished cherub chic chivalrous chivalry civility civilize clarity classic classy clean cleaner cleanest cleanliness cleanly clear clear-cut cleared clearer clearly clears clever cleverly cohere coherence coherent cohesive colorful comely comfort comfortable comfortably comforting comfy commend commendable commendably commitment commodious compact compactly compassion compassionate compatible competitive complement complementary complemented complements compliant compliment complimentary comprehensive conciliate conciliatory concise confidence confident congenial congratulate congratulation congratulations congratulatory conscientious considerate consistent consistently constructive consummate contentment continuity contrasty contribution convenience convenient conveniently convience convienient convient convincing convincingly cool coolest cooperative cooperatively cornerstone correct correctly cost-effective cost-saving counter-attack counter-attacks courage courageous courageously courageousness courteous courtly covenant cozy creative credence credible crisp crisper cure cure-all cushy cute cuteness danke danken daring daringly darling dashing dauntless dawn dazzle dazzled dazzling dead-cheap dead-on decency decent decisive decisiveness dedicated defeat defeated defeating defeats defender deference deft deginified delectable delicacy delicate delicious delight delighted delightful delightfully delightfulness dependable dependably deservedly deserving desirable desiring desirous destiny detachable devout dexterous dexterously dextrous dignified dignify dignity diligence diligent diligently diplomatic dirt-cheap distinction distinctive distinguished diversified divine divinely dominate dominated dominates dote dotingly doubtless dreamland dumbfounded dumbfounding dummy-proof durable dynamic eager eagerly eagerness earnest earnestly earnestness ease eased eases easier easiest easiness easing easy easy-to-use easygoing ebullience ebullient ebulliently ecenomical economical ecstasies ecstasy ecstatic ecstatically edify educated effective effectively effectiveness effectual efficacious efficient efficiently effortless effortlessly effusion effusive effusively effusiveness elan elate elated elatedly elation electrify elegance elegant elegantly elevate elite eloquence eloquent eloquently embolden eminence eminent empathize empathy empower empowerment enchant enchanted enchanting enchantingly encourage encouragement encouraging encouragingly endear endearing endorse endorsed endorsement endorses endorsing energetic energize energy-efficient energy-saving engaging engrossing enhance enhanced enhancement enhances enjoy enjoyable enjoyably enjoyed enjoying enjoyment enjoys enlighten enlightenment enliven ennoble enough enrapt enrapture enraptured enrich enrichment enterprising entertain entertaining entertains enthral enthrall enthralled enthuse enthusiasm enthusiast enthusiastic enthusiastically entice enticed enticing enticingly entranced entrancing entrust enviable enviably envious enviously enviousness envy equitable ergonomical err-free erudite ethical eulogize euphoria euphoric euphorically evaluative evenly eventful everlasting evocative exalt exaltation exalted exaltedly exalting exaltingly examplar examplary excallent exceed exceeded exceeding exceedingly exceeds excel exceled excelent excellant excelled excellence excellency excellent excellently excels exceptional exceptionally excite excited excitedly excitedness excitement excites exciting excitingly exellent exemplar exemplary exhilarate exhilarating exhilaratingly exhilaration exonerate expansive expeditiously expertly exquisite exquisitely extol extoll extraordinarily extraordinary exuberance exuberant exuberantly exult exultant exultation exultingly eye-catch eye-catching eyecatch eyecatching fabulous fabulously facilitate fair fairly fairness faith faithful faithfully faithfulness fame famed famous famously fancier fancinating fancy fanfare fans fantastic fantastically fascinate fascinating fascinatingly fascination fashionable fashionably fast fast-growing fast-paced faster fastest fastest-growing faultless fav fave favor favorable favored favorite favorited favour fearless fearlessly feasible feasibly feat feature-rich fecilitous feisty felicitate felicitous felicity fertile fervent fervently fervid fervidly fervor festive fidelity fiery fine fine-looking finely finer finest firmer first-class first-in-class first-rate flashy flatter flattering flatteringly flawless flawlessly flexibility flexible flourish flourishing fluent flutter fond fondly fondness foolproof foremost foresight formidable fortitude fortuitous fortuitously fortunate fortunately fortune fragrant free freed freedom freedoms fresh fresher freshest friendliness friendly frolic frugal fruitful ftw fulfillment fun futurestic futuristic gaiety gaily gain gained gainful gainfully gaining gains gallant gallantly galore geekier geeky gem gems generosity generous generously genial genius gentle gentlest genuine gifted glad gladden gladly gladness glamorous glee gleeful gleefully glimmer glimmering glisten glistening glitter glitz glorify glorious gloriously glory glow glowing glowingly god-given god-send godlike godsend gold golden good goodly goodness goodwill goood gooood gorgeous gorgeously grace graceful gracefully gracious graciously graciousness grand grandeur grateful gratefully gratification gratified gratifies gratify gratifying gratifyingly gratitude great greatest greatness grin groundbreaking guarantee guidance guiltless gumption gush gusto gutsy hail halcyon hale hallmark hallmarks hallowed handier handily hands-down handsome handsomely handy happier happily happiness happy hard-working hardier hardy harmless harmonious harmoniously harmonize harmony headway heal healthful healthy hearten heartening heartfelt heartily heartwarming heaven heave</t>
  </si>
  <si>
    <t>nly helped helpful helping hero heroic heroically heroine heroize heros high-quality high-spirited hilarious holy homage honest honesty honor honorable honored honoring hooray hopeful hospitable hot hotcake hotcakes hottest hug humane humble humility humor humorous humorously humour humourous ideal idealize ideally idol idolize idolized idyllic illuminate illuminati illuminating illumine illustrious ilu imaculate imaginative immaculate immaculately immense impartial impartiality impartially impassioned impeccable impeccably important impress impressed impresses impressive impressively impressiveness improve improved improvement improvements improves improving incredible incredibly indebted individualized indulgence indulgent industrious inestimable inestimably inexpensive infallibility infallible infallibly influential ingenious ingeniously ingenuity ingenuous ingenuously innocuous innovation innovative inpressed insightful insightfully inspiration inspirational inspire inspiring instantly instructive instrumental integral integrated intelligence intelligent intelligible interesting interests intimacy intimate intricate intrigue intriguing intriguingly intuitive invaluable invaluablely inventive invigorate invigorating invincibility invincible inviolable inviolate invulnerable irreplaceable irreproachable irresistible irresistibly issue-free jaw-droping jaw-dropping jollify jolly jovial joy joyful joyfully joyous joyously jubilant jubilantly jubilate jubilation jubiliant judicious justly keen keenly keenness kid-friendly kindliness kindly kindness knowledgeable kudos large-capacity laud laudable laudably lavish lavishly law-abiding lawful lawfully lead leading leads lean led legendary leverage levity liberate liberation liberty lifesaver light-hearted lighter likable like liked likes liking lionhearted lively logical long-lasting lovable lovably love loved loveliness lovely lover loves loving low-cost low-price low-priced low-risk lower-priced loyal loyalty lucid lucidly luck luckier luckiest luckiness lucky lucrative luminous lush luster lustrous luxuriant luxuriate luxurious luxuriously luxury lyrical magic magical magnanimous magnanimously magnificence magnificent magnificently majestic majesty manageable maneuverable marvel marveled marvelled marvellous marvelous marvelously marvelousness marvels master masterful masterfully masterpiece masterpieces masters mastery matchless mature maturely maturity meaningful memorable merciful mercifully mercy merit meritorious merrily merriment merriness merry mesmerize mesmerized mesmerizes mesmerizing mesmerizingly meticulous meticulously mightily mighty mind-blowing miracle miracles miraculous miraculously miraculousness modern modest modesty momentous monumental monumentally morality motivated multi-purpose navigable neat neatest neatly nice nicely nicer nicest nifty nimble noble nobly noiseless non-violence non-violent notably noteworthy nourish nourishing nourishment novelty nurturing oasis obsession obsessions obtainable openly openness optimal optimism optimistic opulent orderly originality outdo outdone outperform outperformed outperforming outperforms outshine outshone outsmart outstanding outstandingly outstrip outwit ovation overjoyed overtake overtaken overtakes overtaking overtook overture pain-free painless painlessly palatial pamper pampered pamperedly pamperedness pampers panoramic paradise paramount pardon passion passionate passionately patience patient patiently patriot patriotic peace peaceable peaceful peacefully peacekeepers peach peerless pep pepped pepping peppy peps perfect perfection perfectly permissible perseverance persevere personages personalized phenomenal phenomenally picturesque piety pinnacle playful playfully pleasant pleasantly pleased pleases pleasing pleasingly pleasurable pleasurably pleasure plentiful pluses plush plusses poetic poeticize poignant poise poised polished polite politeness popular portable posh positive positively positives powerful powerfully praise praiseworthy praising pre-eminent precious precise precisely preeminent prefer preferable preferably prefered preferes preferring prefers premier prestige prestigious prettily pretty priceless pride principled privilege privileged prize proactive problem-free problem-solver prodigious prodigiously prodigy productive productively proficient proficiently profound profoundly profuse profusion progress progressive prolific prominence prominent promise promised promises promising promoter prompt promptly proper properly propitious propitiously pros prosper prosperity prosperous prospros protect protection protective proud proven proves providence proving prowess prudence prudent prudently punctual pure purify purposeful quaint qualified qualify quicker quiet quieter radiance radiant rapid rapport rapt rapture raptureous raptureously rapturous rapturously rational razor-sharp reachable readable readily ready reaffirm reaffirmation realistic realizable reasonable reasonably reasoned reassurance reassure receptive reclaim recomend recommend recommendation recommendations recommended reconcile reconciliation record-setting recover recovery rectification rectify rectifying redeem redeeming redemption refine refined refinement reform reformed reforming reforms refresh refreshed refreshing refund refunded regal regally regard rejoice rejoicing rejoicingly rejuvenate rejuvenated rejuvenating relaxed relent reliable reliably relief relish remarkable remarkably remedy remission remunerate renaissance renewed renown renowned replaceable reputable reputation resilient resolute resound resounding resourceful resourcefulness respect respectable respectful respectfully respite resplendent responsibly responsive restful restored restructure restructured restructuring retractable revel revelation revere reverence reverent reverently revitalize revival revive revives revolutionary revolutionize revolutionized revolutionizes reward rewarding rewardingly rich richer rich</t>
  </si>
  <si>
    <t>ly richness right righten righteous righteously righteousness rightful rightfully rightly rightness risk-free robust rock-star rock-stars rockstar rockstars romantic romantically romanticize roomier roomy rosy safe safely sagacity sagely saint saintliness saintly salutary salute sane satisfactorily satisfactory satisfied satisfies satisfy satisfying satisified saver savings savior savvy scenic seamless seasoned secure securely selective self-determination self-respect self-satisfaction self-sufficiency self-sufficient sensation sensational sensationally sensations sensible sensibly sensitive serene serenity sexy sharp sharper sharpest shimmering shimmeringly shine shiny significant silent simpler simplest simplified simplifies simplify simplifying sincere sincerely sincerity skill skilled skillful skillfully slammin sleek slick smart smarter smartest smartly smile smiles smiling smilingly smitten smooth smoother smoothes smoothest smoothly snappy snazzy sociable soft softer solace solicitous solicitously solid solidarity soothe soothingly sophisticated soulful soundly soundness spacious sparkle sparkling spectacular spectacularly speedily speedy spellbind spellbinding spellbindingly spellbound spirited spiritual splendid splendidly splendor spontaneous sporty spotless sprightly stability stabilize stable stainless standout state-of-the-art stately statuesque staunch staunchly staunchness steadfast steadfastly steadfastness steadiest steadiness steady stellar stellarly stimulate stimulates stimulating stimulative stirringly straighten straightforward streamlined striking strikingly striving strong stronger strongest stunned stunning stunningly stupendous stupendously sturdier sturdy stylish stylishly stylized suave suavely sublime subsidize subsidized subsidizes subsidizing substantive succeed succeeded succeeding succeeds succes success successes successful successfully suffice sufficed suffices sufficient sufficiently suitable sumptuous sumptuously sumptuousness super superb superbly superior superiority supple support supported supporter supporting supportive supports supremacy supreme supremely supurb supurbly surmount surpass surreal survival survivor sustainability sustainable swank swankier swankiest swanky sweeping sweet sweeten sweetheart sweetly sweetness swift swiftness talent talented talents tantalize tantalizing tantalizingly tempt tempting temptingly tenacious tenaciously tenacity tender tenderly terrific terrifically thank thankful thinner thoughtful thoughtfully thoughtfulness thrift thrifty thrill thrilled thrilling thrillingly thrills thrive thriving thumb-up thumbs-up tickle tidy time-honored timely tingle titillate titillating titillatingly togetherness tolerable toll-free top top-notch top-quality topnotch tops tough tougher toughest traction tranquil tranquility transparent treasure tremendously trendy triumph triumphal triumphant triumphantly trivially trophy trouble-free trump trumpet trust trusted trusting trustingly trustworthiness trustworthy trusty truthful truthfully truthfulness twinkly ultra-crisp unabashed unabashedly unaffected unassailable unbeatable unbiased unbound uncomplicated unconditional undamaged undaunted understandable undisputable undisputably undisputed unencumbered unequivocal unequivocally unfazed unfettered unforgettable unity unlimited unmatched unparalleled unquestionable unquestionably unreal unrestricted unrivaled unselfish unwavering upbeat upgradable upgradeable upgraded upheld uphold uplift uplifting upliftingly upliftment upscale usable useable useful user-friendly user-replaceable valiant valiantly valor valuable variety venerate verifiable veritable versatile versatility vibrant vibrantly victorious victory viewable vigilance vigilant virtue virtuous virtuously visionary vivacious vivid vouch vouchsafe warm warmer warmhearted warmly warmth wealthy welcome well well-backlit well-balanced well-behaved well-being well-bred well-connected well-educated well-established well-informed well-intentioned well-known well-made well-managed well-mannered well-positioned well-received well-regarded well-rounded well-run well-wishers wellbeing whoa wholeheartedly wholesome whooa whoooa wieldy willing willingly willingness win windfall winnable winner winners winning wins wisdom wise wisely witty won wonder wonderful wonderfully wonderous wonderously wonders wondrous woo work workable worked works world-famous worth worth-while worthiness worthwhile worthy wow wowed wowing wows yay youthful zeal zenith zest zippy▓SentimentWordsInList2░2-faced 2-faces abnormal abolish abominable abominably abominate abomination abort aborted aborts abrade abrasive abrupt abruptly abscond absence absent-minded absentee absurd absurdity absurdly absurdness abuse abused abuses abusive abysmal abysmally abyss accidental accost accursed accusation accusations accuse accuses accusing accusingly acerbate acerbic acerbically ache ached aches achey aching acrid acridly acridness acrimonious acrimoniously acrimony adamant adamantly addict addicted addicting addicts admonish admonisher admonishingly admonishment admonition adulterate adulterated adulteration adulterier adversarial adversary adverse adversity afflict affliction afflictive affront afraid aggravate aggravating aggravation aggression aggressive aggressiveness aggressor aggrieve aggrieved aggrivation aghast agonies agonize agonizing agonizingly agony aground ail ailing ailment aimless alarm alarmed alarming alarmingly alienate alienated alienation allegation allegations allege allergic allergies allergy aloof altercation ambiguity ambiguous ambivalence ambivalent ambush amiss amputate anarchism anarchist anarchistic anarchy anemic anger angrily angriness angry anguish animosity annihilate annihilation annoy annoyance annoyances annoyed annoying annoyingly annoys anomalous anomaly antagonism antagonist antagonistic antagonize anti- anti-american anti-israeli anti-occupation anti-proliferation anti-semites anti-s</t>
  </si>
  <si>
    <t>ocial anti-us anti-white antipathy antiquated antithetical anxieties anxiety anxious anxiously anxiousness apathetic apathetically apathy apocalypse apocalyptic apologist apologists appal appall appalled appalling appallingly apprehension apprehensions apprehensive apprehensively arbitrary arcane archaic arduous arduously argumentative arrogance arrogant arrogantly ashamed asinine asininely asinininity askance asperse aspersion aspersions assail assassin assassinate assault assult astray asunder atrocious atrocities atrocity atrophy attack attacks audacious audaciously audaciousness audacity audiciously austere authoritarian autocrat autocratic avalanche avarice avaricious avariciously avenge averse aversion aweful awful awfully awfulness awkward awkwardness ax babble back-logged back-wood back-woods backache backaches backaching backbite backbiting backward backwardness backwood backwoods bad badly baffle baffled bafflement baffling bait balk banal banalize bane banish banishment bankrupt barbarian barbaric barbarically barbarity barbarous barbarously barren baseless bash bashed bashful bashing bastard bastards battered battering batty bearish beastly bedlam bedlamite befoul beg beggar beggarly begging beguile belabor belated beleaguer belie belittle belittled belittling bellicose belligerence belligerent belligerently bemoan bemoaning bemused bent berate bereave bereavement bereft berserk beseech beset besiege besmirch bestial betray betrayal betrayals betrayer betraying betrays bewail beware bewilder bewildered bewildering bewilderingly bewilderment bewitch bias biased biases bicker bickering bid-rigging bigotries bigotry bitch bitchy biting bitingly bitter bitterly bitterness bizarre blab blabber blackmail blah blame blameworthy bland blandish blaspheme blasphemous blasphemy blasted blatant blatantly blather bleak bleakly bleakness bleed bleeding bleeds blemish blind blinding blindingly blindside blister blistering bloated blockage blockhead bloodshed bloodthirsty bloody blotchy blow blunder blundering blunders blunt blur bluring blurred blurring blurry blurs blurt boastful boggle bogus boil boiling boisterous bomb bombard bombardment bombastic bondage bonkers bore bored boredom bores boring botch bother bothered bothering bothers bothersome bowdlerize boycott braggart bragger brainless brainwash brash brashly brashness brat bravado brazen brazenly brazenness breach break break-up break-ups breakdown breaking breaks breakup breakups bribery brimstone bristle brittle broke broken broken-hearted brood browbeat bruise bruised bruises bruising brusque brutal brutalising brutalities brutality brutalize brutalizing brutally brute brutish bs buckle bug bugging buggy bugs bulkier bulkiness bulky bulkyness bull**** bull---- bullies bullshit bullshyt bully bullying bullyingly bum bump bumped bumping bumpping bumps bumpy bungle bungler bungling bunk burden burdensome burdensomely burn burned burning burns bust busts busybody butcher butchery buzzing byzantine cackle calamities calamitous calamitously calamity callous calumniate calumniation calumnies calumnious calumniously calumny cancer cancerous cannibal cannibalize capitulate capricious capriciously capriciousness capsize careless carelessness caricature carnage carp cartoonish cash-strapped castigate castrated casualty cataclysm cataclysmal cataclysmic cataclysmically catastrophe catastrophes catastrophic catastrophically catastrophies caustic caustically cautionary cave censure chafe chaff chagrin challenging chaos chaotic chasten chastise chastisement chatter chatterbox cheap cheapen cheaply cheat cheated cheater cheating cheats checkered cheerless cheesy chide childish chill chilly chintzy choke choleric choppy chore chronic chunky clamor clamorous clash cliche cliched clique clog clogged clogs cloud clouding cloudy clueless clumsy clunky coarse cocky coerce coercion coercive cold coldly collapse collude collusion combative combust comical commiserate commonplace commotion commotions complacent complain complained complaining complains complaint complaints complex complicated complication complicit compulsion compulsive concede conceded conceit conceited concen concens concern concerned concerns concession concessions condemn condemnable condemnation condemned condemns condescend condescending condescendingly condescension confess confession confessions confined conflict conflicted conflicting conflicts confound confounded confounding confront confrontation confrontational confuse confused confuses confusing confusion confusions congested congestion cons conscons conservative conspicuous conspicuously conspiracies conspiracy conspirator conspiratorial conspire consternation contagious contaminate contaminated contaminates contaminating contamination contempt contemptible contemptuous contemptuously contend contention contentious contort contortions contradict contradiction contradictory contrariness contravene contrive contrived controversial controversy convoluted corrode corrosion corrosions corrosive corrupt corrupted corrupting corruption corrupts corruptted costlier costly counter-productive counterproductive coupists covetous coward cowardly crabby crack cracked cracks craftily craftly crafty cramp cramped cramping cranky crap crappy craps crash crashed crashes crashing crass craven cravenly craze crazily craziness crazy creak creaking creaks credulous creep creeping creeps creepy crept crime criminal cringe cringed cringes cripple crippled cripples crippling crisis critic critical criticism criticisms criticize criticized criticizing critics cronyism crook crooked crooks crowded crowdedness crude cruel crueler cruelest cruelly cruelness cruelties cruelty crumble crumbling crummy crumple crumpled crumples crush crushed crushing cry culpable culprit cumbersome cunt cunts cuplrit curse cursed curses curt cuss cussed cutthroat cynical cynicism d*mn damage damaged damages damaging damn damnable damnably damnation damned damning damper</t>
  </si>
  <si>
    <t xml:space="preserve"> danger dangerous dangerousness dark darken darkened darker darkness dastard dastardly daunt daunting dauntingly dawdle daze dazed dead deadbeat deadlock deadly deadweight deaf dearth death debacle debase debasement debaser debatable debauch debaucher debauchery debilitate debilitating debility debt debts decadence decadent decay decayed deceit deceitful deceitfully deceitfulness deceive deceiver deceivers deceiving deception deceptive deceptively declaim decline declines declining decrement decrepit decrepitude decry defamation defamations defamatory defame defect defective defects defensive defiance defiant defiantly deficiencies deficiency deficient defile defiler deform deformed defrauding defunct defy degenerate degenerately degeneration degradation degrade degrading degradingly dehumanization dehumanize deign deject dejected dejectedly dejection delay delayed delaying delays delinquency delinquent delirious delirium delude deluded deluge delusion delusional delusions demean demeaning demise demolish demolisher demon demonic demonize demonized demonizes demonizing demoralize demoralizing demoralizingly denial denied denies denigrate denounce dense dent dented dents denunciate denunciation denunciations deny denying deplete deplorable deplorably deplore deploring deploringly deprave depraved depravedly deprecate depress depressed depressing depressingly depression depressions deprive deprived deride derision derisive derisively derisiveness derogatory desecrate desert desertion desiccate desiccated desititute desolate desolately desolation despair despairing despairingly desperate desperately desperation despicable despicably despise despised despoil despoiler despondence despondency despondent despondently despot despotic despotism destabilisation destains destitute destitution destroy destroyer destruction destructive desultory deter deteriorate deteriorating deterioration deterrent detest detestable detestably detested detesting detests detract detracted detracting detraction detracts detriment detrimental devastate devastated devastates devastating devastatingly devastation deviate deviation devil devilish devilishly devilment devilry devious deviously deviousness devoid diabolic diabolical diabolically diametrically diappointed diatribe diatribes dick dictator dictatorial die die-hard died dies difficult difficulties difficulty diffidence dilapidated dilemma dilly-dally dim dimmer din ding dings dinky dire direly direness dirt dirtbag dirtbags dirts dirty disable disabled disaccord disadvantage disadvantaged disadvantageous disadvantages disaffect disaffected disaffirm disagree disagreeable disagreeably disagreed disagreeing disagreement disagrees disallow disapointed disapointing disapointment disappoint disappointed disappointing disappointingly disappointment disappointments disappoints disapprobation disapproval disapprove disapproving disarm disarray disaster disasterous disastrous disastrously disavow disavowal disbelief disbelieve disbeliever disclaim discombobulate discomfit discomfititure discomfort discompose disconcert disconcerted disconcerting disconcertingly disconsolate disconsolately disconsolation discontent discontented discontentedly discontinued discontinuity discontinuous discord discordance discordant discountenance discourage discouragement discouraging discouragingly discourteous discourteously discoutinous discredit discrepant discriminate discrimination discriminatory disdain disdained disdainful disdainfully disfavor disgrace disgraced disgraceful disgracefully disgruntle disgruntled disgust disgusted disgustedly disgustful disgustfully disgusting disgustingly dishearten disheartening dishearteningly dishonest dishonestly dishonesty dishonor dishonorable dishonorablely disillusion disillusioned disillusionment disillusions disinclination disinclined disingenuous disingenuously disintegrate disintegrated disintegrates disintegration disinterest disinterested dislike disliked dislikes disliking dislocated disloyal disloyalty dismal dismally dismalness dismay dismayed dismaying dismayingly dismissive dismissively disobedience disobedient disobey disoobedient disorder disordered disorderly disorganized disorient disoriented disown disparage disparaging disparagingly dispensable dispirit dispirited dispiritedly dispiriting displace displaced displease displeased displeasing displeasure disproportionate disprove disputable dispute disputed disquiet disquieting disquietingly disquietude disregard disregardful disreputable disrepute disrespect disrespectable disrespectablity disrespectful disrespectfully disrespectfulness disrespecting disrupt disruption disruptive diss dissapointed dissappointed dissappointing dissatisfaction dissatisfactory dissatisfied dissatisfies dissatisfy dissatisfying dissed dissemble dissembler dissension dissent dissenter dissention disservice disses dissidence dissident dissidents dissing dissocial dissolute dissolution dissonance dissonant dissonantly dissuade dissuasive distains distaste distasteful distastefully distort distorted distortion distorts distract distracting distraction distraught distraughtly distraughtness distress distressed distressing distressingly distrust distrustful distrusting disturb disturbance disturbed disturbing disturbingly disunity disvalue divergent divisive divisively divisiveness dizzing dizzingly dizzy doddering dodgey dogged doggedly dogmatic doldrums domineer domineering donside doom doomed doomsday dope doubt doubtful doubtfully doubts douchbag douchebag douchebags downbeat downcast downer downfall downfallen downgrade downhearted downheartedly downhill downside downsides downturn downturns drab draconian draconic drag dragged dragging dragoon drags drain drained draining drains drastic drastically drawback drawbacks dread dreadful dreadfully dreadfulness dreary dripped dripping drippy drips drones droop droops drop-out drop-outs dropout dropouts drought drowning drunk drunkard drunken dubious d</t>
  </si>
  <si>
    <t>ubiously dubitable dud dull dullard dumb dumbfound dump dumped dumping dumps dunce dungeon dungeons dupe dust dusty dwindling dying earsplitting eccentric eccentricity effigy effrontery egocentric egomania egotism egotistical egotistically egregious egregiously election-rigger elimination emaciated emasculate embarrass embarrassing embarrassingly embarrassment embattled embroil embroiled embroilment emergency emphatic emphatically emptiness encroach encroachment endanger enemies enemy enervate enfeeble enflame engulf enjoin enmity enrage enraged enraging enslave entangle entanglement entrap entrapment envious enviously enviousness epidemic equivocal erase erode erodes erosion err errant erratic erratically erroneous erroneously error errors eruptions escapade eschew estranged evade evasion evasive evil evildoer evils eviscerate exacerbate exagerate exagerated exagerates exaggerate exaggeration exasperate exasperated exasperating exasperatingly exasperation excessive excessively exclusion excoriate excruciating excruciatingly excuse excuses execrate exhaust exhausted exhaustion exhausts exhorbitant exhort exile exorbitant exorbitantance exorbitantly expel expensive expire expired explode exploit exploitation explosive expropriate expropriation expulse expunge exterminate extermination extinguish extort extortion extraneous extravagance extravagant extravagantly extremism extremist extremists eyesore f**k fabricate fabrication facetious facetiously fail failed failing fails failure failures faint fainthearted faithless fake fall fallacies fallacious fallaciously fallaciousness fallacy fallen falling fallout falls false falsehood falsely falsify falter faltered famine famished fanatic fanatical fanatically fanaticism fanatics fanciful far-fetched farce farcical farcical-yet-provocative farcically farfetched fascism fascist fastidious fastidiously fastuous fat fat-cat fat-cats fatal fatalistic fatalistically fatally fatcat fatcats fateful fatefully fathomless fatigue fatigued fatique fatty fatuity fatuous fatuously fault faults faulty fawningly faze fear fearful fearfully fears fearsome feckless feeble feeblely feebleminded feign feint fell felon felonious ferociously ferocity fetid fever feverish fevers fiasco fib fibber fickle fiction fictional fictitious fidget fidgety fiend fiendish fierce figurehead filth filthy finagle finicky fissures fist flabbergast flabbergasted flagging flagrant flagrantly flair flairs flak flake flakey flakieness flaking flaky flare flares flareup flareups flat-out flaunt flaw flawed flaws flee fleed fleeing fleer flees fleeting flicering flicker flickering flickers flighty flimflam flimsy flirt flirty floored flounder floundering flout fluster foe fool fooled foolhardy foolish foolishly foolishness forbid forbidden forbidding forceful foreboding forebodingly forfeit forged forgetful forgetfully forgetfulness forlorn forlornly forsake forsaken forswear foul foully foulness fractious fractiously fracture fragile fragmented frail frantic frantically franticly fraud fraudulent fraught frazzle frazzled freak freaking freakish freakishly freaks freeze freezes freezing frenetic frenetically frenzied frenzy fret fretful frets friction frictions fried friggin frigging fright frighten frightening frighteningly frightful frightfully frigid frost frown froze frozen fruitless fruitlessly frustrate frustrated frustrates frustrating frustratingly frustration frustrations fuck fucking fudge fugitive full-blown fulminate fumble fume fumes fundamentalism funky funnily funny furious furiously furor fury fuss fussy fustigate fusty futile futilely futility fuzzy gabble gaff gaffe gainsay gainsayer gall galling gallingly galls gangster gape garbage garish gasp gauche gaudy gawk gawky geezer genocide get-rich ghastly ghetto ghosting gibber gibberish gibe giddy gimmick gimmicked gimmicking gimmicks gimmicky glare glaringly glib glibly glitch glitches gloatingly gloom gloomy glower glum glut gnawing goad goading god-awful goof goofy goon gossip graceless gracelessly graft grainy grapple grate grating gravely greasy greed greedy grief grievance grievances grieve grieving grievous grievously grim grimace grind gripe gripes grisly gritty gross grossly grotesque grouch grouchy groundless grouse growl grudge grudges grudging grudgingly gruesome gruesomely gruff grumble grumpier grumpiest grumpily grumpish grumpy guile guilt guiltily guilty gullible gutless gutter hack hacks haggard haggle hairloss halfhearted halfheartedly hallucinate hallucination hamper hampered handicapped hang hangs haphazard hapless harangue harass harassed harasses harassment harboring harbors hard hard-hit hard-line hard-liner hardball harden hardened hardheaded hardhearted hardliner hardliners hardship hardships harm harmed harmful harms harpy harridan harried harrow harsh harshly hasseling hassle hassled hassles haste hastily hasty hate hated hateful hatefully hatefulness hater haters hates hating hatred haughtily haughty haunt haunting havoc hawkish haywire hazard hazardous haze hazy head-aches headache headaches heartbreaker heartbreaking heartbreakingly heartless heathen heavy-handed heavyhearted heck heckle heckled heckles hectic hedge hedonistic heedless hefty hegemonism hegemonistic hegemony heinous hell hell-bent hellion hells helpless helplessly helplessness heresy heretic heretical hesitant hestitant hideous hideously hideousness high-priced hiliarious hinder hindrance hiss hissed hissing ho-hum hoard hoax hobble hogs hollow hoodium hoodwink hooligan hopeless hopelessly hopelessness horde horrendous horrendously horrible horrid horrific horrified horrifies horrify horrifying horrifys hostage hostile hostilities hostility hotbeds hothead hotheaded hothouse hubris huckster hum humid humiliate humiliating humiliation humming hung hurt hurted hurtful hurting hurts hustler hype hypocricy hypocrisy hypocrite hypocrites hypocritical hypocritically hysteria hysteric hysterical hysterically hysterics idiocies idiocy</t>
  </si>
  <si>
    <t xml:space="preserve"> idiot idiotic idiotically idiots idle ignoble ignominious ignominiously ignominy ignorance ignorant ignore ill-advised ill-conceived ill-defined ill-designed ill-fated ill-favored ill-formed ill-mannered ill-natured ill-sorted ill-tempered ill-treated ill-treatment ill-usage ill-used illegal illegally illegitimate illicit illiterate illness illogic illogical illogically illusion illusions illusory imaginary imbalance imbecile imbroglio immaterial immature imminence imminently immobilized immoderate immoderately immodest immoral immorality immorally immovable impair impaired impasse impatience impatient impatiently impeach impedance impede impediment impending impenitent imperfect imperfection imperfections imperfectly imperialist imperil imperious imperiously impermissible impersonal impertinent impetuous impetuously impiety impinge impious implacable implausible implausibly implicate implication implode impolite impolitely impolitic importunate importune impose imposers imposing imposition impossible impossiblity impossibly impotent impoverish impoverished impractical imprecate imprecise imprecisely imprecision imprison imprisonment improbability improbable improbably improper improperly impropriety imprudence imprudent impudence impudent impudently impugn impulsive impulsively impunity impure impurity inability inaccuracies inaccuracy inaccurate inaccurately inaction inactive inadequacy inadequate inadequately inadverent inadverently inadvisable inadvisably inane inanely inappropriate inappropriately inapt inaptitude inarticulate inattentive inaudible incapable incapably incautious incendiary incense incessant incessantly incite incitement incivility inclement incognizant incoherence incoherent incoherently incommensurate incomparable incomparably incompatability incompatibility incompatible incompetence incompetent incompetently incomplete incompliant incomprehensible incomprehension inconceivable inconceivably incongruous incongruously inconsequent inconsequential inconsequentially inconsequently inconsiderate inconsiderately inconsistence inconsistencies inconsistency inconsistent inconsolable inconsolably inconstant inconvenience inconveniently incorrect incorrectly incorrigible incorrigibly incredulous incredulously inculcate indecency indecent indecently indecision indecisive indecisively indecorum indefensible indelicate indeterminable indeterminably indeterminate indifference indifferent indigent indignant indignantly indignation indignity indiscernible indiscreet indiscreetly indiscretion indiscriminate indiscriminately indiscriminating indistinguishable indoctrinate indoctrination indolent indulge ineffective ineffectively ineffectiveness ineffectual ineffectually ineffectualness inefficacious inefficacy inefficiency inefficient inefficiently inelegance inelegant ineligible ineloquent ineloquently inept ineptitude ineptly inequalities inequality inequitable inequitably inequities inescapable inescapably inessential inevitable inevitably inexcusable inexcusably inexorable inexorably inexperience inexperienced inexpert inexpertly inexpiable inexplainable inextricable inextricably infamous infamously infamy infected infection infections inferior inferiority infernal infest infested infidel infidels infiltrator infiltrators infirm inflame inflammation inflammatory inflammed inflated inflationary inflexible inflict infraction infringe infringement infringements infuriate infuriated infuriating infuriatingly inglorious ingrate ingratitude inhibit inhibition inhospitable inhospitality inhuman inhumane inhumanity inimical inimically iniquitous iniquity injudicious injure injurious injury injustice injustices innuendo inoperable inopportune inordinate inordinately insane insanely insanity insatiable insecure insecurity insensible insensitive insensitively insensitivity insidious insidiously insignificance insignificant insignificantly insincere insincerely insincerity insinuate insinuating insinuation insociable insolence insolent insolently insolvent insouciance instability instable instigate instigator instigators insubordinate insubstantial insubstantially insufferable insufferably insufficiency insufficient insufficiently insular insult insulted insulting insultingly insults insupportable insupportably insurmountable insurmountably insurrection intefere inteferes intense interfere interference interferes intermittent interrupt interruption interruptions intimidate intimidating intimidatingly intimidation intolerable intolerablely intolerance intoxicate intractable intransigence intransigent intrude intrusion intrusive inundate inundated invader invalid invalidate invalidity invasive invective inveigle invidious invidiously invidiousness invisible involuntarily involuntary irascible irate irately ire irk irked irking irks irksome irksomely irksomeness irksomenesses ironic ironical ironically ironies irony irragularity irrational irrationalities irrationality irrationally irrationals irreconcilable irrecoverable irrecoverableness irrecoverablenesses irrecoverably irredeemable irredeemably irreformable irregular irregularity irrelevance irrelevant irreparable irreplacible irrepressible irresolute irresolvable irresponsible irresponsibly irretating irretrievable irreversible irritable irritably irritant irritate irritated irritating irritation irritations isolate isolated isolation issue issues itch itching itchy jabber jaded jagged jam jarring jaundiced jealous jealously jealousness jealousy jeer jeering jeeringly jeers jeopardize jeopardy jerk jerky jitter jitters jittery job-killing jobless joke joker jolt judder juddering judders jumpy junk junky junkyard jutter jutters kaput kill killed killer killing killjoy kills knave knife knock knotted kook kooky lack lackadaisical lacked lackey lackeys lacking lackluster lacks laconic lag lagged lagging laggy lags laid-off lambast lambaste lame lame-duck lament lamentable lamentably languid languish languor languorous languorously lanky la</t>
  </si>
  <si>
    <t xml:space="preserve">pse lapsed lapses lascivious last-ditch latency laughable laughably laughingstock lawbreaker lawbreaking lawless lawlessness layoff layoff-happy lazy leak leakage leakages leaking leaks leaky lech lecher lecherous lechery leech leer leery left-leaning lemon lengthy less-developed lesser-known letch lethal lethargic lethargy lewd lewdly lewdness liability liable liar liars licentious licentiously licentiousness lie lied lier lies life-threatening lifeless limit limitation limitations limited limits limp listless litigious little-known livid lividly loath loathe loathing loathly loathsome loathsomely lone loneliness lonely loner lonesome long-time long-winded longing longingly loophole loopholes loose loot lorn lose loser losers loses losing loss losses lost loud louder lousy loveless lovelorn low-rated lowly ludicrous ludicrously lugubrious lukewarm lull lumpy lunatic lunaticism lurch lure lurid lurk lurking lying macabre mad madden maddening maddeningly madder madly madman madness maladjusted maladjustment malady malaise malcontent malcontented maledict malevolence malevolent malevolently malice malicious maliciously maliciousness malign malignant malodorous maltreatment mangle mangled mangles mangling mania maniac maniacal manic manipulate manipulation manipulative manipulators mar marginal marginally martyrdom martyrdom-seeking mashed massacre massacres matte mawkish mawkishly mawkishness meager meaningless meanness measly meddle meddlesome mediocre mediocrity melancholy melodramatic melodramatically meltdown menace menacing menacingly mendacious mendacity menial merciless mercilessly mess messed messes messing messy midget miff militancy mindless mindlessly mirage mire misalign misaligned misaligns misapprehend misbecome misbecoming misbegotten misbehave misbehavior miscalculate miscalculation miscellaneous mischief mischievous mischievously misconception misconceptions miscreant miscreants misdirection miser miserable miserableness miserably miseries miserly misery misfit misfortune misgiving misgivings misguidance misguide misguided mishandle mishap misinform misinformed misinterpret misjudge misjudgment mislead misleading misleadingly mislike mismanage mispronounce mispronounced mispronounces misread misreading misrepresent misrepresentation miss missed misses misstatement mist mistake mistaken mistakenly mistakes mistified mistress mistrust mistrustful mistrustfully mists misunderstand misunderstanding misunderstandings misunderstood misuse moan mobster mock mocked mockeries mockery mocking mockingly mocks molest molestation monotonous monotony monster monstrosities monstrosity monstrous monstrously moody moot mope morbid morbidly mordant mordantly moribund moron moronic morons mortification mortified mortify mortifying motionless motley mourn mourner mournful mournfully muddle muddy mudslinger mudslinging mulish multi-polarization mundane murder murderer murderous murderously murky muscle-flexing mushy musty mysterious mysteriously mystery mystify myth nag nagging naive naively narrower nastily nastiness nasty naughty nauseate nauseates nauseating nauseatingly naïve nebulous nebulously needless needlessly needy nefarious nefariously negate negation negative negatives negativity neglect neglected negligence negligent nemesis nepotism nervous nervously nervousness nettle nettlesome neurotic neurotically niggle niggles nightmare nightmarish nightmarishly nitpick nitpicking noise noises noisier noisy non-confidence nonexistent nonresponsive nonsense nosey notoriety notorious notoriously noxious nuisance numb obese object objection objectionable objections oblique obliterate obliterated oblivious obnoxious obnoxiously obscene obscenely obscenity obscure obscured obscures obscurity obsess obsessive obsessively obsessiveness obsolete obstacle obstinate obstinately obstruct obstructed obstructing obstruction obstructs obtrusive obtuse occlude occluded occludes occluding odd odder oddest oddities oddity oddly odor offence offend offender offending offenses offensive offensively offensiveness officious ominous ominously omission omit one-sided onerous onerously onslaught opinionated opponent opportunistic oppose opposition oppositions oppress oppression oppressive oppressively oppressiveness oppressors ordeal orphan ostracize outbreak outburst outbursts outcast outcry outlaw outmoded outrage outraged outrageous outrageously outrageousness outrages outsider over-acted over-awe over-balanced over-hyped over-priced over-valuation overact overacted overawe overbalance overbalanced overbearing overbearingly overblown overdo overdone overdue overemphasize overheat overkill overloaded overlook overpaid overpayed overplay overpower overpriced overrated overreach overrun overshadow oversight oversights oversimplification oversimplified oversimplify oversize overstate overstated overstatement overstatements overstates overtaxed overthrow overthrows overturn overweight overwhelm overwhelmed overwhelming overwhelmingly overwhelms overzealous overzealously overzelous pain painful painfull painfully pains pale pales paltry pan pandemonium pander pandering panders panic panick panicked panicking panicky paradoxical paradoxically paralize paralyzed paranoia paranoid parasite pariah parody partiality partisan partisans passe passive passiveness pathetic pathetically patronize paucity pauper paupers payback peculiar peculiarly pedantic peeled peeve peeved peevish peevishly penalize penalty perfidious perfidity perfunctory peril perilous perilously perish pernicious perplex perplexed perplexing perplexity persecute persecution pertinacious pertinaciously pertinacity perturb perturbed pervasive perverse perversely perversion perversity pervert perverted perverts pessimism pessimistic pessimistically pest pestilent petrified petrify pettifog petty phobia phobic phony picket picketed picketing pickets picky pig pigs pillage pillory pimple pinch pique pitiable pitiful pitifully pitiless pitilessly pittance pity </t>
  </si>
  <si>
    <t>plagiarize plague plasticky plaything plea pleas plebeian plight plot plotters ploy plunder plunderer pointless pointlessly poison poisonous poisonously pokey poky polarisation polemize pollute polluter polluters polution pompous poor poorer poorest poorly posturing pout poverty powerless prate pratfall prattle precarious precariously precipitate precipitous predatory predicament prejudge prejudice prejudices prejudicial premeditated preoccupy preposterous preposterously presumptuous presumptuously pretence pretend pretense pretentious pretentiously prevaricate pricey pricier prick prickle prickles prideful prik primitive prison prisoner problem problematic problems procrastinate procrastinates procrastination profane profanity prohibit prohibitive prohibitively propaganda propagandize proprietary prosecute protest protested protesting protests protracted provocation provocative provoke pry pugnacious pugnaciously pugnacity punch punish punishable punitive punk puny puppet puppets puzzled puzzlement puzzling quack qualm qualms quandary quarrel quarrellous quarrellously quarrels quarrelsome quash queer questionable quibble quibbles quitter rabid racism racist racists racy radical radicalization radically radicals rage ragged raging rail raked rampage rampant ramshackle rancor randomly rankle rant ranted ranting rantingly rants rape raped raping rascal rascals rash rattle rattled rattles ravage raving reactionary rebellious rebuff rebuke recalcitrant recant recession recessionary reckless recklessly recklessness recoil recourses redundancy redundant refusal refuse refused refuses refusing refutation refute refuted refutes refuting regress regression regressive regret regreted regretful regretfully regrets regrettable regrettably regretted reject rejected rejecting rejection rejects relapse relentless relentlessly relentlessness reluctance reluctant reluctantly remorse remorseful remorsefully remorseless remorselessly remorselessness renounce renunciation repel repetitive reprehensible reprehensibly reprehension reprehensive repress repression repressive reprimand reproach reproachful reprove reprovingly repudiate repudiation repugn repugnance repugnant repugnantly repulse repulsed repulsing repulsive repulsively repulsiveness resent resentful resentment resignation resigned resistance restless restlessness restrict restricted restriction restrictive resurgent retaliate retaliatory retard retarded retardedness retards reticent retract retreat retreated revenge revengeful revengefully revert revile reviled revoke revolt revolting revoltingly revulsion revulsive rhapsodize rhetoric rhetorical ricer ridicule ridicules ridiculous ridiculously rife rift rifts rigid rigidity rigidness rile riled rip rip-off ripoff ripped risk risks risky rival rivalry roadblocks rocky rogue rollercoaster rot rotten rough rremediable rubbish rude rue ruffian ruffle ruin ruined ruining ruinous ruins rumbling rumor rumors rumours rumple run-down runaway rupture rust rusts rusty rut ruthless ruthlessly ruthlessness ruts sabotage sack sacrificed sad sadden sadly sadness sag sagged sagging saggy sags salacious sanctimonious sap sarcasm sarcastic sarcastically sardonic sardonically sass satirical satirize savage savaged savagery savages scaly scam scams scandal scandalize scandalized scandalous scandalously scandals scandel scandels scant scapegoat scar scarce scarcely scarcity scare scared scarier scariest scarily scarred scars scary scathing scathingly sceptical scoff scoffingly scold scolded scolding scoldingly scorching scorchingly scorn scornful scornfully scoundrel scourge scowl scramble scrambled scrambles scrambling scrap scratch scratched scratches scratchy scream screech screw-up screwed screwed-up screwy scuff scuffs scum scummy second-class second-tier secretive sedentary seedy seethe seething self-coup self-criticism self-defeating self-destructive self-humiliation self-interest self-interested self-serving selfinterested selfish selfishly selfishness semi-retarded senile sensationalize senseless senselessly seriousness sermonize servitude set-up setback setbacks sever severe severity sh*t shabby shadowy shady shake shaky shallow sham shambles shame shameful shamefully shamefulness shameless shamelessly shamelessness shark sharply shatter shemale shimmer shimmy shipwreck shirk shirker shit shiver shock shocked shocking shockingly shoddy short-lived shortage shortchange shortcoming shortcomings shortness shortsighted shortsightedness showdown shrew shriek shrill shrilly shrivel shroud shrouded shrug shun shunned sick sicken sickening sickeningly sickly sickness sidetrack sidetracked siege sillily silly simplistic simplistically sin sinful sinfully sinister sinisterly sink sinking skeletons skeptic skeptical skeptically skepticism sketchy skimpy skinny skittish skittishly skulk slack slander slanderer slanderous slanderously slanders slap slashing slaughter slaughtered slave slaves sleazy slime slog slogged slogging slogs sloooooooooooooow sloooow slooow sloow sloppily sloppy sloth slothful slow slow-moving slowed slower slowest slowly sloww slowww slowwww slug sluggish slump slumping slumpping slur slut sluts sly smack smallish smash smear smell smelled smelling smells smelly smelt smoke smokescreen smolder smoldering smother smoulder smouldering smudge smudged smudges smudging smug smugly smut smuttier smuttiest smutty snag snagged snagging snags snappish snappishly snare snarky snarl sneak sneakily sneaky sneer sneering sneeringly snob snobbish snobby snobish snobs snub so-cal soapy sob sober sobering solemn solicitude somber sore sorely soreness sorrow sorrowful sorrowfully sorry sour sourly spade spank spendy spew spewed spewing spews spilling spinster spiritless spite spiteful spitefully spitefulness splatter split splitting spoil spoilage spoilages spoiled spoilled spoils spook spookier spookiest spookily spooky spoon-fed spoon-feed spoonfed sporadic spotty spurious spurn sputter squabble squabbling sq</t>
  </si>
  <si>
    <t>uander squash squeak squeaks squeaky squeal squealing squeals squirm stab stagnant stagnate stagnation staid stain stains stale stalemate stall stalls stammer stampede standstill stark starkly startle startling startlingly starvation starve static steal stealing steals steep steeply stench stereotype stereotypical stereotypically stern stew sticky stiff stiffness stifle stifling stiflingly stigma stigmatize sting stinging stingingly stingy stink stinks stodgy stole stolen stooge stooges stormy straggle straggler strain strained straining strange strangely stranger strangest strangle streaky strenuous stress stresses stressful stressfully stricken strict strictly strident stridently strife strike stringent stringently struck struggle struggled struggles struggling strut stubborn stubbornly stubbornness stuck stuffy stumble stumbled stumbles stump stumped stumps stun stunt stunted stupid stupidest stupidity stupidly stupified stupify stupor stutter stuttered stuttering stutters sty stymied sub-par subdued subjected subjection subjugate subjugation submissive subordinate subpoena subpoenas subservience subservient substandard subtract subversion subversive subversively subvert succumb suck sucked sucker sucks sucky sue sued sueing sues suffer suffered sufferer sufferers suffering suffers suffocate sugar-coat sugar-coated sugarcoated suicidal suicide sulk sullen sully sunder sunk sunken superficial superficiality superficially superfluous superstition superstitious suppress suppression surrender susceptible suspect suspicion suspicions suspicious suspiciously swagger swamped sweaty swelled swelling swindle swipe swollen symptom symptoms syndrome taboo tacky taint tainted tamper tangle tangled tangles tank tanked tanks tantrum tardy tarnish tarnished tarnishes tarnishing tattered taunt taunting tauntingly taunts taut tawdry taxing tease teasingly tedious tediously temerity temper tempest temptation tenderness tense tension tentative tentatively tenuous tenuously tepid terrible terribleness terribly terror terror-genic terrorism terrorize testily testy tetchily tetchy thankless thicker thirst thorny thoughtless thoughtlessly thoughtlessness thrash threat threaten threatening threats threesome throb throbbed throbbing throbs throttle thug thumb-down thumbs-down thwart time-consuming timid timidity timidly timidness tin-y tingled tingling tired tiresome tiring tiringly toil toll top-heavy topple torment tormented torrent tortuous torture tortured tortures torturing torturous torturously totalitarian touchy toughness tout touted touts toxic traduce tragedy tragic tragically traitor traitorous traitorously tramp trample transgress transgression trap traped trapped trash trashed trashy trauma traumatic traumatically traumatize traumatized travesties travesty treacherous treacherously treachery treason treasonous trick tricked trickery tricky trivial trivialize trouble troubled troublemaker troubles troublesome troublesomely troubling troublingly truant tumble tumbled tumbles tumultuous turbulent turmoil twist twisted twists two-faced two-faces tyrannical tyrannically tyranny tyrant ugh uglier ugliest ugliness ugly ulterior ultimatum ultimatums ultra-hardline un-viewable unable unacceptable unacceptablely unacceptably unaccessible unaccustomed unachievable unaffordable unappealing unattractive unauthentic unavailable unavoidably unbearable unbearablely unbelievable unbelievably uncaring uncertain uncivil uncivilized unclean unclear uncollectible uncomfortable uncomfortably uncomfy uncompetitive uncompromising uncompromisingly unconfirmed unconstitutional uncontrolled unconvincing unconvincingly uncooperative uncouth uncreative undecided undefined undependability undependable undercut undercuts undercutting underdog underestimate underlings undermine undermined undermines undermining underpaid underpowered undersized undesirable undetermined undid undignified undissolved undocumented undone undue unease uneasily uneasiness uneasy uneconomical unemployed unequal unethical uneven uneventful unexpected unexpectedly unexplained unfairly unfaithful unfaithfully unfamiliar unfavorable unfeeling unfinished unfit unforeseen unforgiving unfortunate unfortunately unfounded unfriendly unfulfilled unfunded ungovernable ungrateful unhappily unhappiness unhappy unhealthy unhelpful unilateralism unimaginable unimaginably unimportant uninformed uninsured unintelligible unintelligile unipolar unjust unjustifiable unjustifiably unjustified unjustly unkind unkindly unknown unlamentable unlamentably unlawful unlawfully unlawfulness unleash unlicensed unlikely unlucky unmoved unnatural unnaturally unnecessary unneeded unnerve unnerved unnerving unnervingly unnoticed unobserved unorthodox unorthodoxy unpleasant unpleasantries unpopular unpredictable unprepared unproductive unprofitable unprove unproved unproven unproves unproving unqualified unravel unraveled unreachable unreadable unrealistic unreasonable unreasonably unrelenting unrelentingly unreliability unreliable unresolved unresponsive unrest unruly unsafe unsatisfactory unsavory unscrupulous unscrupulously unsecure unseemly unsettle unsettled unsettling unsettlingly unskilled unsophisticated unsound unspeakable unspeakablely unspecified unstable unsteadily unsteadiness unsteady unsuccessful unsuccessfully unsupported unsupportive unsure unsuspecting unsustainable untenable untested unthinkable unthinkably untimely untouched untrue untrustworthy untruthful unusable unusably unuseable unuseably unusual unusually unviewable unwanted unwarranted unwatchable unwelcome unwell unwieldy unwilling unwillingly unwillingness unwise unwisely unworkable unworthy unyielding upbraid upheaval uprising uproar uproarious uproariously uproarous uproarously uproot upset upseting upsets upsetting upsettingly urgent useless usurp usurper utterly vagrant vague vagueness vain vainly vanity vehement vehemently vengeance vengeful vengefully vengefulness venom venomous venomously vent vesti</t>
  </si>
  <si>
    <t>ges vex vexation vexing vexingly vibrate vibrated vibrates vibrating vibration vice vicious viciously viciousness victimize vile vileness vilify villainous villainously villains villian villianous villianously villify vindictive vindictively vindictiveness violate violation violator violators violent violently viper virulence virulent virulently virus vociferous vociferously volatile volatility vomit vomited vomiting vomits vulgar vulnerable wack wail wallow wane waning wanton war-like warily wariness warlike warned warning warp warped wary washed-out waste wasted wasteful wastefulness wasting water-down watered-down wayward weak weaken weakening weaker weakness weaknesses weariness wearisome weary wedge weed weep weird weirdly wheedle whimper whine whining whiny whips whore whores wicked wickedly wickedness wild wildly wiles wilt wily wimpy wince wobble wobbled wobbles woe woebegone woeful woefully womanizer womanizing worn worried worriedly worrier worries worrisome worry worrying worryingly worse worsen worsening worst worthless worthlessly worthlessness wound wounds wrangle wrath wreak wreaked wreaks wreck wrest wrestle wretch wretched wretchedly wretchedness wrinkle wrinkled wrinkles wrip wripped wripping writhe wrong wrongful wrongly wrought yawn zap zapped zaps zealot zealous zealously zombie▓SentimentWordsInList3░buy bought brought got gifted purchased purchase purchasing gift gifting&lt;/value&gt;_x000D_
      &lt;/setting&gt;_x000D_
    &lt;/GraphMetricUserSettings&gt;_x000D_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</si>
</sst>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19">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 fontId="11" fillId="9" borderId="5" xfId="0" applyNumberFormat="1" applyFont="1" applyFill="1" applyBorder="1"/>
    <xf numFmtId="0" fontId="11" fillId="9" borderId="6" xfId="0" applyNumberFormat="1" applyFont="1" applyFill="1" applyBorder="1"/>
    <xf numFmtId="0" fontId="11" fillId="9" borderId="5" xfId="0" applyNumberFormat="1" applyFont="1" applyFill="1" applyBorder="1"/>
    <xf numFmtId="0" fontId="5" fillId="4" borderId="11" xfId="5" applyNumberFormat="1" applyBorder="1" applyAlignment="1"/>
    <xf numFmtId="49" fontId="0" fillId="0" borderId="0" xfId="3"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Alignment="1"/>
    <xf numFmtId="0" fontId="13" fillId="0" borderId="0" xfId="9" applyFill="1" applyAlignment="1"/>
    <xf numFmtId="0" fontId="0" fillId="0" borderId="0" xfId="0" quotePrefix="1" applyAlignment="1"/>
    <xf numFmtId="0" fontId="0" fillId="0" borderId="0" xfId="0" quotePrefix="1" applyFill="1" applyAlignment="1"/>
    <xf numFmtId="1" fontId="11" fillId="4" borderId="1" xfId="5" applyNumberFormat="1" applyFont="1" applyAlignment="1"/>
    <xf numFmtId="0" fontId="13" fillId="5" borderId="1" xfId="9" applyNumberFormat="1" applyFill="1" applyBorder="1" applyAlignment="1"/>
    <xf numFmtId="49" fontId="6" fillId="6" borderId="1" xfId="6" applyNumberFormat="1" applyAlignment="1"/>
    <xf numFmtId="49" fontId="6" fillId="6" borderId="11" xfId="6" applyNumberFormat="1" applyBorder="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0" fontId="11" fillId="2" borderId="1" xfId="1"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0" fontId="6" fillId="6" borderId="11" xfId="6" applyNumberFormat="1" applyBorder="1" applyAlignment="1"/>
    <xf numFmtId="0" fontId="0" fillId="0" borderId="0" xfId="2" applyNumberFormat="1" applyFont="1" applyBorder="1" applyAlignment="1"/>
    <xf numFmtId="0" fontId="11" fillId="5" borderId="11" xfId="4" applyNumberFormat="1" applyFont="1" applyBorder="1" applyAlignment="1"/>
    <xf numFmtId="0" fontId="11" fillId="2" borderId="11" xfId="1" applyNumberFormat="1" applyFont="1" applyBorder="1" applyAlignment="1"/>
    <xf numFmtId="0" fontId="0" fillId="0" borderId="0" xfId="0" applyFill="1" applyBorder="1" applyAlignment="1"/>
    <xf numFmtId="22" fontId="0" fillId="0" borderId="0" xfId="0" applyNumberFormat="1" applyFill="1" applyBorder="1" applyAlignment="1"/>
    <xf numFmtId="0" fontId="13" fillId="0" borderId="0" xfId="9" applyFill="1" applyBorder="1" applyAlignment="1"/>
    <xf numFmtId="0" fontId="0" fillId="0" borderId="0" xfId="0" quotePrefix="1" applyFill="1" applyBorder="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0" fontId="5" fillId="5" borderId="1" xfId="8" applyNumberFormat="1" applyAlignment="1"/>
    <xf numFmtId="49" fontId="0" fillId="0" borderId="0" xfId="0" applyNumberFormat="1" applyAlignment="1"/>
    <xf numFmtId="49" fontId="5" fillId="4" borderId="1" xfId="5" applyNumberFormat="1" applyAlignment="1">
      <alignment wrapText="1"/>
    </xf>
    <xf numFmtId="1" fontId="5" fillId="4" borderId="1" xfId="5" quotePrefix="1" applyNumberFormat="1" applyAlignment="1"/>
    <xf numFmtId="167" fontId="0" fillId="0" borderId="0" xfId="0" applyNumberFormat="1" applyAlignment="1"/>
    <xf numFmtId="167" fontId="0" fillId="0" borderId="0" xfId="0" quotePrefix="1" applyNumberFormat="1" applyAlignment="1"/>
    <xf numFmtId="0" fontId="5" fillId="4" borderId="1" xfId="5" applyNumberFormat="1" applyAlignment="1">
      <alignment wrapText="1"/>
    </xf>
    <xf numFmtId="167" fontId="5" fillId="4" borderId="1" xfId="5" quotePrefix="1" applyNumberFormat="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257">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67"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256"/>
      <tableStyleElement type="headerRow" dxfId="255"/>
    </tableStyle>
    <tableStyle name="NodeXL Table" pivot="0" count="1">
      <tableStyleElement type="headerRow" dxfId="2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12-4A1E-AE7C-8F5DCE986D9F}"/>
            </c:ext>
          </c:extLst>
        </c:ser>
        <c:dLbls>
          <c:showLegendKey val="0"/>
          <c:showVal val="0"/>
          <c:showCatName val="0"/>
          <c:showSerName val="0"/>
          <c:showPercent val="0"/>
          <c:showBubbleSize val="0"/>
        </c:dLbls>
        <c:gapWidth val="0"/>
        <c:axId val="-1073676496"/>
        <c:axId val="-1073671056"/>
      </c:barChart>
      <c:catAx>
        <c:axId val="-107367649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073671056"/>
        <c:crosses val="autoZero"/>
        <c:auto val="1"/>
        <c:lblAlgn val="ctr"/>
        <c:lblOffset val="100"/>
        <c:noMultiLvlLbl val="0"/>
      </c:catAx>
      <c:valAx>
        <c:axId val="-10736710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8F-492A-AE15-0EA7750B0E5D}"/>
            </c:ext>
          </c:extLst>
        </c:ser>
        <c:dLbls>
          <c:showLegendKey val="0"/>
          <c:showVal val="0"/>
          <c:showCatName val="0"/>
          <c:showSerName val="0"/>
          <c:showPercent val="0"/>
          <c:showBubbleSize val="0"/>
        </c:dLbls>
        <c:gapWidth val="0"/>
        <c:axId val="-1073669424"/>
        <c:axId val="-1073668336"/>
      </c:barChart>
      <c:catAx>
        <c:axId val="-107366942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073668336"/>
        <c:crosses val="autoZero"/>
        <c:auto val="1"/>
        <c:lblAlgn val="ctr"/>
        <c:lblOffset val="100"/>
        <c:noMultiLvlLbl val="0"/>
      </c:catAx>
      <c:valAx>
        <c:axId val="-10736683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6A-4C3F-A7A6-095BDD3B7A78}"/>
            </c:ext>
          </c:extLst>
        </c:ser>
        <c:dLbls>
          <c:showLegendKey val="0"/>
          <c:showVal val="0"/>
          <c:showCatName val="0"/>
          <c:showSerName val="0"/>
          <c:showPercent val="0"/>
          <c:showBubbleSize val="0"/>
        </c:dLbls>
        <c:gapWidth val="0"/>
        <c:axId val="-1073666160"/>
        <c:axId val="-1073665616"/>
      </c:barChart>
      <c:catAx>
        <c:axId val="-107366616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073665616"/>
        <c:crosses val="autoZero"/>
        <c:auto val="1"/>
        <c:lblAlgn val="ctr"/>
        <c:lblOffset val="100"/>
        <c:noMultiLvlLbl val="0"/>
      </c:catAx>
      <c:valAx>
        <c:axId val="-1073665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61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CE3-4D8A-8A6D-F13083D08BAA}"/>
            </c:ext>
          </c:extLst>
        </c:ser>
        <c:dLbls>
          <c:showLegendKey val="0"/>
          <c:showVal val="0"/>
          <c:showCatName val="0"/>
          <c:showSerName val="0"/>
          <c:showPercent val="0"/>
          <c:showBubbleSize val="0"/>
        </c:dLbls>
        <c:gapWidth val="0"/>
        <c:axId val="-1073677584"/>
        <c:axId val="-1073677040"/>
      </c:barChart>
      <c:catAx>
        <c:axId val="-107367758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073677040"/>
        <c:crosses val="autoZero"/>
        <c:auto val="1"/>
        <c:lblAlgn val="ctr"/>
        <c:lblOffset val="100"/>
        <c:noMultiLvlLbl val="0"/>
      </c:catAx>
      <c:valAx>
        <c:axId val="-107367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75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Metrics'!$M$2:$M$57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F4E-42D2-AB01-46EE35147DB8}"/>
            </c:ext>
          </c:extLst>
        </c:ser>
        <c:dLbls>
          <c:showLegendKey val="0"/>
          <c:showVal val="0"/>
          <c:showCatName val="0"/>
          <c:showSerName val="0"/>
          <c:showPercent val="0"/>
          <c:showBubbleSize val="0"/>
        </c:dLbls>
        <c:gapWidth val="0"/>
        <c:axId val="-1074045712"/>
        <c:axId val="-602835968"/>
      </c:barChart>
      <c:catAx>
        <c:axId val="-107404571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602835968"/>
        <c:crosses val="autoZero"/>
        <c:auto val="1"/>
        <c:lblAlgn val="ctr"/>
        <c:lblOffset val="100"/>
        <c:noMultiLvlLbl val="0"/>
      </c:catAx>
      <c:valAx>
        <c:axId val="-6028359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4045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AD03-4C3C-A814-83849422A76E}"/>
            </c:ext>
          </c:extLst>
        </c:ser>
        <c:dLbls>
          <c:showLegendKey val="0"/>
          <c:showVal val="0"/>
          <c:showCatName val="0"/>
          <c:showSerName val="0"/>
          <c:showPercent val="0"/>
          <c:showBubbleSize val="0"/>
        </c:dLbls>
        <c:gapWidth val="0"/>
        <c:axId val="-602807680"/>
        <c:axId val="-602829984"/>
      </c:barChart>
      <c:catAx>
        <c:axId val="-60280768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602829984"/>
        <c:crosses val="autoZero"/>
        <c:auto val="1"/>
        <c:lblAlgn val="ctr"/>
        <c:lblOffset val="100"/>
        <c:noMultiLvlLbl val="0"/>
      </c:catAx>
      <c:valAx>
        <c:axId val="-6028299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076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Metrics'!$S$2:$S$57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64B3-4DB7-A59D-87E709E16A4A}"/>
            </c:ext>
          </c:extLst>
        </c:ser>
        <c:dLbls>
          <c:showLegendKey val="0"/>
          <c:showVal val="0"/>
          <c:showCatName val="0"/>
          <c:showSerName val="0"/>
          <c:showPercent val="0"/>
          <c:showBubbleSize val="0"/>
        </c:dLbls>
        <c:gapWidth val="0"/>
        <c:axId val="-602828352"/>
        <c:axId val="-602837600"/>
      </c:barChart>
      <c:catAx>
        <c:axId val="-60282835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602837600"/>
        <c:crosses val="autoZero"/>
        <c:auto val="1"/>
        <c:lblAlgn val="ctr"/>
        <c:lblOffset val="100"/>
        <c:noMultiLvlLbl val="0"/>
      </c:catAx>
      <c:valAx>
        <c:axId val="-6028376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83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Metrics'!$Q$2:$Q$57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9CB-4237-9C8C-7BF39BBF30D3}"/>
            </c:ext>
          </c:extLst>
        </c:ser>
        <c:dLbls>
          <c:showLegendKey val="0"/>
          <c:showVal val="0"/>
          <c:showCatName val="0"/>
          <c:showSerName val="0"/>
          <c:showPercent val="0"/>
          <c:showBubbleSize val="0"/>
        </c:dLbls>
        <c:gapWidth val="0"/>
        <c:axId val="-602825088"/>
        <c:axId val="-602831072"/>
      </c:barChart>
      <c:catAx>
        <c:axId val="-60282508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602831072"/>
        <c:crosses val="autoZero"/>
        <c:auto val="1"/>
        <c:lblAlgn val="ctr"/>
        <c:lblOffset val="100"/>
        <c:noMultiLvlLbl val="0"/>
      </c:catAx>
      <c:valAx>
        <c:axId val="-6028310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50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Metrics'!$U$2:$U$57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68-49ED-A084-7A3C3D771456}"/>
            </c:ext>
          </c:extLst>
        </c:ser>
        <c:dLbls>
          <c:showLegendKey val="0"/>
          <c:showVal val="0"/>
          <c:showCatName val="0"/>
          <c:showSerName val="0"/>
          <c:showPercent val="0"/>
          <c:showBubbleSize val="0"/>
        </c:dLbls>
        <c:gapWidth val="0"/>
        <c:axId val="-602839232"/>
        <c:axId val="-602819104"/>
      </c:barChart>
      <c:catAx>
        <c:axId val="-602839232"/>
        <c:scaling>
          <c:orientation val="minMax"/>
        </c:scaling>
        <c:delete val="1"/>
        <c:axPos val="b"/>
        <c:numFmt formatCode="#,##0.00" sourceLinked="1"/>
        <c:majorTickMark val="out"/>
        <c:minorTickMark val="none"/>
        <c:tickLblPos val="none"/>
        <c:crossAx val="-602819104"/>
        <c:crosses val="autoZero"/>
        <c:auto val="1"/>
        <c:lblAlgn val="ctr"/>
        <c:lblOffset val="100"/>
        <c:noMultiLvlLbl val="0"/>
      </c:catAx>
      <c:valAx>
        <c:axId val="-602819104"/>
        <c:scaling>
          <c:orientation val="minMax"/>
        </c:scaling>
        <c:delete val="1"/>
        <c:axPos val="l"/>
        <c:numFmt formatCode="General" sourceLinked="1"/>
        <c:majorTickMark val="out"/>
        <c:minorTickMark val="none"/>
        <c:tickLblPos val="none"/>
        <c:crossAx val="-60283923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46</xdr:row>
      <xdr:rowOff>38100</xdr:rowOff>
    </xdr:from>
    <xdr:to>
      <xdr:col>1</xdr:col>
      <xdr:colOff>918209</xdr:colOff>
      <xdr:row>53</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60</xdr:row>
      <xdr:rowOff>38100</xdr:rowOff>
    </xdr:from>
    <xdr:to>
      <xdr:col>1</xdr:col>
      <xdr:colOff>918209</xdr:colOff>
      <xdr:row>67</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74</xdr:row>
      <xdr:rowOff>28575</xdr:rowOff>
    </xdr:from>
    <xdr:to>
      <xdr:col>1</xdr:col>
      <xdr:colOff>918209</xdr:colOff>
      <xdr:row>81</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9525</xdr:rowOff>
    </xdr:from>
    <xdr:to>
      <xdr:col>1</xdr:col>
      <xdr:colOff>918210</xdr:colOff>
      <xdr:row>95</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102</xdr:row>
      <xdr:rowOff>19050</xdr:rowOff>
    </xdr:from>
    <xdr:to>
      <xdr:col>2</xdr:col>
      <xdr:colOff>0</xdr:colOff>
      <xdr:row>109</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19050</xdr:rowOff>
    </xdr:from>
    <xdr:to>
      <xdr:col>1</xdr:col>
      <xdr:colOff>918210</xdr:colOff>
      <xdr:row>123</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144</xdr:row>
      <xdr:rowOff>9525</xdr:rowOff>
    </xdr:from>
    <xdr:to>
      <xdr:col>1</xdr:col>
      <xdr:colOff>918210</xdr:colOff>
      <xdr:row>151</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130</xdr:row>
      <xdr:rowOff>0</xdr:rowOff>
    </xdr:from>
    <xdr:to>
      <xdr:col>1</xdr:col>
      <xdr:colOff>918210</xdr:colOff>
      <xdr:row>137</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BI99" totalsRowShown="0" headerRowDxfId="253" dataDxfId="252">
  <autoFilter ref="A2:BI99"/>
  <tableColumns count="61">
    <tableColumn id="1" name="Vertex 1" dataDxfId="251" dataCellStyle="NodeXL Required"/>
    <tableColumn id="2" name="Vertex 2" dataDxfId="250" dataCellStyle="NodeXL Required"/>
    <tableColumn id="3" name="Color" dataDxfId="249" dataCellStyle="NodeXL Visual Property"/>
    <tableColumn id="4" name="Width" dataDxfId="248" dataCellStyle="NodeXL Visual Property"/>
    <tableColumn id="11" name="Style" dataDxfId="247" dataCellStyle="NodeXL Visual Property"/>
    <tableColumn id="5" name="Opacity" dataDxfId="246" dataCellStyle="NodeXL Visual Property"/>
    <tableColumn id="6" name="Visibility" dataDxfId="245" dataCellStyle="NodeXL Visual Property"/>
    <tableColumn id="10" name="Label" dataDxfId="244" dataCellStyle="NodeXL Label"/>
    <tableColumn id="12" name="Label Text Color" dataDxfId="243" dataCellStyle="NodeXL Label"/>
    <tableColumn id="13" name="Label Font Size" dataDxfId="242" dataCellStyle="NodeXL Label"/>
    <tableColumn id="14" name="Reciprocated?" dataDxfId="241" dataCellStyle="NodeXL Graph Metric"/>
    <tableColumn id="7" name="ID" dataDxfId="240" dataCellStyle="NodeXL Do Not Edit"/>
    <tableColumn id="9" name="Dynamic Filter" dataDxfId="239" dataCellStyle="NodeXL Do Not Edit"/>
    <tableColumn id="8" name="Add Your Own Columns Here" dataDxfId="238" dataCellStyle="NodeXL Other Column"/>
    <tableColumn id="15" name="Relationship" dataDxfId="237" dataCellStyle="Normal"/>
    <tableColumn id="16" name="Relationship Date (UTC)" dataDxfId="236" dataCellStyle="Normal"/>
    <tableColumn id="17" name="Tweet" dataDxfId="235" dataCellStyle="Normal"/>
    <tableColumn id="18" name="URLs in Tweet" dataDxfId="234" dataCellStyle="Normal"/>
    <tableColumn id="19" name="Domains in Tweet" dataDxfId="233" dataCellStyle="Normal"/>
    <tableColumn id="20" name="Hashtags in Tweet" dataDxfId="232" dataCellStyle="Normal"/>
    <tableColumn id="21" name="Media in Tweet" dataDxfId="231" dataCellStyle="Normal"/>
    <tableColumn id="22" name="Tweet Image File" dataDxfId="230" dataCellStyle="Normal"/>
    <tableColumn id="23" name="Tweet Date (UTC)" dataDxfId="229" dataCellStyle="Normal"/>
    <tableColumn id="24" name="Twitter Page for Tweet" dataDxfId="228" dataCellStyle="Normal"/>
    <tableColumn id="25" name="Latitude" dataDxfId="227" dataCellStyle="Normal"/>
    <tableColumn id="26" name="Longitude" dataDxfId="226" dataCellStyle="Normal"/>
    <tableColumn id="27" name="Imported ID" dataDxfId="225" dataCellStyle="Normal"/>
    <tableColumn id="28" name="In-Reply-To Tweet ID" dataDxfId="224" dataCellStyle="Normal"/>
    <tableColumn id="29" name="Favorited" dataDxfId="223" dataCellStyle="Normal"/>
    <tableColumn id="30" name="Favorite Count" dataDxfId="222" dataCellStyle="Normal"/>
    <tableColumn id="31" name="In-Reply-To User ID" dataDxfId="221" dataCellStyle="Normal"/>
    <tableColumn id="32" name="Is Quote Status" dataDxfId="220" dataCellStyle="Normal"/>
    <tableColumn id="33" name="Language" dataDxfId="219" dataCellStyle="Normal"/>
    <tableColumn id="34" name="Possibly Sensitive" dataDxfId="218" dataCellStyle="Normal"/>
    <tableColumn id="35" name="Quoted Status ID" dataDxfId="217" dataCellStyle="Normal"/>
    <tableColumn id="36" name="Retweeted" dataDxfId="216" dataCellStyle="Normal"/>
    <tableColumn id="37" name="Retweet Count" dataDxfId="215" dataCellStyle="Normal"/>
    <tableColumn id="38" name="Retweet ID" dataDxfId="214" dataCellStyle="Normal"/>
    <tableColumn id="39" name="Source" dataDxfId="213" dataCellStyle="Normal"/>
    <tableColumn id="40" name="Truncated" dataDxfId="212" dataCellStyle="Normal"/>
    <tableColumn id="41" name="Unified Twitter ID" dataDxfId="211" dataCellStyle="Normal"/>
    <tableColumn id="42" name="Imported Tweet Type" dataDxfId="210" dataCellStyle="Normal"/>
    <tableColumn id="43" name="Added By Extended Analysis" dataDxfId="209" dataCellStyle="Normal"/>
    <tableColumn id="44" name="Corrected By Extended Analysis" dataDxfId="208" dataCellStyle="Normal"/>
    <tableColumn id="45" name="Place Bounding Box" dataDxfId="207" dataCellStyle="Normal"/>
    <tableColumn id="46" name="Place Country" dataDxfId="206" dataCellStyle="Normal"/>
    <tableColumn id="47" name="Place Country Code" dataDxfId="205" dataCellStyle="Normal"/>
    <tableColumn id="48" name="Place Full Name" dataDxfId="204" dataCellStyle="Normal"/>
    <tableColumn id="49" name="Place ID" dataDxfId="203" dataCellStyle="Normal"/>
    <tableColumn id="50" name="Place Name" dataDxfId="202" dataCellStyle="Normal"/>
    <tableColumn id="51" name="Place Type" dataDxfId="201" dataCellStyle="Normal"/>
    <tableColumn id="52" name="Place URL" dataDxfId="29" dataCellStyle="Normal"/>
    <tableColumn id="53" name="Sentiment List #1: Positive Word Count" dataDxfId="28" dataCellStyle="NodeXL Graph Metric"/>
    <tableColumn id="54" name="Sentiment List #1: Positive Word Percentage (%)" dataDxfId="27" dataCellStyle="NodeXL Graph Metric"/>
    <tableColumn id="55" name="Sentiment List #2: Negative Word Count" dataDxfId="26" dataCellStyle="NodeXL Graph Metric"/>
    <tableColumn id="56" name="Sentiment List #2: Negative Word Percentage (%)" dataDxfId="25" dataCellStyle="NodeXL Graph Metric"/>
    <tableColumn id="57" name="Sentiment List #3: (Add your own word list) Word Count" dataDxfId="24" dataCellStyle="NodeXL Graph Metric"/>
    <tableColumn id="58" name="Sentiment List #3: (Add your own word list) Word Percentage (%)" dataDxfId="23" dataCellStyle="NodeXL Graph Metric"/>
    <tableColumn id="59" name="Non-categorized Word Count" dataDxfId="22" dataCellStyle="NodeXL Graph Metric"/>
    <tableColumn id="60" name="Non-categorized Word Percentage (%)" dataDxfId="21" dataCellStyle="NodeXL Graph Metric"/>
    <tableColumn id="61" name="Edge Content Word Count" dataDxfId="20" dataCellStyle="NodeXL Graph Metric"/>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103">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11.xml><?xml version="1.0" encoding="utf-8"?>
<table xmlns="http://schemas.openxmlformats.org/spreadsheetml/2006/main" id="10" name="TwitterSearchNetworkTopItems_1" displayName="TwitterSearchNetworkTopItems_1" ref="A1:B11" totalsRowShown="0" headerRowDxfId="100" dataDxfId="99" dataCellStyle="Normal">
  <autoFilter ref="A1:B11"/>
  <tableColumns count="2">
    <tableColumn id="1" name="Top URLs in Tweet in Entire Graph" dataDxfId="98" dataCellStyle="Normal"/>
    <tableColumn id="2" name="Entire Graph Count" dataDxfId="97" dataCellStyle="Normal"/>
  </tableColumns>
  <tableStyleInfo name="NodeXL Table" showFirstColumn="0" showLastColumn="0" showRowStripes="1" showColumnStripes="0"/>
</table>
</file>

<file path=xl/tables/table12.xml><?xml version="1.0" encoding="utf-8"?>
<table xmlns="http://schemas.openxmlformats.org/spreadsheetml/2006/main" id="11" name="TwitterSearchNetworkTopItems_2" displayName="TwitterSearchNetworkTopItems_2" ref="A14:B24" totalsRowShown="0" headerRowDxfId="95" dataDxfId="94" dataCellStyle="Normal">
  <autoFilter ref="A14:B24"/>
  <tableColumns count="2">
    <tableColumn id="1" name="Top Domains in Tweet in Entire Graph" dataDxfId="93" dataCellStyle="Normal"/>
    <tableColumn id="2" name="Entire Graph Count" dataDxfId="92" dataCellStyle="Normal"/>
  </tableColumns>
  <tableStyleInfo name="NodeXL Table" showFirstColumn="0" showLastColumn="0" showRowStripes="1" showColumnStripes="0"/>
</table>
</file>

<file path=xl/tables/table13.xml><?xml version="1.0" encoding="utf-8"?>
<table xmlns="http://schemas.openxmlformats.org/spreadsheetml/2006/main" id="12" name="TwitterSearchNetworkTopItems_3" displayName="TwitterSearchNetworkTopItems_3" ref="A27:B37" totalsRowShown="0" headerRowDxfId="90" dataDxfId="89" dataCellStyle="Normal">
  <autoFilter ref="A27:B37"/>
  <tableColumns count="2">
    <tableColumn id="1" name="Top Hashtags in Tweet in Entire Graph" dataDxfId="88" dataCellStyle="Normal"/>
    <tableColumn id="2" name="Entire Graph Count" dataDxfId="87" dataCellStyle="Normal"/>
  </tableColumns>
  <tableStyleInfo name="NodeXL Table" showFirstColumn="0" showLastColumn="0" showRowStripes="1" showColumnStripes="0"/>
</table>
</file>

<file path=xl/tables/table14.xml><?xml version="1.0" encoding="utf-8"?>
<table xmlns="http://schemas.openxmlformats.org/spreadsheetml/2006/main" id="13" name="TwitterSearchNetworkTopItems_4" displayName="TwitterSearchNetworkTopItems_4" ref="A40:B50" totalsRowShown="0" headerRowDxfId="85" dataDxfId="84" dataCellStyle="Normal">
  <autoFilter ref="A40:B50"/>
  <tableColumns count="2">
    <tableColumn id="1" name="Top Words in Tweet in Entire Graph" dataDxfId="83" dataCellStyle="Normal"/>
    <tableColumn id="2" name="Entire Graph Count" dataDxfId="82" dataCellStyle="Normal"/>
  </tableColumns>
  <tableStyleInfo name="NodeXL Table" showFirstColumn="0" showLastColumn="0" showRowStripes="1" showColumnStripes="0"/>
</table>
</file>

<file path=xl/tables/table15.xml><?xml version="1.0" encoding="utf-8"?>
<table xmlns="http://schemas.openxmlformats.org/spreadsheetml/2006/main" id="14" name="TwitterSearchNetworkTopItems_5" displayName="TwitterSearchNetworkTopItems_5" ref="A53:B63" totalsRowShown="0" headerRowDxfId="80" dataDxfId="79" dataCellStyle="Normal">
  <autoFilter ref="A53:B63"/>
  <tableColumns count="2">
    <tableColumn id="1" name="Top Word Pairs in Tweet in Entire Graph" dataDxfId="78" dataCellStyle="Normal"/>
    <tableColumn id="2" name="Entire Graph Count" dataDxfId="77" dataCellStyle="Normal"/>
  </tableColumns>
  <tableStyleInfo name="NodeXL Table" showFirstColumn="0" showLastColumn="0" showRowStripes="1" showColumnStripes="0"/>
</table>
</file>

<file path=xl/tables/table16.xml><?xml version="1.0" encoding="utf-8"?>
<table xmlns="http://schemas.openxmlformats.org/spreadsheetml/2006/main" id="16" name="TwitterSearchNetworkTopItems_6" displayName="TwitterSearchNetworkTopItems_6" ref="A66:B72" totalsRowShown="0" headerRowDxfId="75" dataDxfId="74" dataCellStyle="Normal">
  <autoFilter ref="A66:B72"/>
  <tableColumns count="2">
    <tableColumn id="1" name="Top Replied-To in Entire Graph" dataDxfId="73" dataCellStyle="Normal"/>
    <tableColumn id="2" name="Entire Graph Count" dataDxfId="72" dataCellStyle="Normal"/>
  </tableColumns>
  <tableStyleInfo name="NodeXL Table" showFirstColumn="0" showLastColumn="0" showRowStripes="1" showColumnStripes="0"/>
</table>
</file>

<file path=xl/tables/table17.xml><?xml version="1.0" encoding="utf-8"?>
<table xmlns="http://schemas.openxmlformats.org/spreadsheetml/2006/main" id="17" name="TwitterSearchNetworkTopItems_7" displayName="TwitterSearchNetworkTopItems_7" ref="A75:B85" totalsRowShown="0" headerRowDxfId="71" dataDxfId="70" dataCellStyle="Normal">
  <autoFilter ref="A75:B85"/>
  <tableColumns count="2">
    <tableColumn id="1" name="Top Mentioned in Entire Graph" dataDxfId="69" dataCellStyle="Normal"/>
    <tableColumn id="2" name="Entire Graph Count" dataDxfId="68" dataCellStyle="Normal"/>
  </tableColumns>
  <tableStyleInfo name="NodeXL Table" showFirstColumn="0" showLastColumn="0" showRowStripes="1" showColumnStripes="0"/>
</table>
</file>

<file path=xl/tables/table18.xml><?xml version="1.0" encoding="utf-8"?>
<table xmlns="http://schemas.openxmlformats.org/spreadsheetml/2006/main" id="18" name="TwitterSearchNetworkTopItems_8" displayName="TwitterSearchNetworkTopItems_8" ref="A88:B98" totalsRowShown="0" headerRowDxfId="65" dataDxfId="64" dataCellStyle="Normal">
  <autoFilter ref="A88:B98"/>
  <tableColumns count="2">
    <tableColumn id="1" name="Top Tweeters in Entire Graph" dataDxfId="63" dataCellStyle="Normal"/>
    <tableColumn id="2" name="Entire Graph Count" dataDxfId="62" dataCellStyle="Normal"/>
  </tableColumns>
  <tableStyleInfo name="NodeXL Table" showFirstColumn="0" showLastColumn="0" showRowStripes="1" showColumnStripes="0"/>
</table>
</file>

<file path=xl/tables/table19.xml><?xml version="1.0" encoding="utf-8"?>
<table xmlns="http://schemas.openxmlformats.org/spreadsheetml/2006/main" id="19" name="Words" displayName="Words" ref="A1:F199" totalsRowShown="0" headerRowDxfId="50" dataDxfId="49" dataCellStyle="Normal">
  <autoFilter ref="A1:F199"/>
  <tableColumns count="6">
    <tableColumn id="1" name="Word" dataDxfId="48" dataCellStyle="Normal"/>
    <tableColumn id="2" name="Count" dataDxfId="47" dataCellStyle="Normal"/>
    <tableColumn id="3" name="Salience" dataDxfId="46" dataCellStyle="Normal"/>
    <tableColumn id="4" name="Word on Sentiment List #1: Positive" dataDxfId="45" dataCellStyle="Normal"/>
    <tableColumn id="5" name="Word on Sentiment List #2: Negative" dataDxfId="44" dataCellStyle="Normal"/>
    <tableColumn id="6" name="Word on Sentiment List #3: (Add your own word list)" dataDxfId="43" dataCellStyle="Normal"/>
  </tableColumns>
  <tableStyleInfo name="NodeXL Table" showFirstColumn="0" showLastColumn="0" showRowStripes="1" showColumnStripes="0"/>
</table>
</file>

<file path=xl/tables/table2.xml><?xml version="1.0" encoding="utf-8"?>
<table xmlns="http://schemas.openxmlformats.org/spreadsheetml/2006/main" id="2" name="Vertices" displayName="Vertices" ref="A2:BR92" totalsRowShown="0" headerRowDxfId="200" dataDxfId="199">
  <autoFilter ref="A2:BR92"/>
  <tableColumns count="70">
    <tableColumn id="1" name="Vertex" dataDxfId="198" dataCellStyle="NodeXL Required"/>
    <tableColumn id="2" name="Color" dataDxfId="197" dataCellStyle="NodeXL Visual Property"/>
    <tableColumn id="5" name="Shape" dataDxfId="196" dataCellStyle="NodeXL Visual Property"/>
    <tableColumn id="6" name="Size" dataDxfId="195" dataCellStyle="NodeXL Visual Property"/>
    <tableColumn id="4" name="Opacity" dataDxfId="194" dataCellStyle="NodeXL Visual Property"/>
    <tableColumn id="7" name="Image File" dataDxfId="193" dataCellStyle="NodeXL Visual Property"/>
    <tableColumn id="3" name="Visibility" dataDxfId="192" dataCellStyle="NodeXL Visual Property"/>
    <tableColumn id="10" name="Label" dataDxfId="191" dataCellStyle="NodeXL Label"/>
    <tableColumn id="16" name="Label Fill Color" dataDxfId="190" dataCellStyle="NodeXL Label"/>
    <tableColumn id="9" name="Label Position" dataDxfId="189" dataCellStyle="NodeXL Label"/>
    <tableColumn id="8" name="Tooltip" dataDxfId="188" dataCellStyle="NodeXL Label"/>
    <tableColumn id="18" name="Layout Order" dataDxfId="187" dataCellStyle="NodeXL Layout"/>
    <tableColumn id="13" name="X" dataDxfId="186" dataCellStyle="NodeXL Layout"/>
    <tableColumn id="14" name="Y" dataDxfId="185" dataCellStyle="NodeXL Layout"/>
    <tableColumn id="12" name="Locked?" dataDxfId="184" dataCellStyle="NodeXL Layout"/>
    <tableColumn id="19" name="Polar R" dataDxfId="183" dataCellStyle="NodeXL Layout"/>
    <tableColumn id="20" name="Polar Angle" dataDxfId="182" dataCellStyle="NodeXL Layout"/>
    <tableColumn id="21" name="Degree" dataDxfId="181" dataCellStyle="NodeXL Graph Metric"/>
    <tableColumn id="22" name="In-Degree" dataDxfId="180" dataCellStyle="NodeXL Graph Metric"/>
    <tableColumn id="23" name="Out-Degree" dataDxfId="179" dataCellStyle="NodeXL Graph Metric"/>
    <tableColumn id="24" name="Betweenness Centrality" dataDxfId="178" dataCellStyle="NodeXL Graph Metric"/>
    <tableColumn id="25" name="Closeness Centrality" dataDxfId="177" dataCellStyle="NodeXL Graph Metric"/>
    <tableColumn id="26" name="Eigenvector Centrality" dataDxfId="176" dataCellStyle="NodeXL Graph Metric"/>
    <tableColumn id="15" name="PageRank" dataDxfId="175" dataCellStyle="NodeXL Graph Metric"/>
    <tableColumn id="27" name="Clustering Coefficient" dataDxfId="174" dataCellStyle="NodeXL Graph Metric"/>
    <tableColumn id="29" name="Reciprocated Vertex Pair Ratio" dataDxfId="173" dataCellStyle="NodeXL Graph Metric"/>
    <tableColumn id="11" name="ID" dataDxfId="172" dataCellStyle="NodeXL Do Not Edit"/>
    <tableColumn id="28" name="Dynamic Filter" dataDxfId="171" dataCellStyle="NodeXL Do Not Edit"/>
    <tableColumn id="17" name="Add Your Own Columns Here" dataDxfId="170" dataCellStyle="NodeXL Other Column"/>
    <tableColumn id="30" name="Name" dataDxfId="169" dataCellStyle="Normal"/>
    <tableColumn id="31" name="Followed" dataDxfId="168" dataCellStyle="Normal"/>
    <tableColumn id="32" name="Followers" dataDxfId="167" dataCellStyle="Normal"/>
    <tableColumn id="33" name="Tweets" dataDxfId="166" dataCellStyle="Normal"/>
    <tableColumn id="34" name="Favorites" dataDxfId="165" dataCellStyle="Normal"/>
    <tableColumn id="35" name="Time Zone UTC Offset (Seconds)" dataDxfId="164" dataCellStyle="Normal"/>
    <tableColumn id="36" name="Description" dataDxfId="163" dataCellStyle="Normal"/>
    <tableColumn id="37" name="Location" dataDxfId="162" dataCellStyle="Normal"/>
    <tableColumn id="38" name="Web" dataDxfId="161" dataCellStyle="Normal"/>
    <tableColumn id="39" name="Time Zone" dataDxfId="160" dataCellStyle="Normal"/>
    <tableColumn id="40" name="Joined Twitter Date (UTC)" dataDxfId="159" dataCellStyle="Normal"/>
    <tableColumn id="41" name="Profile Banner Url" dataDxfId="158" dataCellStyle="Normal"/>
    <tableColumn id="42" name="Default Profile" dataDxfId="157" dataCellStyle="Normal"/>
    <tableColumn id="43" name="Default Profile Image" dataDxfId="156" dataCellStyle="Normal"/>
    <tableColumn id="44" name="Geo Enabled" dataDxfId="155" dataCellStyle="Normal"/>
    <tableColumn id="45" name="Language" dataDxfId="154" dataCellStyle="Normal"/>
    <tableColumn id="46" name="Listed Count" dataDxfId="153" dataCellStyle="Normal"/>
    <tableColumn id="47" name="Profile Background Image Url" dataDxfId="152" dataCellStyle="Normal"/>
    <tableColumn id="48" name="Verified" dataDxfId="151" dataCellStyle="Normal"/>
    <tableColumn id="49" name="Custom Menu Item Text" dataDxfId="150" dataCellStyle="Normal"/>
    <tableColumn id="50" name="Custom Menu Item Action" dataDxfId="149" dataCellStyle="Normal"/>
    <tableColumn id="51" name="Tweeted Search Term?" dataDxfId="60" dataCellStyle="Normal"/>
    <tableColumn id="52" name="Top URLs in Tweet by Count" dataDxfId="59" dataCellStyle="NodeXL Graph Metric"/>
    <tableColumn id="53" name="Top URLs in Tweet by Salience" dataDxfId="58" dataCellStyle="NodeXL Graph Metric"/>
    <tableColumn id="54" name="Top Domains in Tweet by Count" dataDxfId="57" dataCellStyle="NodeXL Graph Metric"/>
    <tableColumn id="55" name="Top Domains in Tweet by Salience" dataDxfId="56" dataCellStyle="NodeXL Graph Metric"/>
    <tableColumn id="56" name="Top Hashtags in Tweet by Count" dataDxfId="55" dataCellStyle="NodeXL Graph Metric"/>
    <tableColumn id="57" name="Top Hashtags in Tweet by Salience" dataDxfId="54" dataCellStyle="NodeXL Graph Metric"/>
    <tableColumn id="58" name="Top Words in Tweet by Count" dataDxfId="53" dataCellStyle="NodeXL Graph Metric"/>
    <tableColumn id="59" name="Top Words in Tweet by Salience" dataDxfId="52" dataCellStyle="NodeXL Graph Metric"/>
    <tableColumn id="60" name="Top Word Pairs in Tweet by Count" dataDxfId="51" dataCellStyle="NodeXL Graph Metric"/>
    <tableColumn id="61" name="Top Word Pairs in Tweet by Salience" dataDxfId="19" dataCellStyle="NodeXL Graph Metric"/>
    <tableColumn id="62" name="Sentiment List #1: Positive Word Count" dataDxfId="18" dataCellStyle="NodeXL Graph Metric"/>
    <tableColumn id="63" name="Sentiment List #1: Positive Word Percentage (%)" dataDxfId="17" dataCellStyle="NodeXL Graph Metric"/>
    <tableColumn id="64" name="Sentiment List #2: Negative Word Count" dataDxfId="16" dataCellStyle="NodeXL Graph Metric"/>
    <tableColumn id="65" name="Sentiment List #2: Negative Word Percentage (%)" dataDxfId="15" dataCellStyle="NodeXL Graph Metric"/>
    <tableColumn id="66" name="Sentiment List #3: (Add your own word list) Word Count" dataDxfId="14" dataCellStyle="NodeXL Graph Metric"/>
    <tableColumn id="67" name="Sentiment List #3: (Add your own word list) Word Percentage (%)" dataDxfId="13" dataCellStyle="NodeXL Graph Metric"/>
    <tableColumn id="68" name="Non-categorized Word Count" dataDxfId="12" dataCellStyle="NodeXL Graph Metric"/>
    <tableColumn id="69" name="Non-categorized Word Percentage (%)" dataDxfId="11" dataCellStyle="NodeXL Graph Metric"/>
    <tableColumn id="70" name="Vertex Content Word Count" dataDxfId="10" dataCellStyle="NodeXL Graph Metric"/>
  </tableColumns>
  <tableStyleInfo name="NodeXL Table" showFirstColumn="0" showLastColumn="0" showRowStripes="0" showColumnStripes="0"/>
</table>
</file>

<file path=xl/tables/table20.xml><?xml version="1.0" encoding="utf-8"?>
<table xmlns="http://schemas.openxmlformats.org/spreadsheetml/2006/main" id="20" name="WordPairs" displayName="WordPairs" ref="A1:K174" totalsRowShown="0" headerRowDxfId="42" dataDxfId="41" dataCellStyle="Normal">
  <autoFilter ref="A1:K174"/>
  <tableColumns count="11">
    <tableColumn id="1" name="Word 1" dataDxfId="40" dataCellStyle="Normal"/>
    <tableColumn id="2" name="Word 2" dataDxfId="39" dataCellStyle="Normal"/>
    <tableColumn id="3" name="Count" dataDxfId="38" dataCellStyle="Normal"/>
    <tableColumn id="4" name="Salience" dataDxfId="37" dataCellStyle="Normal"/>
    <tableColumn id="5" name="Mutual Information" dataDxfId="36" dataCellStyle="Normal"/>
    <tableColumn id="6" name="Word1 on Sentiment List #1: Positive" dataDxfId="35" dataCellStyle="Normal"/>
    <tableColumn id="7" name="Word1 on Sentiment List #2: Negative" dataDxfId="34" dataCellStyle="Normal"/>
    <tableColumn id="8" name="Word1 on Sentiment List #3: (Add your own word list)" dataDxfId="33" dataCellStyle="Normal"/>
    <tableColumn id="9" name="Word2 on Sentiment List #1: Positive" dataDxfId="32" dataCellStyle="Normal"/>
    <tableColumn id="10" name="Word2 on Sentiment List #2: Negative" dataDxfId="31" dataCellStyle="Normal"/>
    <tableColumn id="11" name="Word2 on Sentiment List #3: (Add your own word list)" dataDxfId="30" dataCellStyle="Normal"/>
  </tableColumns>
  <tableStyleInfo name="NodeXL Table" showFirstColumn="0" showLastColumn="0" showRowStripes="1" showColumnStripes="0"/>
</table>
</file>

<file path=xl/tables/table3.xml><?xml version="1.0" encoding="utf-8"?>
<table xmlns="http://schemas.openxmlformats.org/spreadsheetml/2006/main" id="4" name="Groups" displayName="Groups" ref="A2:AO3" insertRow="1" totalsRowShown="0" headerRowDxfId="148">
  <autoFilter ref="A2:AO3"/>
  <tableColumns count="41">
    <tableColumn id="1" name="Group" dataDxfId="147" dataCellStyle="NodeXL Required"/>
    <tableColumn id="2" name="Vertex Color" dataDxfId="146" dataCellStyle="NodeXL Visual Property"/>
    <tableColumn id="3" name="Vertex Shape" dataDxfId="145" dataCellStyle="NodeXL Visual Property"/>
    <tableColumn id="22" name="Visibility" dataDxfId="144" dataCellStyle="NodeXL Visual Property"/>
    <tableColumn id="4" name="Collapsed?" dataCellStyle="NodeXL Visual Property"/>
    <tableColumn id="18" name="Label" dataDxfId="143" dataCellStyle="NodeXL Label"/>
    <tableColumn id="20" name="Collapsed X" dataCellStyle="NodeXL Layout"/>
    <tableColumn id="21" name="Collapsed Y" dataCellStyle="NodeXL Layout"/>
    <tableColumn id="6" name="ID" dataDxfId="142" dataCellStyle="NodeXL Do Not Edit"/>
    <tableColumn id="19" name="Collapsed Properties" dataDxfId="141" dataCellStyle="NodeXL Do Not Edit"/>
    <tableColumn id="5" name="Vertices" dataDxfId="140" dataCellStyle="NodeXL Graph Metric"/>
    <tableColumn id="7" name="Unique Edges" dataDxfId="139" dataCellStyle="NodeXL Graph Metric"/>
    <tableColumn id="8" name="Edges With Duplicates" dataDxfId="138" dataCellStyle="NodeXL Graph Metric"/>
    <tableColumn id="9" name="Total Edges" dataDxfId="137" dataCellStyle="NodeXL Graph Metric"/>
    <tableColumn id="10" name="Self-Loops" dataDxfId="136" dataCellStyle="NodeXL Graph Metric"/>
    <tableColumn id="24" name="Reciprocated Vertex Pair Ratio" dataDxfId="135" dataCellStyle="NodeXL Graph Metric"/>
    <tableColumn id="25" name="Reciprocated Edge Ratio" dataDxfId="134" dataCellStyle="NodeXL Graph Metric"/>
    <tableColumn id="11" name="Connected Components" dataDxfId="133" dataCellStyle="NodeXL Graph Metric"/>
    <tableColumn id="12" name="Single-Vertex Connected Components" dataDxfId="132" dataCellStyle="NodeXL Graph Metric"/>
    <tableColumn id="13" name="Maximum Vertices in a Connected Component" dataDxfId="131" dataCellStyle="NodeXL Graph Metric"/>
    <tableColumn id="14" name="Maximum Edges in a Connected Component" dataDxfId="130" dataCellStyle="NodeXL Graph Metric"/>
    <tableColumn id="15" name="Maximum Geodesic Distance (Diameter)" dataDxfId="129" dataCellStyle="NodeXL Graph Metric"/>
    <tableColumn id="16" name="Average Geodesic Distance" dataDxfId="128" dataCellStyle="NodeXL Graph Metric"/>
    <tableColumn id="17" name="Graph Density" dataDxfId="96" dataCellStyle="NodeXL Graph Metric"/>
    <tableColumn id="23" name="Top URLs in Tweet" dataDxfId="91" dataCellStyle="Normal"/>
    <tableColumn id="26" name="Top Domains in Tweet" dataDxfId="86" dataCellStyle="Normal"/>
    <tableColumn id="27" name="Top Hashtags in Tweet" dataDxfId="81" dataCellStyle="Normal"/>
    <tableColumn id="28" name="Top Words in Tweet" dataDxfId="76" dataCellStyle="Normal"/>
    <tableColumn id="29" name="Top Word Pairs in Tweet" dataDxfId="67" dataCellStyle="Normal"/>
    <tableColumn id="30" name="Top Replied-To in Tweet" dataDxfId="66" dataCellStyle="Normal"/>
    <tableColumn id="31" name="Top Mentioned in Tweet" dataDxfId="61" dataCellStyle="Normal"/>
    <tableColumn id="32" name="Top Tweeters" dataDxfId="9" dataCellStyle="Normal"/>
    <tableColumn id="33" name="Sentiment List #1: Positive Word Count" dataDxfId="8" dataCellStyle="NodeXL Graph Metric"/>
    <tableColumn id="34" name="Sentiment List #1: Positive Word Percentage (%)" dataDxfId="7" dataCellStyle="NodeXL Graph Metric"/>
    <tableColumn id="35" name="Sentiment List #2: Negative Word Count" dataDxfId="6" dataCellStyle="NodeXL Graph Metric"/>
    <tableColumn id="36" name="Sentiment List #2: Negative Word Percentage (%)" dataDxfId="5" dataCellStyle="NodeXL Graph Metric"/>
    <tableColumn id="37" name="Sentiment List #3: (Add your own word list) Word Count" dataDxfId="4" dataCellStyle="NodeXL Graph Metric"/>
    <tableColumn id="38" name="Sentiment List #3: (Add your own word list) Word Percentage (%)" dataDxfId="3" dataCellStyle="NodeXL Graph Metric"/>
    <tableColumn id="39" name="Non-categorized Word Count" dataDxfId="2" dataCellStyle="NodeXL Graph Metric"/>
    <tableColumn id="40" name="Non-categorized Word Percentage (%)" dataDxfId="1" dataCellStyle="NodeXL Graph Metric"/>
    <tableColumn id="41" name="Group Content Word Count" dataDxfId="0"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127" dataDxfId="126">
  <autoFilter ref="A1:C2"/>
  <tableColumns count="3">
    <tableColumn id="1" name="Group" dataDxfId="125"/>
    <tableColumn id="2" name="Vertex" dataDxfId="124"/>
    <tableColumn id="3" name="Vertex ID" dataDxfId="123"/>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102" dataCellStyle="NodeXL Graph Metric"/>
    <tableColumn id="2" name="Value" dataDxfId="101"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57" totalsRowShown="0">
  <autoFilter ref="D1:U57"/>
  <tableColumns count="18">
    <tableColumn id="1" name="Degree Bin" dataDxfId="122"/>
    <tableColumn id="2" name="Degree Frequency" dataDxfId="121">
      <calculatedColumnFormula>COUNTIF(Vertices[Degree], "&gt;= " &amp; D2) - COUNTIF(Vertices[Degree], "&gt;=" &amp; D3)</calculatedColumnFormula>
    </tableColumn>
    <tableColumn id="3" name="In-Degree Bin" dataDxfId="120"/>
    <tableColumn id="4" name="In-Degree Frequency" dataDxfId="119">
      <calculatedColumnFormula>COUNTIF(Vertices[In-Degree], "&gt;= " &amp; F2) - COUNTIF(Vertices[In-Degree], "&gt;=" &amp; F3)</calculatedColumnFormula>
    </tableColumn>
    <tableColumn id="5" name="Out-Degree Bin" dataDxfId="118"/>
    <tableColumn id="6" name="Out-Degree Frequency" dataDxfId="117">
      <calculatedColumnFormula>COUNTIF(Vertices[Out-Degree], "&gt;= " &amp; H2) - COUNTIF(Vertices[Out-Degree], "&gt;=" &amp; H3)</calculatedColumnFormula>
    </tableColumn>
    <tableColumn id="7" name="Betweenness Centrality Bin" dataDxfId="116"/>
    <tableColumn id="8" name="Betweenness Centrality Frequency" dataDxfId="115">
      <calculatedColumnFormula>COUNTIF(Vertices[Betweenness Centrality], "&gt;= " &amp; J2) - COUNTIF(Vertices[Betweenness Centrality], "&gt;=" &amp; J3)</calculatedColumnFormula>
    </tableColumn>
    <tableColumn id="9" name="Closeness Centrality Bin" dataDxfId="114"/>
    <tableColumn id="10" name="Closeness Centrality Frequency" dataDxfId="113">
      <calculatedColumnFormula>COUNTIF(Vertices[Closeness Centrality], "&gt;= " &amp; L2) - COUNTIF(Vertices[Closeness Centrality], "&gt;=" &amp; L3)</calculatedColumnFormula>
    </tableColumn>
    <tableColumn id="11" name="Eigenvector Centrality Bin" dataDxfId="112"/>
    <tableColumn id="12" name="Eigenvector Centrality Frequency" dataDxfId="111">
      <calculatedColumnFormula>COUNTIF(Vertices[Eigenvector Centrality], "&gt;= " &amp; N2) - COUNTIF(Vertices[Eigenvector Centrality], "&gt;=" &amp; N3)</calculatedColumnFormula>
    </tableColumn>
    <tableColumn id="18" name="PageRank Bin" dataDxfId="110"/>
    <tableColumn id="17" name="PageRank Frequency" dataDxfId="109">
      <calculatedColumnFormula>COUNTIF(Vertices[Eigenvector Centrality], "&gt;= " &amp; P2) - COUNTIF(Vertices[Eigenvector Centrality], "&gt;=" &amp; P3)</calculatedColumnFormula>
    </tableColumn>
    <tableColumn id="13" name="Clustering Coefficient Bin" dataDxfId="108"/>
    <tableColumn id="14" name="Clustering Coefficient Frequency" dataDxfId="107">
      <calculatedColumnFormula>COUNTIF(Vertices[Clustering Coefficient], "&gt;= " &amp; R2) - COUNTIF(Vertices[Clustering Coefficient], "&gt;=" &amp; R3)</calculatedColumnFormula>
    </tableColumn>
    <tableColumn id="15" name="Dynamic Filter Bin" dataDxfId="106"/>
    <tableColumn id="16" name="Dynamic Filter Frequency" dataDxfId="105">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41:B42" insertRow="1" totalsRowShown="0" dataCellStyle="NodeXL Graph Metric">
  <autoFilter ref="A41:B4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19" totalsRowShown="0" headerRowDxfId="104">
  <autoFilter ref="J1:K1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pbs.twimg.com/profile_images/791680444462923776/eadwyclk_normal.jpg" TargetMode="External"/><Relationship Id="rId21" Type="http://schemas.openxmlformats.org/officeDocument/2006/relationships/hyperlink" Target="https://www.amazon.de/H%C3%BClle-Samsung-Galaxy-2017-SM-J727/dp/B06XPMYMXV%3FSubscriptionId=AKIAIRMJUZTZTM3VOCRQ&amp;tag=tsepa01-21&amp;linkCode=xm2&amp;camp=2025&amp;creative=165953&amp;creativeASIN=B06XPMYMXV" TargetMode="External"/><Relationship Id="rId42" Type="http://schemas.openxmlformats.org/officeDocument/2006/relationships/hyperlink" Target="http://www.magazinevoce.com.br/p/smartphone-samsung-galaxy-j7-duos-16gb-dourado-dual-chip-4g-cam-13mp-selfie-5mp-flash-tela-55/138203/" TargetMode="External"/><Relationship Id="rId63" Type="http://schemas.openxmlformats.org/officeDocument/2006/relationships/hyperlink" Target="http://www.vslittleworld.com/2016/07/samsung-galaxy-j7-product-review.html?utm_source=ReviveOldPost&amp;utm_medium=social&amp;utm_campaign=ReviveOldPost" TargetMode="External"/><Relationship Id="rId84" Type="http://schemas.openxmlformats.org/officeDocument/2006/relationships/hyperlink" Target="https://pbs.twimg.com/media/C1fHOvcW8AAfPBe.jpg" TargetMode="External"/><Relationship Id="rId138" Type="http://schemas.openxmlformats.org/officeDocument/2006/relationships/hyperlink" Target="http://pbs.twimg.com/profile_images/612924647005417472/slpvcsbh_normal.png" TargetMode="External"/><Relationship Id="rId159" Type="http://schemas.openxmlformats.org/officeDocument/2006/relationships/hyperlink" Target="http://pbs.twimg.com/profile_images/838508642030714881/-ujoggRJ_normal.jpg" TargetMode="External"/><Relationship Id="rId170" Type="http://schemas.openxmlformats.org/officeDocument/2006/relationships/hyperlink" Target="http://pbs.twimg.com/profile_images/576816680040472576/R6ba7Cva_normal.png" TargetMode="External"/><Relationship Id="rId191" Type="http://schemas.openxmlformats.org/officeDocument/2006/relationships/hyperlink" Target="https://pbs.twimg.com/media/C8fObuwUAAEk_Do.jpg" TargetMode="External"/><Relationship Id="rId205" Type="http://schemas.openxmlformats.org/officeDocument/2006/relationships/hyperlink" Target="https://twitter.com/" TargetMode="External"/><Relationship Id="rId226" Type="http://schemas.openxmlformats.org/officeDocument/2006/relationships/hyperlink" Target="https://twitter.com/" TargetMode="External"/><Relationship Id="rId247" Type="http://schemas.openxmlformats.org/officeDocument/2006/relationships/hyperlink" Target="https://twitter.com/" TargetMode="External"/><Relationship Id="rId107" Type="http://schemas.openxmlformats.org/officeDocument/2006/relationships/hyperlink" Target="http://pbs.twimg.com/profile_images/848768385244704769/KZIBNAoM_normal.jpg" TargetMode="External"/><Relationship Id="rId268" Type="http://schemas.openxmlformats.org/officeDocument/2006/relationships/hyperlink" Target="https://twitter.com/" TargetMode="External"/><Relationship Id="rId289" Type="http://schemas.openxmlformats.org/officeDocument/2006/relationships/hyperlink" Target="https://twitter.com/" TargetMode="External"/><Relationship Id="rId11" Type="http://schemas.openxmlformats.org/officeDocument/2006/relationships/hyperlink" Target="http://www.theandroidsoul.com/galaxy-j7-2016-gets-march-security-update-with-build-j710mnubu2aqc1/?utm_source=dlvr.it&amp;utm_medium=twitter" TargetMode="External"/><Relationship Id="rId32" Type="http://schemas.openxmlformats.org/officeDocument/2006/relationships/hyperlink" Target="http://alipromo.com/redirect/cpa/o/od71ks1rgphhhnt7se7lckeljsbymm8q/?to=https%3A%2F%2Fwww.aliexpress.com%2Fitem%2FDeluxe-Branded-Aluminum-Metal-Brush-Hard-Back-Cover-Case-for-Samsung-Galaxy-J1-J3-J5-J7%2F32673310331.html" TargetMode="External"/><Relationship Id="rId53" Type="http://schemas.openxmlformats.org/officeDocument/2006/relationships/hyperlink" Target="https://twitter.com/i/web/status/848847850679148547" TargetMode="External"/><Relationship Id="rId74" Type="http://schemas.openxmlformats.org/officeDocument/2006/relationships/hyperlink" Target="https://pbs.twimg.com/media/C8d6q6VVoAAUCWD.jpg" TargetMode="External"/><Relationship Id="rId128" Type="http://schemas.openxmlformats.org/officeDocument/2006/relationships/hyperlink" Target="http://pbs.twimg.com/profile_images/816666999250108416/eYrUjPt0_normal.jpg" TargetMode="External"/><Relationship Id="rId149" Type="http://schemas.openxmlformats.org/officeDocument/2006/relationships/hyperlink" Target="https://pbs.twimg.com/media/C1fHOvcW8AAfPBe.jpg" TargetMode="External"/><Relationship Id="rId5" Type="http://schemas.openxmlformats.org/officeDocument/2006/relationships/hyperlink" Target="http://rover.ebay.com/rover/1/711-53200-19255-0/1?ff3=2&amp;toolid=10039&amp;campid=5337938671&amp;item=361944082354&amp;vectorid=229466&amp;lgeo=1" TargetMode="External"/><Relationship Id="rId95" Type="http://schemas.openxmlformats.org/officeDocument/2006/relationships/hyperlink" Target="https://pbs.twimg.com/media/C8fObuwUAAEk_Do.jpg" TargetMode="External"/><Relationship Id="rId160" Type="http://schemas.openxmlformats.org/officeDocument/2006/relationships/hyperlink" Target="http://pbs.twimg.com/profile_images/780042787148431360/rA4c1IlI_normal.jpg" TargetMode="External"/><Relationship Id="rId181" Type="http://schemas.openxmlformats.org/officeDocument/2006/relationships/hyperlink" Target="http://pbs.twimg.com/profile_images/841021606621249536/fJzYfS_P_normal.jpg" TargetMode="External"/><Relationship Id="rId216" Type="http://schemas.openxmlformats.org/officeDocument/2006/relationships/hyperlink" Target="https://twitter.com/" TargetMode="External"/><Relationship Id="rId237" Type="http://schemas.openxmlformats.org/officeDocument/2006/relationships/hyperlink" Target="https://twitter.com/" TargetMode="External"/><Relationship Id="rId258" Type="http://schemas.openxmlformats.org/officeDocument/2006/relationships/hyperlink" Target="https://twitter.com/" TargetMode="External"/><Relationship Id="rId279" Type="http://schemas.openxmlformats.org/officeDocument/2006/relationships/hyperlink" Target="https://twitter.com/" TargetMode="External"/><Relationship Id="rId22" Type="http://schemas.openxmlformats.org/officeDocument/2006/relationships/hyperlink" Target="https://www.amazon.co.uk/Samsung-Protector-Silicone-Colourful-Lightweight-High-heeled-shoes/dp/B06XCKNWL6%3Fpsc=1&amp;SubscriptionId=AKIAIRJZFDCFT7JL2NKQ&amp;tag=wwwrabaryor0c-21&amp;linkCode=xm2&amp;camp=2025&amp;creative=165953&amp;creativeASIN=B06XCKNWL6" TargetMode="External"/><Relationship Id="rId43" Type="http://schemas.openxmlformats.org/officeDocument/2006/relationships/hyperlink" Target="http://www.magazinevoce.com.br/p/smartphone-samsung-galaxy-j7-duos-16gb-dourado-dual-chip-4g-cam-13mp-selfie-5mp-flash-tela-55/138203/" TargetMode="External"/><Relationship Id="rId64" Type="http://schemas.openxmlformats.org/officeDocument/2006/relationships/hyperlink" Target="http://www.vslittleworld.com/2016/07/samsung-galaxy-j7-product-review.html?utm_source=ReviveOldPost&amp;utm_medium=social&amp;utm_campaign=ReviveOldPost" TargetMode="External"/><Relationship Id="rId118" Type="http://schemas.openxmlformats.org/officeDocument/2006/relationships/hyperlink" Target="http://pbs.twimg.com/profile_images/419125842430533632/WXHWPCag_normal.jpeg" TargetMode="External"/><Relationship Id="rId139" Type="http://schemas.openxmlformats.org/officeDocument/2006/relationships/hyperlink" Target="https://pbs.twimg.com/media/C8eVaQ8W0AAizi1.jpg" TargetMode="External"/><Relationship Id="rId290" Type="http://schemas.openxmlformats.org/officeDocument/2006/relationships/printerSettings" Target="../printerSettings/printerSettings1.bin"/><Relationship Id="rId85" Type="http://schemas.openxmlformats.org/officeDocument/2006/relationships/hyperlink" Target="https://pbs.twimg.com/media/C1fHOvcW8AAfPBe.jpg" TargetMode="External"/><Relationship Id="rId150" Type="http://schemas.openxmlformats.org/officeDocument/2006/relationships/hyperlink" Target="http://pbs.twimg.com/profile_images/626389393037750272/IXfLCtY1_normal.jpg" TargetMode="External"/><Relationship Id="rId171" Type="http://schemas.openxmlformats.org/officeDocument/2006/relationships/hyperlink" Target="http://pbs.twimg.com/profile_images/576816680040472576/R6ba7Cva_normal.png" TargetMode="External"/><Relationship Id="rId192" Type="http://schemas.openxmlformats.org/officeDocument/2006/relationships/hyperlink" Target="http://pbs.twimg.com/profile_images/847074436176011265/TOD4lWkN_normal.jpg" TargetMode="External"/><Relationship Id="rId206" Type="http://schemas.openxmlformats.org/officeDocument/2006/relationships/hyperlink" Target="https://twitter.com/" TargetMode="External"/><Relationship Id="rId227" Type="http://schemas.openxmlformats.org/officeDocument/2006/relationships/hyperlink" Target="https://twitter.com/" TargetMode="External"/><Relationship Id="rId248" Type="http://schemas.openxmlformats.org/officeDocument/2006/relationships/hyperlink" Target="https://twitter.com/" TargetMode="External"/><Relationship Id="rId269" Type="http://schemas.openxmlformats.org/officeDocument/2006/relationships/hyperlink" Target="https://twitter.com/" TargetMode="External"/><Relationship Id="rId12" Type="http://schemas.openxmlformats.org/officeDocument/2006/relationships/hyperlink" Target="https://www.linkedin.com/slink?code=fJafjfP" TargetMode="External"/><Relationship Id="rId33" Type="http://schemas.openxmlformats.org/officeDocument/2006/relationships/hyperlink" Target="https://www.amazon.co.uk/KSHOP-Samsung-Galaxy-J7-Anit-scratch/dp/B01L3VNCUE%3Fpsc=1&amp;SubscriptionId=AKIAIRJZFDCFT7JL2NKQ&amp;tag=wwwrabaryor0c-21&amp;linkCode=xm2&amp;camp=2025&amp;creative=165953&amp;creativeASIN=B01L3VNCUE" TargetMode="External"/><Relationship Id="rId108" Type="http://schemas.openxmlformats.org/officeDocument/2006/relationships/hyperlink" Target="http://pbs.twimg.com/profile_images/740078731469934592/eRJgLEHR_normal.jpg" TargetMode="External"/><Relationship Id="rId129" Type="http://schemas.openxmlformats.org/officeDocument/2006/relationships/hyperlink" Target="http://pbs.twimg.com/profile_images/848565119781044224/zOI62PZM_normal.jpg" TargetMode="External"/><Relationship Id="rId280" Type="http://schemas.openxmlformats.org/officeDocument/2006/relationships/hyperlink" Target="https://twitter.com/" TargetMode="External"/><Relationship Id="rId54" Type="http://schemas.openxmlformats.org/officeDocument/2006/relationships/hyperlink" Target="https://twitter.com/i/web/status/848877293275537412" TargetMode="External"/><Relationship Id="rId75" Type="http://schemas.openxmlformats.org/officeDocument/2006/relationships/hyperlink" Target="https://pbs.twimg.com/media/C8eCf3ZWAAIecQW.jpg" TargetMode="External"/><Relationship Id="rId96" Type="http://schemas.openxmlformats.org/officeDocument/2006/relationships/hyperlink" Target="http://pbs.twimg.com/profile_images/741950938626330625/UCof7y5h_normal.jpg" TargetMode="External"/><Relationship Id="rId140" Type="http://schemas.openxmlformats.org/officeDocument/2006/relationships/hyperlink" Target="https://pbs.twimg.com/media/C8fAZYmXYAASsQ9.jpg" TargetMode="External"/><Relationship Id="rId161" Type="http://schemas.openxmlformats.org/officeDocument/2006/relationships/hyperlink" Target="https://pbs.twimg.com/media/C8eH0tNV0AA2Lf-.jpg" TargetMode="External"/><Relationship Id="rId182" Type="http://schemas.openxmlformats.org/officeDocument/2006/relationships/hyperlink" Target="http://pbs.twimg.com/profile_images/782205701716217856/M6MRQpYd_normal.jpg" TargetMode="External"/><Relationship Id="rId217" Type="http://schemas.openxmlformats.org/officeDocument/2006/relationships/hyperlink" Target="https://twitter.com/" TargetMode="External"/><Relationship Id="rId6" Type="http://schemas.openxmlformats.org/officeDocument/2006/relationships/hyperlink" Target="http://www.anxer.es/espana-samsung-galaxy-j7-amazon-ebay/" TargetMode="External"/><Relationship Id="rId238" Type="http://schemas.openxmlformats.org/officeDocument/2006/relationships/hyperlink" Target="https://twitter.com/" TargetMode="External"/><Relationship Id="rId259" Type="http://schemas.openxmlformats.org/officeDocument/2006/relationships/hyperlink" Target="https://twitter.com/" TargetMode="External"/><Relationship Id="rId23" Type="http://schemas.openxmlformats.org/officeDocument/2006/relationships/hyperlink" Target="https://www.youtube.com/watch?v=ANaPWskgUq8&amp;feature=youtu.be&amp;a" TargetMode="External"/><Relationship Id="rId119" Type="http://schemas.openxmlformats.org/officeDocument/2006/relationships/hyperlink" Target="http://pbs.twimg.com/profile_images/848807427889930241/aGOIu9dO_normal.jpg" TargetMode="External"/><Relationship Id="rId270" Type="http://schemas.openxmlformats.org/officeDocument/2006/relationships/hyperlink" Target="https://twitter.com/" TargetMode="External"/><Relationship Id="rId291" Type="http://schemas.openxmlformats.org/officeDocument/2006/relationships/vmlDrawing" Target="../drawings/vmlDrawing1.vml"/><Relationship Id="rId44" Type="http://schemas.openxmlformats.org/officeDocument/2006/relationships/hyperlink" Target="https://www.magazinevoce.com.br/magazinenetluizars/p/smartphone-samsung-galaxy-j7-duos-16gb-preto-dual-chip-4g-cam-13mp-selfie-5mp-flash-tela-55/126449/?campaign_email_id=1228&amp;utm_campaign=netluizars&amp;utm_medium=acoes_divulgador&amp;utm_source=compartilhou&amp;utm_content=smartphone-samsung-galaxy-j7-duos-16gb-preto-dual-" TargetMode="External"/><Relationship Id="rId65" Type="http://schemas.openxmlformats.org/officeDocument/2006/relationships/hyperlink" Target="https://twitter.com/i/web/status/848873031287971840" TargetMode="External"/><Relationship Id="rId86" Type="http://schemas.openxmlformats.org/officeDocument/2006/relationships/hyperlink" Target="https://pbs.twimg.com/media/C8fLe8pXYAAXGdX.jpg" TargetMode="External"/><Relationship Id="rId130" Type="http://schemas.openxmlformats.org/officeDocument/2006/relationships/hyperlink" Target="http://pbs.twimg.com/profile_images/1140770076/phone-tricks_normal.gif" TargetMode="External"/><Relationship Id="rId151" Type="http://schemas.openxmlformats.org/officeDocument/2006/relationships/hyperlink" Target="https://pbs.twimg.com/media/C8fLe8pXYAAXGdX.jpg" TargetMode="External"/><Relationship Id="rId172" Type="http://schemas.openxmlformats.org/officeDocument/2006/relationships/hyperlink" Target="http://pbs.twimg.com/profile_images/576816680040472576/R6ba7Cva_normal.png" TargetMode="External"/><Relationship Id="rId193" Type="http://schemas.openxmlformats.org/officeDocument/2006/relationships/hyperlink" Target="https://twitter.com/" TargetMode="External"/><Relationship Id="rId207" Type="http://schemas.openxmlformats.org/officeDocument/2006/relationships/hyperlink" Target="https://twitter.com/" TargetMode="External"/><Relationship Id="rId228" Type="http://schemas.openxmlformats.org/officeDocument/2006/relationships/hyperlink" Target="https://twitter.com/" TargetMode="External"/><Relationship Id="rId249" Type="http://schemas.openxmlformats.org/officeDocument/2006/relationships/hyperlink" Target="https://twitter.com/" TargetMode="External"/><Relationship Id="rId13" Type="http://schemas.openxmlformats.org/officeDocument/2006/relationships/hyperlink" Target="http://mobiletekzone.com/products/hot-case-cover-flip-clear-view-transparent-electroplating-hard-for-samsung-galaxy-a5-a3-a7-j1-j5-j7-s6-s7-edge-smart-mirror/" TargetMode="External"/><Relationship Id="rId109" Type="http://schemas.openxmlformats.org/officeDocument/2006/relationships/hyperlink" Target="https://pbs.twimg.com/media/C8d6p-KU0AAnCgI.jpg" TargetMode="External"/><Relationship Id="rId260" Type="http://schemas.openxmlformats.org/officeDocument/2006/relationships/hyperlink" Target="https://twitter.com/" TargetMode="External"/><Relationship Id="rId281" Type="http://schemas.openxmlformats.org/officeDocument/2006/relationships/hyperlink" Target="https://twitter.com/" TargetMode="External"/><Relationship Id="rId34" Type="http://schemas.openxmlformats.org/officeDocument/2006/relationships/hyperlink" Target="https://www.amazon.com/dp/B01LY4V6IM" TargetMode="External"/><Relationship Id="rId50" Type="http://schemas.openxmlformats.org/officeDocument/2006/relationships/hyperlink" Target="https://www.amazon.it/dp/B01FJZ7YHW/ref=as_li_ss_tl?_encoding=UTF8&amp;th=1&amp;linkCode=sl1&amp;tag=scont03-21&amp;linkId=66ad51e7f387f48a78a43e0a873b8e40" TargetMode="External"/><Relationship Id="rId55" Type="http://schemas.openxmlformats.org/officeDocument/2006/relationships/hyperlink" Target="http://www.theworldgist.com/samsung-galaxy-j7-2016-is-getting-march-android-security-patch-april-security-patch-for-the-galaxy-j3-2016/" TargetMode="External"/><Relationship Id="rId76" Type="http://schemas.openxmlformats.org/officeDocument/2006/relationships/hyperlink" Target="https://pbs.twimg.com/media/C8efTMLXgAAkLBx.jpg" TargetMode="External"/><Relationship Id="rId97" Type="http://schemas.openxmlformats.org/officeDocument/2006/relationships/hyperlink" Target="http://pbs.twimg.com/profile_images/847801926771240960/QG1PmqOU_normal.jpg" TargetMode="External"/><Relationship Id="rId104" Type="http://schemas.openxmlformats.org/officeDocument/2006/relationships/hyperlink" Target="https://pbs.twimg.com/media/C8dwAdKXYAEL8MO.jpg" TargetMode="External"/><Relationship Id="rId120" Type="http://schemas.openxmlformats.org/officeDocument/2006/relationships/hyperlink" Target="http://pbs.twimg.com/profile_images/628099907941961728/GqBE39L4_normal.jpg" TargetMode="External"/><Relationship Id="rId125" Type="http://schemas.openxmlformats.org/officeDocument/2006/relationships/hyperlink" Target="https://pbs.twimg.com/media/C8etJZuW0AANOXz.jpg" TargetMode="External"/><Relationship Id="rId141" Type="http://schemas.openxmlformats.org/officeDocument/2006/relationships/hyperlink" Target="http://pbs.twimg.com/profile_images/822098677145751554/tS_FYp5H_normal.jpg" TargetMode="External"/><Relationship Id="rId146" Type="http://schemas.openxmlformats.org/officeDocument/2006/relationships/hyperlink" Target="http://pbs.twimg.com/profile_images/714210504508575746/40Z8XXou_normal.jpg" TargetMode="External"/><Relationship Id="rId167" Type="http://schemas.openxmlformats.org/officeDocument/2006/relationships/hyperlink" Target="http://pbs.twimg.com/profile_images/846257552602083329/v7jUr4zj_normal.jpg" TargetMode="External"/><Relationship Id="rId188" Type="http://schemas.openxmlformats.org/officeDocument/2006/relationships/hyperlink" Target="http://pbs.twimg.com/profile_images/701463892631822336/QRNV36MJ_normal.png" TargetMode="External"/><Relationship Id="rId7" Type="http://schemas.openxmlformats.org/officeDocument/2006/relationships/hyperlink" Target="http://thewalkerstore.com/the-walking-dead-zombie-minions-cover-case-for-iphone-4-4s-5-5s-5c-6-6s-plus-galaxy-s3-s4-s5-mini-s6-s7-edge-note-2-3-4-j5-j7/" TargetMode="External"/><Relationship Id="rId71" Type="http://schemas.openxmlformats.org/officeDocument/2006/relationships/hyperlink" Target="http://www.efacil.com.br/loja/produto/ofertas-em-outlet/smartphone-galaxy-j7-duos-dual-chip-dourado-4g-wifi-13mp-16gb-samsung-p3301666/?loja=uberlandia" TargetMode="External"/><Relationship Id="rId92" Type="http://schemas.openxmlformats.org/officeDocument/2006/relationships/hyperlink" Target="https://pbs.twimg.com/media/C8fKgOOUwAEs7hF.jpg" TargetMode="External"/><Relationship Id="rId162" Type="http://schemas.openxmlformats.org/officeDocument/2006/relationships/hyperlink" Target="http://pbs.twimg.com/profile_images/728888019655233536/f0mQS098_normal.jpg" TargetMode="External"/><Relationship Id="rId183" Type="http://schemas.openxmlformats.org/officeDocument/2006/relationships/hyperlink" Target="http://pbs.twimg.com/profile_images/843124137384067072/42Wqqro7_normal.jpg" TargetMode="External"/><Relationship Id="rId213" Type="http://schemas.openxmlformats.org/officeDocument/2006/relationships/hyperlink" Target="https://twitter.com/" TargetMode="External"/><Relationship Id="rId218" Type="http://schemas.openxmlformats.org/officeDocument/2006/relationships/hyperlink" Target="https://twitter.com/" TargetMode="External"/><Relationship Id="rId234" Type="http://schemas.openxmlformats.org/officeDocument/2006/relationships/hyperlink" Target="https://twitter.com/" TargetMode="External"/><Relationship Id="rId239" Type="http://schemas.openxmlformats.org/officeDocument/2006/relationships/hyperlink" Target="https://twitter.com/" TargetMode="External"/><Relationship Id="rId2" Type="http://schemas.openxmlformats.org/officeDocument/2006/relationships/hyperlink" Target="https://redir.lomadee.com/v2/90a592c8" TargetMode="External"/><Relationship Id="rId29" Type="http://schemas.openxmlformats.org/officeDocument/2006/relationships/hyperlink" Target="http://www.themobileindian.com/news/alleged-samsung-galaxy-j7-2017-receives-bluetooth-certification-17194" TargetMode="External"/><Relationship Id="rId250" Type="http://schemas.openxmlformats.org/officeDocument/2006/relationships/hyperlink" Target="https://twitter.com/" TargetMode="External"/><Relationship Id="rId255" Type="http://schemas.openxmlformats.org/officeDocument/2006/relationships/hyperlink" Target="https://twitter.com/" TargetMode="External"/><Relationship Id="rId271" Type="http://schemas.openxmlformats.org/officeDocument/2006/relationships/hyperlink" Target="https://twitter.com/" TargetMode="External"/><Relationship Id="rId276" Type="http://schemas.openxmlformats.org/officeDocument/2006/relationships/hyperlink" Target="https://twitter.com/" TargetMode="External"/><Relationship Id="rId292" Type="http://schemas.openxmlformats.org/officeDocument/2006/relationships/table" Target="../tables/table1.xml"/><Relationship Id="rId24" Type="http://schemas.openxmlformats.org/officeDocument/2006/relationships/hyperlink" Target="http://www.dochoididong.com/op-lung-samsung-galaxy-j7-prime-sieu-chong-soc-kem-de-deo-lung.html?search=DCDD5135" TargetMode="External"/><Relationship Id="rId40" Type="http://schemas.openxmlformats.org/officeDocument/2006/relationships/hyperlink" Target="https://gafanhotoapp.com.br/" TargetMode="External"/><Relationship Id="rId45" Type="http://schemas.openxmlformats.org/officeDocument/2006/relationships/hyperlink" Target="https://www.amazon.de/H%C3%BClle-Samsung-Galaxy-2017-SM-J727/dp/B06XPMJFXG%3FSubscriptionId=AKIAIRMJUZTZTM3VOCRQ&amp;tag=tsepa01-21&amp;linkCode=xm2&amp;camp=2025&amp;creative=165953&amp;creativeASIN=B06XPMJFXG" TargetMode="External"/><Relationship Id="rId66" Type="http://schemas.openxmlformats.org/officeDocument/2006/relationships/hyperlink" Target="http://www.tecmundo.com.br/samsung-galaxy-j7/115266-galaxy-j7-smartphone-procurado-marco-zoom.htm" TargetMode="External"/><Relationship Id="rId87" Type="http://schemas.openxmlformats.org/officeDocument/2006/relationships/hyperlink" Target="https://pbs.twimg.com/media/C8dijwZXcAE4Kjf.jpg" TargetMode="External"/><Relationship Id="rId110" Type="http://schemas.openxmlformats.org/officeDocument/2006/relationships/hyperlink" Target="https://pbs.twimg.com/media/C8d6q6VVoAAUCWD.jpg" TargetMode="External"/><Relationship Id="rId115" Type="http://schemas.openxmlformats.org/officeDocument/2006/relationships/hyperlink" Target="http://pbs.twimg.com/profile_images/539257984920997888/MQcEiLcZ_normal.jpeg" TargetMode="External"/><Relationship Id="rId131" Type="http://schemas.openxmlformats.org/officeDocument/2006/relationships/hyperlink" Target="http://pbs.twimg.com/profile_images/803547838630150145/va1mm_ff_normal.jpg" TargetMode="External"/><Relationship Id="rId136" Type="http://schemas.openxmlformats.org/officeDocument/2006/relationships/hyperlink" Target="http://pbs.twimg.com/profile_images/844597609725476864/wcCETC-v_normal.jpg" TargetMode="External"/><Relationship Id="rId157" Type="http://schemas.openxmlformats.org/officeDocument/2006/relationships/hyperlink" Target="http://pbs.twimg.com/profile_images/843896122858913792/ww0Abobu_normal.jpg" TargetMode="External"/><Relationship Id="rId178" Type="http://schemas.openxmlformats.org/officeDocument/2006/relationships/hyperlink" Target="http://pbs.twimg.com/profile_images/847863241934090240/Cfjcabki_normal.jpg" TargetMode="External"/><Relationship Id="rId61" Type="http://schemas.openxmlformats.org/officeDocument/2006/relationships/hyperlink" Target="http://www.vslittleworld.com/2016/07/samsung-galaxy-j7-product-review.html?utm_source=ReviveOldPost&amp;utm_medium=social&amp;utm_campaign=ReviveOldPost" TargetMode="External"/><Relationship Id="rId82" Type="http://schemas.openxmlformats.org/officeDocument/2006/relationships/hyperlink" Target="https://pbs.twimg.com/media/C8eVaQ8W0AAizi1.jpg" TargetMode="External"/><Relationship Id="rId152" Type="http://schemas.openxmlformats.org/officeDocument/2006/relationships/hyperlink" Target="https://pbs.twimg.com/media/C8dijwZXcAE4Kjf.jpg" TargetMode="External"/><Relationship Id="rId173" Type="http://schemas.openxmlformats.org/officeDocument/2006/relationships/hyperlink" Target="http://pbs.twimg.com/profile_images/576816680040472576/R6ba7Cva_normal.png" TargetMode="External"/><Relationship Id="rId194" Type="http://schemas.openxmlformats.org/officeDocument/2006/relationships/hyperlink" Target="https://twitter.com/" TargetMode="External"/><Relationship Id="rId199" Type="http://schemas.openxmlformats.org/officeDocument/2006/relationships/hyperlink" Target="https://twitter.com/" TargetMode="External"/><Relationship Id="rId203" Type="http://schemas.openxmlformats.org/officeDocument/2006/relationships/hyperlink" Target="https://twitter.com/" TargetMode="External"/><Relationship Id="rId208" Type="http://schemas.openxmlformats.org/officeDocument/2006/relationships/hyperlink" Target="https://twitter.com/" TargetMode="External"/><Relationship Id="rId229" Type="http://schemas.openxmlformats.org/officeDocument/2006/relationships/hyperlink" Target="https://twitter.com/" TargetMode="External"/><Relationship Id="rId19" Type="http://schemas.openxmlformats.org/officeDocument/2006/relationships/hyperlink" Target="http://www.clickbd.com/bangladesh/2269591-samsung-galaxy-j7-master-copy.html" TargetMode="External"/><Relationship Id="rId224" Type="http://schemas.openxmlformats.org/officeDocument/2006/relationships/hyperlink" Target="https://twitter.com/" TargetMode="External"/><Relationship Id="rId240" Type="http://schemas.openxmlformats.org/officeDocument/2006/relationships/hyperlink" Target="https://twitter.com/" TargetMode="External"/><Relationship Id="rId245" Type="http://schemas.openxmlformats.org/officeDocument/2006/relationships/hyperlink" Target="https://twitter.com/" TargetMode="External"/><Relationship Id="rId261" Type="http://schemas.openxmlformats.org/officeDocument/2006/relationships/hyperlink" Target="https://twitter.com/" TargetMode="External"/><Relationship Id="rId266" Type="http://schemas.openxmlformats.org/officeDocument/2006/relationships/hyperlink" Target="https://twitter.com/" TargetMode="External"/><Relationship Id="rId287" Type="http://schemas.openxmlformats.org/officeDocument/2006/relationships/hyperlink" Target="https://twitter.com/" TargetMode="External"/><Relationship Id="rId14" Type="http://schemas.openxmlformats.org/officeDocument/2006/relationships/hyperlink" Target="http://linksredirect.com/?pub_id=4403CL4185&amp;url=https://paytm.com/shop/p/samsung-galaxy-j7-prime-16-gb-golden-MOBSAMSUNG-GALAR-K-1741587546073E%3F" TargetMode="External"/><Relationship Id="rId30" Type="http://schemas.openxmlformats.org/officeDocument/2006/relationships/hyperlink" Target="https://www.youtube.com/watch?v=hDtYjtnysT0&amp;feature=youtu.be&amp;a" TargetMode="External"/><Relationship Id="rId35" Type="http://schemas.openxmlformats.org/officeDocument/2006/relationships/hyperlink" Target="https://samsung-firmware.org/download/Galaxy-J7/y552/COL/J700MUBS2BQC3/J700MUWM2BPJ2" TargetMode="External"/><Relationship Id="rId56" Type="http://schemas.openxmlformats.org/officeDocument/2006/relationships/hyperlink" Target="http://www.vslittleworld.com/2016/07/samsung-galaxy-j7-product-review.html?utm_source=ReviveOldPost&amp;utm_medium=social&amp;utm_campaign=ReviveOldPost" TargetMode="External"/><Relationship Id="rId77" Type="http://schemas.openxmlformats.org/officeDocument/2006/relationships/hyperlink" Target="https://pbs.twimg.com/media/C8egCgCXUAEo8um.jpg" TargetMode="External"/><Relationship Id="rId100" Type="http://schemas.openxmlformats.org/officeDocument/2006/relationships/hyperlink" Target="http://abs.twimg.com/sticky/default_profile_images/default_profile_normal.png" TargetMode="External"/><Relationship Id="rId105" Type="http://schemas.openxmlformats.org/officeDocument/2006/relationships/hyperlink" Target="http://pbs.twimg.com/profile_images/838101224545218560/3UnfUFPD_normal.jpg" TargetMode="External"/><Relationship Id="rId126" Type="http://schemas.openxmlformats.org/officeDocument/2006/relationships/hyperlink" Target="http://pbs.twimg.com/profile_images/1077889707/android-logo_normal.jpg" TargetMode="External"/><Relationship Id="rId147" Type="http://schemas.openxmlformats.org/officeDocument/2006/relationships/hyperlink" Target="http://pbs.twimg.com/profile_images/714210504508575746/40Z8XXou_normal.jpg" TargetMode="External"/><Relationship Id="rId168" Type="http://schemas.openxmlformats.org/officeDocument/2006/relationships/hyperlink" Target="http://pbs.twimg.com/profile_images/780778479969267712/cdAk3AX7_normal.jpg" TargetMode="External"/><Relationship Id="rId282" Type="http://schemas.openxmlformats.org/officeDocument/2006/relationships/hyperlink" Target="https://twitter.com/" TargetMode="External"/><Relationship Id="rId8" Type="http://schemas.openxmlformats.org/officeDocument/2006/relationships/hyperlink" Target="https://www.youtube.com/watch?v=Yumz34n-xqk&amp;feature=youtu.be&amp;a" TargetMode="External"/><Relationship Id="rId51" Type="http://schemas.openxmlformats.org/officeDocument/2006/relationships/hyperlink" Target="http://www.mouthshut.com/review/Samsung-Galaxy-J7-Prime-review-mstrmsqnltm" TargetMode="External"/><Relationship Id="rId72" Type="http://schemas.openxmlformats.org/officeDocument/2006/relationships/hyperlink" Target="https://pbs.twimg.com/media/C8dwAdKXYAEL8MO.jpg" TargetMode="External"/><Relationship Id="rId93" Type="http://schemas.openxmlformats.org/officeDocument/2006/relationships/hyperlink" Target="https://pbs.twimg.com/media/C8fObuwUAAEk_Do.jpg" TargetMode="External"/><Relationship Id="rId98" Type="http://schemas.openxmlformats.org/officeDocument/2006/relationships/hyperlink" Target="http://pbs.twimg.com/profile_images/759735240394887170/O42uIhxU_normal.jpg" TargetMode="External"/><Relationship Id="rId121" Type="http://schemas.openxmlformats.org/officeDocument/2006/relationships/hyperlink" Target="https://pbs.twimg.com/media/C8efTMLXgAAkLBx.jpg" TargetMode="External"/><Relationship Id="rId142" Type="http://schemas.openxmlformats.org/officeDocument/2006/relationships/hyperlink" Target="http://pbs.twimg.com/profile_images/566182976216502272/5YqOf6Cy_normal.jpeg" TargetMode="External"/><Relationship Id="rId163" Type="http://schemas.openxmlformats.org/officeDocument/2006/relationships/hyperlink" Target="http://pbs.twimg.com/profile_images/728888019655233536/f0mQS098_normal.jpg" TargetMode="External"/><Relationship Id="rId184" Type="http://schemas.openxmlformats.org/officeDocument/2006/relationships/hyperlink" Target="http://pbs.twimg.com/profile_images/715604948659150848/v5lqOVkQ_normal.jpg" TargetMode="External"/><Relationship Id="rId189" Type="http://schemas.openxmlformats.org/officeDocument/2006/relationships/hyperlink" Target="https://pbs.twimg.com/media/C8fObuwUAAEk_Do.jpg" TargetMode="External"/><Relationship Id="rId219" Type="http://schemas.openxmlformats.org/officeDocument/2006/relationships/hyperlink" Target="https://twitter.com/" TargetMode="External"/><Relationship Id="rId3" Type="http://schemas.openxmlformats.org/officeDocument/2006/relationships/hyperlink" Target="http://www.anxer.es/espana-samsung-galaxy-j7-amazon-ebay/" TargetMode="External"/><Relationship Id="rId214" Type="http://schemas.openxmlformats.org/officeDocument/2006/relationships/hyperlink" Target="https://twitter.com/" TargetMode="External"/><Relationship Id="rId230" Type="http://schemas.openxmlformats.org/officeDocument/2006/relationships/hyperlink" Target="https://twitter.com/" TargetMode="External"/><Relationship Id="rId235" Type="http://schemas.openxmlformats.org/officeDocument/2006/relationships/hyperlink" Target="https://twitter.com/" TargetMode="External"/><Relationship Id="rId251" Type="http://schemas.openxmlformats.org/officeDocument/2006/relationships/hyperlink" Target="https://twitter.com/" TargetMode="External"/><Relationship Id="rId256" Type="http://schemas.openxmlformats.org/officeDocument/2006/relationships/hyperlink" Target="https://twitter.com/" TargetMode="External"/><Relationship Id="rId277" Type="http://schemas.openxmlformats.org/officeDocument/2006/relationships/hyperlink" Target="https://twitter.com/" TargetMode="External"/><Relationship Id="rId25" Type="http://schemas.openxmlformats.org/officeDocument/2006/relationships/hyperlink" Target="http://www.netans.com/2017/04/03/galaxy-j7-2016-march-security/" TargetMode="External"/><Relationship Id="rId46" Type="http://schemas.openxmlformats.org/officeDocument/2006/relationships/hyperlink" Target="http://www.radioneybatv.com/2017/04/se-vende-samsung-galaxy-j7-blanco_2.html" TargetMode="External"/><Relationship Id="rId67" Type="http://schemas.openxmlformats.org/officeDocument/2006/relationships/hyperlink" Target="http://www.tecmundo.com.br/samsung-galaxy-j7/115266-galaxy-j7-smartphone-procurado-marco-zoom.htm" TargetMode="External"/><Relationship Id="rId116" Type="http://schemas.openxmlformats.org/officeDocument/2006/relationships/hyperlink" Target="http://abs.twimg.com/sticky/default_profile_images/default_profile_normal.png" TargetMode="External"/><Relationship Id="rId137" Type="http://schemas.openxmlformats.org/officeDocument/2006/relationships/hyperlink" Target="https://pbs.twimg.com/media/C8e-7uGWAAAdmcl.jpg" TargetMode="External"/><Relationship Id="rId158" Type="http://schemas.openxmlformats.org/officeDocument/2006/relationships/hyperlink" Target="https://pbs.twimg.com/media/C8fObuwUAAEk_Do.jpg" TargetMode="External"/><Relationship Id="rId272" Type="http://schemas.openxmlformats.org/officeDocument/2006/relationships/hyperlink" Target="https://twitter.com/" TargetMode="External"/><Relationship Id="rId293" Type="http://schemas.openxmlformats.org/officeDocument/2006/relationships/comments" Target="../comments1.xml"/><Relationship Id="rId20" Type="http://schemas.openxmlformats.org/officeDocument/2006/relationships/hyperlink" Target="https://www.facebook.com/photo.php?fbid=608226526049347" TargetMode="External"/><Relationship Id="rId41" Type="http://schemas.openxmlformats.org/officeDocument/2006/relationships/hyperlink" Target="https://gafanhotoapp.com.br/" TargetMode="External"/><Relationship Id="rId62" Type="http://schemas.openxmlformats.org/officeDocument/2006/relationships/hyperlink" Target="http://www.vslittleworld.com/2016/07/samsung-galaxy-j7-product-review.html?utm_source=ReviveOldPost&amp;utm_medium=social&amp;utm_campaign=ReviveOldPost" TargetMode="External"/><Relationship Id="rId83" Type="http://schemas.openxmlformats.org/officeDocument/2006/relationships/hyperlink" Target="https://pbs.twimg.com/media/C8fAZYmXYAASsQ9.jpg" TargetMode="External"/><Relationship Id="rId88" Type="http://schemas.openxmlformats.org/officeDocument/2006/relationships/hyperlink" Target="https://pbs.twimg.com/media/C8fL3KOXkAE-L_P.jpg" TargetMode="External"/><Relationship Id="rId111" Type="http://schemas.openxmlformats.org/officeDocument/2006/relationships/hyperlink" Target="http://pbs.twimg.com/profile_images/694061343352066048/kBDEkPDq_normal.png" TargetMode="External"/><Relationship Id="rId132" Type="http://schemas.openxmlformats.org/officeDocument/2006/relationships/hyperlink" Target="http://pbs.twimg.com/profile_images/803547838630150145/va1mm_ff_normal.jpg" TargetMode="External"/><Relationship Id="rId153" Type="http://schemas.openxmlformats.org/officeDocument/2006/relationships/hyperlink" Target="https://pbs.twimg.com/media/C8fL3KOXkAE-L_P.jpg" TargetMode="External"/><Relationship Id="rId174" Type="http://schemas.openxmlformats.org/officeDocument/2006/relationships/hyperlink" Target="http://pbs.twimg.com/profile_images/576816680040472576/R6ba7Cva_normal.png" TargetMode="External"/><Relationship Id="rId179" Type="http://schemas.openxmlformats.org/officeDocument/2006/relationships/hyperlink" Target="https://pbs.twimg.com/media/C8fKgOOUwAEs7hF.jpg" TargetMode="External"/><Relationship Id="rId195" Type="http://schemas.openxmlformats.org/officeDocument/2006/relationships/hyperlink" Target="https://twitter.com/" TargetMode="External"/><Relationship Id="rId209" Type="http://schemas.openxmlformats.org/officeDocument/2006/relationships/hyperlink" Target="https://twitter.com/" TargetMode="External"/><Relationship Id="rId190" Type="http://schemas.openxmlformats.org/officeDocument/2006/relationships/hyperlink" Target="https://pbs.twimg.com/media/C8fTAOkW0AAh6sh.jpg" TargetMode="External"/><Relationship Id="rId204" Type="http://schemas.openxmlformats.org/officeDocument/2006/relationships/hyperlink" Target="https://twitter.com/" TargetMode="External"/><Relationship Id="rId220" Type="http://schemas.openxmlformats.org/officeDocument/2006/relationships/hyperlink" Target="https://twitter.com/" TargetMode="External"/><Relationship Id="rId225" Type="http://schemas.openxmlformats.org/officeDocument/2006/relationships/hyperlink" Target="https://twitter.com/" TargetMode="External"/><Relationship Id="rId241" Type="http://schemas.openxmlformats.org/officeDocument/2006/relationships/hyperlink" Target="https://twitter.com/" TargetMode="External"/><Relationship Id="rId246" Type="http://schemas.openxmlformats.org/officeDocument/2006/relationships/hyperlink" Target="https://twitter.com/" TargetMode="External"/><Relationship Id="rId267" Type="http://schemas.openxmlformats.org/officeDocument/2006/relationships/hyperlink" Target="https://twitter.com/" TargetMode="External"/><Relationship Id="rId288" Type="http://schemas.openxmlformats.org/officeDocument/2006/relationships/hyperlink" Target="https://twitter.com/" TargetMode="External"/><Relationship Id="rId15" Type="http://schemas.openxmlformats.org/officeDocument/2006/relationships/hyperlink" Target="https://www.facebook.com/wearesuphanburi/posts/1308070872619579" TargetMode="External"/><Relationship Id="rId36" Type="http://schemas.openxmlformats.org/officeDocument/2006/relationships/hyperlink" Target="https://mugistore.com/one-piece-luffy-case-for-samsung-galaxy-j1-ace-j5-2016-j7-n9150/" TargetMode="External"/><Relationship Id="rId57" Type="http://schemas.openxmlformats.org/officeDocument/2006/relationships/hyperlink" Target="http://www.vslittleworld.com/2016/07/samsung-galaxy-j7-product-review.html?utm_source=ReviveOldPost&amp;utm_medium=social&amp;utm_campaign=ReviveOldPost" TargetMode="External"/><Relationship Id="rId106" Type="http://schemas.openxmlformats.org/officeDocument/2006/relationships/hyperlink" Target="http://pbs.twimg.com/profile_images/725202145142665216/B-GCkPZ6_normal.jpg" TargetMode="External"/><Relationship Id="rId127" Type="http://schemas.openxmlformats.org/officeDocument/2006/relationships/hyperlink" Target="http://pbs.twimg.com/profile_images/535814362791804928/2zO2FCIH_normal.jpeg" TargetMode="External"/><Relationship Id="rId262" Type="http://schemas.openxmlformats.org/officeDocument/2006/relationships/hyperlink" Target="https://twitter.com/" TargetMode="External"/><Relationship Id="rId283" Type="http://schemas.openxmlformats.org/officeDocument/2006/relationships/hyperlink" Target="https://twitter.com/" TargetMode="External"/><Relationship Id="rId10" Type="http://schemas.openxmlformats.org/officeDocument/2006/relationships/hyperlink" Target="http://www.theandroidsoul.com/galaxy-j7-2016-gets-march-security-update-with-build-j710mnubu2aqc1/?utm_source=dlvr.it&amp;utm_medium=twitter" TargetMode="External"/><Relationship Id="rId31" Type="http://schemas.openxmlformats.org/officeDocument/2006/relationships/hyperlink" Target="https://www.youtube.com/watch?v=hDtYjtnysT0&amp;feature=youtu.be&amp;a" TargetMode="External"/><Relationship Id="rId52" Type="http://schemas.openxmlformats.org/officeDocument/2006/relationships/hyperlink" Target="http://partners.trovaprezzi.it/splash?impression=Vzl6eFN4eHZRNFNQTGN2VzI3UTE3VUlTbkliVG9LNXNyWXpwUi83eEtoQXdpVEV1RVZoRTJRPT01&amp;offer=MnprZmViZVhudlVneWM0Tk9zSHRacEJqOEptekFMc0pIZ0M2bFkyMjg4NkJPb2EzM0Q5QzZEU2MzeW5kSVdJUWNLRnJFWHljWUk2SDZ1VU1USlg5WnYxT1NXaXRoNlMxUVI3RVZES0Q4bDY2d0tBaDJmNThPbUJ4eU9pd1kvQ1UxL01hejBFK3ZQK1FSNVB0K3h6MWZlSlUvWUJWN2VWYmZmUlFhcmpYL1VyN0ZzVytuRTg1RmIzR3VhZjcvcWZJUHhCLzVHNGxnWG94RW1sUDBQdk51TXNqRGRHN3dyN3NQRVU5VzVQdC92c2o0bVZwaDI0dTJWSnJ0ckw4bEJUaE1oazVieTJBRm1yZ1AwbmRQMkg5N3lBc1A0d3Z2N21Od1RBbkRFbm9TZFlFZnE3YUtONzBrejE4NVUwa0RDUGovazE0T3h6bkdtZHczT1RTZmxwZGlPcERoKzNjY0pXeWRUVXp4NVVXa3dWbGU5ZDk0M2syWmZ3bml0TlJVSExJK0NOa3VjdUlTZWlmV3FUWjVwbXFNdz090&amp;sid=&amp;utm_source=dlvr.it&amp;utm_medium=twitter" TargetMode="External"/><Relationship Id="rId73" Type="http://schemas.openxmlformats.org/officeDocument/2006/relationships/hyperlink" Target="https://pbs.twimg.com/media/C8d6p-KU0AAnCgI.jpg" TargetMode="External"/><Relationship Id="rId78" Type="http://schemas.openxmlformats.org/officeDocument/2006/relationships/hyperlink" Target="https://pbs.twimg.com/media/C8etJZuW0AANOXz.jpg" TargetMode="External"/><Relationship Id="rId94" Type="http://schemas.openxmlformats.org/officeDocument/2006/relationships/hyperlink" Target="https://pbs.twimg.com/media/C8fTAOkW0AAh6sh.jpg" TargetMode="External"/><Relationship Id="rId99" Type="http://schemas.openxmlformats.org/officeDocument/2006/relationships/hyperlink" Target="http://pbs.twimg.com/profile_images/827736583197466624/b_xirKVn_normal.jpg" TargetMode="External"/><Relationship Id="rId101" Type="http://schemas.openxmlformats.org/officeDocument/2006/relationships/hyperlink" Target="http://pbs.twimg.com/profile_images/378800000120166685/783b4612c0a856ce729ea0515f9ed0fb_normal.png" TargetMode="External"/><Relationship Id="rId122" Type="http://schemas.openxmlformats.org/officeDocument/2006/relationships/hyperlink" Target="https://pbs.twimg.com/media/C8egCgCXUAEo8um.jpg" TargetMode="External"/><Relationship Id="rId143" Type="http://schemas.openxmlformats.org/officeDocument/2006/relationships/hyperlink" Target="http://pbs.twimg.com/profile_images/842845320253968384/6MGx1t6L_normal.jpg" TargetMode="External"/><Relationship Id="rId148" Type="http://schemas.openxmlformats.org/officeDocument/2006/relationships/hyperlink" Target="https://pbs.twimg.com/media/C1fHOvcW8AAfPBe.jpg" TargetMode="External"/><Relationship Id="rId164" Type="http://schemas.openxmlformats.org/officeDocument/2006/relationships/hyperlink" Target="http://pbs.twimg.com/profile_images/832024914500714497/8ww-Em-Z_normal.jpg" TargetMode="External"/><Relationship Id="rId169" Type="http://schemas.openxmlformats.org/officeDocument/2006/relationships/hyperlink" Target="http://pbs.twimg.com/profile_images/576816680040472576/R6ba7Cva_normal.png" TargetMode="External"/><Relationship Id="rId185" Type="http://schemas.openxmlformats.org/officeDocument/2006/relationships/hyperlink" Target="http://pbs.twimg.com/profile_images/788418372367245312/Bu4-9zle_normal.jpg" TargetMode="External"/><Relationship Id="rId4" Type="http://schemas.openxmlformats.org/officeDocument/2006/relationships/hyperlink" Target="http://gsmportal.co/2016/10/samsung-rolling-android-security-patches-galaxy-j5-2016-galaxy-j7-2016/" TargetMode="External"/><Relationship Id="rId9" Type="http://schemas.openxmlformats.org/officeDocument/2006/relationships/hyperlink" Target="https://www.youtube.com/watch?v=N3MT4ew6uwU&amp;feature=youtu.be&amp;aMEU" TargetMode="External"/><Relationship Id="rId180" Type="http://schemas.openxmlformats.org/officeDocument/2006/relationships/hyperlink" Target="https://pbs.twimg.com/media/C8fKgOOUwAEs7hF.jpg" TargetMode="External"/><Relationship Id="rId210" Type="http://schemas.openxmlformats.org/officeDocument/2006/relationships/hyperlink" Target="https://twitter.com/" TargetMode="External"/><Relationship Id="rId215" Type="http://schemas.openxmlformats.org/officeDocument/2006/relationships/hyperlink" Target="https://twitter.com/" TargetMode="External"/><Relationship Id="rId236" Type="http://schemas.openxmlformats.org/officeDocument/2006/relationships/hyperlink" Target="https://twitter.com/" TargetMode="External"/><Relationship Id="rId257" Type="http://schemas.openxmlformats.org/officeDocument/2006/relationships/hyperlink" Target="https://twitter.com/" TargetMode="External"/><Relationship Id="rId278" Type="http://schemas.openxmlformats.org/officeDocument/2006/relationships/hyperlink" Target="https://twitter.com/" TargetMode="External"/><Relationship Id="rId26" Type="http://schemas.openxmlformats.org/officeDocument/2006/relationships/hyperlink" Target="https://www.appbrain.com/app/theme-for-galaxy-j5-2017/cp.galaxy.j5.j7.j8.a9.c5.s8.note.edge.theme.launcher" TargetMode="External"/><Relationship Id="rId231" Type="http://schemas.openxmlformats.org/officeDocument/2006/relationships/hyperlink" Target="https://twitter.com/" TargetMode="External"/><Relationship Id="rId252" Type="http://schemas.openxmlformats.org/officeDocument/2006/relationships/hyperlink" Target="https://twitter.com/" TargetMode="External"/><Relationship Id="rId273" Type="http://schemas.openxmlformats.org/officeDocument/2006/relationships/hyperlink" Target="https://twitter.com/" TargetMode="External"/><Relationship Id="rId47" Type="http://schemas.openxmlformats.org/officeDocument/2006/relationships/hyperlink" Target="http://www.radioneybatv.com/2017/04/se-vende-samsung-galaxy-j7-blanco_3.html" TargetMode="External"/><Relationship Id="rId68" Type="http://schemas.openxmlformats.org/officeDocument/2006/relationships/hyperlink" Target="http://feeds.feedburner.com/~r/sihmar/~3/mmiiqEPa_1w/?utm_source=feedburner&amp;utm_medium=twitter&amp;utm_campaign=sihmar" TargetMode="External"/><Relationship Id="rId89" Type="http://schemas.openxmlformats.org/officeDocument/2006/relationships/hyperlink" Target="https://pbs.twimg.com/media/C8fObuwUAAEk_Do.jpg" TargetMode="External"/><Relationship Id="rId112" Type="http://schemas.openxmlformats.org/officeDocument/2006/relationships/hyperlink" Target="http://pbs.twimg.com/profile_images/848704920840699912/GV9bts8u_normal.jpg" TargetMode="External"/><Relationship Id="rId133" Type="http://schemas.openxmlformats.org/officeDocument/2006/relationships/hyperlink" Target="http://pbs.twimg.com/profile_images/842016489830027264/-IDXe2fv_normal.jpg" TargetMode="External"/><Relationship Id="rId154" Type="http://schemas.openxmlformats.org/officeDocument/2006/relationships/hyperlink" Target="http://abs.twimg.com/sticky/default_profile_images/default_profile_normal.png" TargetMode="External"/><Relationship Id="rId175" Type="http://schemas.openxmlformats.org/officeDocument/2006/relationships/hyperlink" Target="http://pbs.twimg.com/profile_images/576816680040472576/R6ba7Cva_normal.png" TargetMode="External"/><Relationship Id="rId196" Type="http://schemas.openxmlformats.org/officeDocument/2006/relationships/hyperlink" Target="https://twitter.com/" TargetMode="External"/><Relationship Id="rId200" Type="http://schemas.openxmlformats.org/officeDocument/2006/relationships/hyperlink" Target="https://twitter.com/" TargetMode="External"/><Relationship Id="rId16" Type="http://schemas.openxmlformats.org/officeDocument/2006/relationships/hyperlink" Target="https://www.facebook.com/vhicsumo.tauriansaprilbaby/posts/1404909842900923" TargetMode="External"/><Relationship Id="rId221" Type="http://schemas.openxmlformats.org/officeDocument/2006/relationships/hyperlink" Target="https://twitter.com/" TargetMode="External"/><Relationship Id="rId242" Type="http://schemas.openxmlformats.org/officeDocument/2006/relationships/hyperlink" Target="https://twitter.com/" TargetMode="External"/><Relationship Id="rId263" Type="http://schemas.openxmlformats.org/officeDocument/2006/relationships/hyperlink" Target="https://twitter.com/" TargetMode="External"/><Relationship Id="rId284" Type="http://schemas.openxmlformats.org/officeDocument/2006/relationships/hyperlink" Target="https://twitter.com/" TargetMode="External"/><Relationship Id="rId37" Type="http://schemas.openxmlformats.org/officeDocument/2006/relationships/hyperlink" Target="https://mugistore.com/monkey-d-luffy-one-piece-anime-hard-white-case-cover-for-samsung-galaxy-j1-j2-j3-j5-j7-c5-c7-c9-2016/" TargetMode="External"/><Relationship Id="rId58" Type="http://schemas.openxmlformats.org/officeDocument/2006/relationships/hyperlink" Target="http://www.vslittleworld.com/2016/07/samsung-galaxy-j7-product-review.html?utm_source=ReviveOldPost&amp;utm_medium=social&amp;utm_campaign=ReviveOldPost" TargetMode="External"/><Relationship Id="rId79" Type="http://schemas.openxmlformats.org/officeDocument/2006/relationships/hyperlink" Target="https://pbs.twimg.com/media/C8e7KhGXsAAwkP6.jpg" TargetMode="External"/><Relationship Id="rId102" Type="http://schemas.openxmlformats.org/officeDocument/2006/relationships/hyperlink" Target="http://pbs.twimg.com/profile_images/650799756646576129/hdku2Ieg_normal.jpg" TargetMode="External"/><Relationship Id="rId123" Type="http://schemas.openxmlformats.org/officeDocument/2006/relationships/hyperlink" Target="http://pbs.twimg.com/profile_images/1436242570/DSCN1320__800x600__normal.jpg" TargetMode="External"/><Relationship Id="rId144" Type="http://schemas.openxmlformats.org/officeDocument/2006/relationships/hyperlink" Target="http://pbs.twimg.com/profile_images/844861335284285446/0hSW0SVT_normal.jpg" TargetMode="External"/><Relationship Id="rId90" Type="http://schemas.openxmlformats.org/officeDocument/2006/relationships/hyperlink" Target="https://pbs.twimg.com/media/C8eH0tNV0AA2Lf-.jpg" TargetMode="External"/><Relationship Id="rId165" Type="http://schemas.openxmlformats.org/officeDocument/2006/relationships/hyperlink" Target="http://pbs.twimg.com/profile_images/832024914500714497/8ww-Em-Z_normal.jpg" TargetMode="External"/><Relationship Id="rId186" Type="http://schemas.openxmlformats.org/officeDocument/2006/relationships/hyperlink" Target="http://pbs.twimg.com/profile_images/464284747800125441/azxJzNVQ_normal.jpeg" TargetMode="External"/><Relationship Id="rId211" Type="http://schemas.openxmlformats.org/officeDocument/2006/relationships/hyperlink" Target="https://twitter.com/" TargetMode="External"/><Relationship Id="rId232" Type="http://schemas.openxmlformats.org/officeDocument/2006/relationships/hyperlink" Target="https://twitter.com/" TargetMode="External"/><Relationship Id="rId253" Type="http://schemas.openxmlformats.org/officeDocument/2006/relationships/hyperlink" Target="https://twitter.com/" TargetMode="External"/><Relationship Id="rId274" Type="http://schemas.openxmlformats.org/officeDocument/2006/relationships/hyperlink" Target="https://twitter.com/" TargetMode="External"/><Relationship Id="rId27" Type="http://schemas.openxmlformats.org/officeDocument/2006/relationships/hyperlink" Target="http://feeds.feedburner.com/~r/VietnamFile/~3/CFM4Ej689qQ/42839-unlock-mo-mang-tieng-viet-samsung-galaxy-j7-t-mobile-ok.html?utm_source=feedburner&amp;utm_medium=twitter&amp;utm_campaign=zopogsm" TargetMode="External"/><Relationship Id="rId48" Type="http://schemas.openxmlformats.org/officeDocument/2006/relationships/hyperlink" Target="https://www.amazon.co.uk/Samsung-Protector-Silicone-Colourful-Lightweight-High-heeled-shoes/dp/B06XCKNWL6?psc=1&amp;SubscriptionId=AKIAIRJZFDCFT7JL2NKQ&amp;tag=wwwrabaryor0c-21&amp;linkCode=xm2&amp;camp=2025&amp;creative=165953&amp;creativeASIN=B06XCKNWL6" TargetMode="External"/><Relationship Id="rId69" Type="http://schemas.openxmlformats.org/officeDocument/2006/relationships/hyperlink" Target="http://www.efacil.com.br/loja/produto/ofertas-em-outlet/smartphone-galaxy-j7-duos-dual-chip-dourado-4g-wifi-13mp-16gb-samsung-p3301666/?loja=uberlandia" TargetMode="External"/><Relationship Id="rId113" Type="http://schemas.openxmlformats.org/officeDocument/2006/relationships/hyperlink" Target="https://pbs.twimg.com/media/C8eCf3ZWAAIecQW.jpg" TargetMode="External"/><Relationship Id="rId134" Type="http://schemas.openxmlformats.org/officeDocument/2006/relationships/hyperlink" Target="https://pbs.twimg.com/media/C8e7KhGXsAAwkP6.jpg" TargetMode="External"/><Relationship Id="rId80" Type="http://schemas.openxmlformats.org/officeDocument/2006/relationships/hyperlink" Target="https://pbs.twimg.com/media/C8e7RY7XUAIjU2U.jpg" TargetMode="External"/><Relationship Id="rId155" Type="http://schemas.openxmlformats.org/officeDocument/2006/relationships/hyperlink" Target="http://pbs.twimg.com/profile_images/733038585247608836/1Z8S5oHE_normal.jpg" TargetMode="External"/><Relationship Id="rId176" Type="http://schemas.openxmlformats.org/officeDocument/2006/relationships/hyperlink" Target="http://pbs.twimg.com/profile_images/576816680040472576/R6ba7Cva_normal.png" TargetMode="External"/><Relationship Id="rId197" Type="http://schemas.openxmlformats.org/officeDocument/2006/relationships/hyperlink" Target="https://twitter.com/" TargetMode="External"/><Relationship Id="rId201" Type="http://schemas.openxmlformats.org/officeDocument/2006/relationships/hyperlink" Target="https://twitter.com/" TargetMode="External"/><Relationship Id="rId222" Type="http://schemas.openxmlformats.org/officeDocument/2006/relationships/hyperlink" Target="https://twitter.com/" TargetMode="External"/><Relationship Id="rId243" Type="http://schemas.openxmlformats.org/officeDocument/2006/relationships/hyperlink" Target="https://twitter.com/" TargetMode="External"/><Relationship Id="rId264" Type="http://schemas.openxmlformats.org/officeDocument/2006/relationships/hyperlink" Target="https://twitter.com/" TargetMode="External"/><Relationship Id="rId285" Type="http://schemas.openxmlformats.org/officeDocument/2006/relationships/hyperlink" Target="https://twitter.com/" TargetMode="External"/><Relationship Id="rId17" Type="http://schemas.openxmlformats.org/officeDocument/2006/relationships/hyperlink" Target="https://twitter.com/i/web/status/848812198969442304" TargetMode="External"/><Relationship Id="rId38" Type="http://schemas.openxmlformats.org/officeDocument/2006/relationships/hyperlink" Target="http://www.themobileindian.com/news/alleged-samsung-galaxy-j7-2017-receives-bluetooth-certification-17194" TargetMode="External"/><Relationship Id="rId59" Type="http://schemas.openxmlformats.org/officeDocument/2006/relationships/hyperlink" Target="http://www.vslittleworld.com/2016/07/samsung-galaxy-j7-product-review.html?utm_source=ReviveOldPost&amp;utm_medium=social&amp;utm_campaign=ReviveOldPost" TargetMode="External"/><Relationship Id="rId103" Type="http://schemas.openxmlformats.org/officeDocument/2006/relationships/hyperlink" Target="http://pbs.twimg.com/profile_images/719021553158004736/8fGERuAP_normal.jpg" TargetMode="External"/><Relationship Id="rId124" Type="http://schemas.openxmlformats.org/officeDocument/2006/relationships/hyperlink" Target="http://pbs.twimg.com/profile_images/2809542820/f00b809ca0e8c061a7461dfaf86ec811_normal.jpeg" TargetMode="External"/><Relationship Id="rId70" Type="http://schemas.openxmlformats.org/officeDocument/2006/relationships/hyperlink" Target="http://www.efacil.com.br/loja/produto/ofertas-em-outlet/smartphone-galaxy-j7-duos-dual-chip-preto-4g-wifi-13mp-16gb-samsung-p3301665/?loja=uberlandia" TargetMode="External"/><Relationship Id="rId91" Type="http://schemas.openxmlformats.org/officeDocument/2006/relationships/hyperlink" Target="https://pbs.twimg.com/media/C8fKgOOUwAEs7hF.jpg" TargetMode="External"/><Relationship Id="rId145" Type="http://schemas.openxmlformats.org/officeDocument/2006/relationships/hyperlink" Target="http://pbs.twimg.com/profile_images/848823120240680961/UD8AHK-b_normal.jpg" TargetMode="External"/><Relationship Id="rId166" Type="http://schemas.openxmlformats.org/officeDocument/2006/relationships/hyperlink" Target="http://pbs.twimg.com/profile_images/832024914500714497/8ww-Em-Z_normal.jpg" TargetMode="External"/><Relationship Id="rId187" Type="http://schemas.openxmlformats.org/officeDocument/2006/relationships/hyperlink" Target="http://pbs.twimg.com/profile_images/848898853038370816/0k45H2uD_normal.jpg" TargetMode="External"/><Relationship Id="rId1" Type="http://schemas.openxmlformats.org/officeDocument/2006/relationships/hyperlink" Target="https://t.co/hIMamP45mx" TargetMode="External"/><Relationship Id="rId212" Type="http://schemas.openxmlformats.org/officeDocument/2006/relationships/hyperlink" Target="https://twitter.com/" TargetMode="External"/><Relationship Id="rId233" Type="http://schemas.openxmlformats.org/officeDocument/2006/relationships/hyperlink" Target="https://twitter.com/" TargetMode="External"/><Relationship Id="rId254" Type="http://schemas.openxmlformats.org/officeDocument/2006/relationships/hyperlink" Target="https://twitter.com/" TargetMode="External"/><Relationship Id="rId28" Type="http://schemas.openxmlformats.org/officeDocument/2006/relationships/hyperlink" Target="https://www.pelando.com.br/ofertas/samsung-galaxy-j7-metal-oi-187523" TargetMode="External"/><Relationship Id="rId49" Type="http://schemas.openxmlformats.org/officeDocument/2006/relationships/hyperlink" Target="http://www.efacil.com.br/loja/produto/ofertas-em-outlet/smartphone-galaxy-j7-duos-dual-chip-dourado-4g-wifi-13mp-16gb-samsung-p3301666/?loja=uberlandia" TargetMode="External"/><Relationship Id="rId114" Type="http://schemas.openxmlformats.org/officeDocument/2006/relationships/hyperlink" Target="http://pbs.twimg.com/profile_images/471706985071521792/1X8heI93_normal.png" TargetMode="External"/><Relationship Id="rId275" Type="http://schemas.openxmlformats.org/officeDocument/2006/relationships/hyperlink" Target="https://twitter.com/" TargetMode="External"/><Relationship Id="rId60" Type="http://schemas.openxmlformats.org/officeDocument/2006/relationships/hyperlink" Target="http://www.vslittleworld.com/2016/07/samsung-galaxy-j7-product-review.html?utm_source=ReviveOldPost&amp;utm_medium=social&amp;utm_campaign=ReviveOldPost" TargetMode="External"/><Relationship Id="rId81" Type="http://schemas.openxmlformats.org/officeDocument/2006/relationships/hyperlink" Target="https://pbs.twimg.com/media/C8e-7uGWAAAdmcl.jpg" TargetMode="External"/><Relationship Id="rId135" Type="http://schemas.openxmlformats.org/officeDocument/2006/relationships/hyperlink" Target="https://pbs.twimg.com/media/C8e7RY7XUAIjU2U.jpg" TargetMode="External"/><Relationship Id="rId156" Type="http://schemas.openxmlformats.org/officeDocument/2006/relationships/hyperlink" Target="http://pbs.twimg.com/profile_images/733038585247608836/1Z8S5oHE_normal.jpg" TargetMode="External"/><Relationship Id="rId177" Type="http://schemas.openxmlformats.org/officeDocument/2006/relationships/hyperlink" Target="http://pbs.twimg.com/profile_images/576816680040472576/R6ba7Cva_normal.png" TargetMode="External"/><Relationship Id="rId198" Type="http://schemas.openxmlformats.org/officeDocument/2006/relationships/hyperlink" Target="https://twitter.com/" TargetMode="External"/><Relationship Id="rId202" Type="http://schemas.openxmlformats.org/officeDocument/2006/relationships/hyperlink" Target="https://twitter.com/" TargetMode="External"/><Relationship Id="rId223" Type="http://schemas.openxmlformats.org/officeDocument/2006/relationships/hyperlink" Target="https://twitter.com/" TargetMode="External"/><Relationship Id="rId244" Type="http://schemas.openxmlformats.org/officeDocument/2006/relationships/hyperlink" Target="https://twitter.com/" TargetMode="External"/><Relationship Id="rId18" Type="http://schemas.openxmlformats.org/officeDocument/2006/relationships/hyperlink" Target="http://blogofmobile.com/article/82533" TargetMode="External"/><Relationship Id="rId39" Type="http://schemas.openxmlformats.org/officeDocument/2006/relationships/hyperlink" Target="http://blog.ultimodesconto.com/2017/04/samsung-galaxy-j7-duos-branco-android.html" TargetMode="External"/><Relationship Id="rId265" Type="http://schemas.openxmlformats.org/officeDocument/2006/relationships/hyperlink" Target="https://twitter.com/" TargetMode="External"/><Relationship Id="rId286" Type="http://schemas.openxmlformats.org/officeDocument/2006/relationships/hyperlink" Target="https://twitter.com/"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xml.rels><?xml version="1.0" encoding="UTF-8" standalone="yes"?>
<Relationships xmlns="http://schemas.openxmlformats.org/package/2006/relationships"><Relationship Id="rId117" Type="http://schemas.openxmlformats.org/officeDocument/2006/relationships/hyperlink" Target="http://abs.twimg.com/images/themes/theme1/bg.png" TargetMode="External"/><Relationship Id="rId299" Type="http://schemas.openxmlformats.org/officeDocument/2006/relationships/hyperlink" Target="https://twitter.com/welovesuphan" TargetMode="External"/><Relationship Id="rId303" Type="http://schemas.openxmlformats.org/officeDocument/2006/relationships/hyperlink" Target="https://twitter.com/mobilevillage01" TargetMode="External"/><Relationship Id="rId21" Type="http://schemas.openxmlformats.org/officeDocument/2006/relationships/hyperlink" Target="https://t.co/YWzjaFUztU" TargetMode="External"/><Relationship Id="rId42" Type="http://schemas.openxmlformats.org/officeDocument/2006/relationships/hyperlink" Target="https://t.co/wUxVcF5dMc" TargetMode="External"/><Relationship Id="rId63" Type="http://schemas.openxmlformats.org/officeDocument/2006/relationships/hyperlink" Target="https://pbs.twimg.com/profile_banners/156341031/1397887152" TargetMode="External"/><Relationship Id="rId84" Type="http://schemas.openxmlformats.org/officeDocument/2006/relationships/hyperlink" Target="https://pbs.twimg.com/profile_banners/848820926607118337/1491213112" TargetMode="External"/><Relationship Id="rId138" Type="http://schemas.openxmlformats.org/officeDocument/2006/relationships/hyperlink" Target="http://abs.twimg.com/images/themes/theme1/bg.png" TargetMode="External"/><Relationship Id="rId159" Type="http://schemas.openxmlformats.org/officeDocument/2006/relationships/hyperlink" Target="http://abs.twimg.com/images/themes/theme1/bg.png" TargetMode="External"/><Relationship Id="rId324" Type="http://schemas.openxmlformats.org/officeDocument/2006/relationships/hyperlink" Target="https://twitter.com/firmwaresamsung" TargetMode="External"/><Relationship Id="rId345" Type="http://schemas.openxmlformats.org/officeDocument/2006/relationships/hyperlink" Target="https://twitter.com/scontoscout" TargetMode="External"/><Relationship Id="rId366" Type="http://schemas.openxmlformats.org/officeDocument/2006/relationships/printerSettings" Target="../printerSettings/printerSettings2.bin"/><Relationship Id="rId170" Type="http://schemas.openxmlformats.org/officeDocument/2006/relationships/hyperlink" Target="http://abs.twimg.com/images/themes/theme1/bg.png" TargetMode="External"/><Relationship Id="rId191" Type="http://schemas.openxmlformats.org/officeDocument/2006/relationships/hyperlink" Target="http://abs.twimg.com/sticky/default_profile_images/default_profile_normal.png" TargetMode="External"/><Relationship Id="rId205" Type="http://schemas.openxmlformats.org/officeDocument/2006/relationships/hyperlink" Target="http://pbs.twimg.com/profile_images/848704920840699912/GV9bts8u_normal.jpg" TargetMode="External"/><Relationship Id="rId226" Type="http://schemas.openxmlformats.org/officeDocument/2006/relationships/hyperlink" Target="http://pbs.twimg.com/profile_images/1140770076/phone-tricks_normal.gif" TargetMode="External"/><Relationship Id="rId247" Type="http://schemas.openxmlformats.org/officeDocument/2006/relationships/hyperlink" Target="http://abs.twimg.com/sticky/default_profile_images/default_profile_normal.png" TargetMode="External"/><Relationship Id="rId107" Type="http://schemas.openxmlformats.org/officeDocument/2006/relationships/hyperlink" Target="https://pbs.twimg.com/profile_banners/903533426/1487686758" TargetMode="External"/><Relationship Id="rId268" Type="http://schemas.openxmlformats.org/officeDocument/2006/relationships/hyperlink" Target="http://pbs.twimg.com/profile_images/843124137384067072/42Wqqro7_normal.jpg" TargetMode="External"/><Relationship Id="rId289" Type="http://schemas.openxmlformats.org/officeDocument/2006/relationships/hyperlink" Target="https://twitter.com/erafonestore" TargetMode="External"/><Relationship Id="rId11" Type="http://schemas.openxmlformats.org/officeDocument/2006/relationships/hyperlink" Target="http://t.co/wB0A96Zysa" TargetMode="External"/><Relationship Id="rId32" Type="http://schemas.openxmlformats.org/officeDocument/2006/relationships/hyperlink" Target="http://t.co/vKp9X3Wm52" TargetMode="External"/><Relationship Id="rId53" Type="http://schemas.openxmlformats.org/officeDocument/2006/relationships/hyperlink" Target="https://pbs.twimg.com/profile_banners/827733250680320000/1490686470" TargetMode="External"/><Relationship Id="rId74" Type="http://schemas.openxmlformats.org/officeDocument/2006/relationships/hyperlink" Target="https://pbs.twimg.com/profile_banners/4565266273/1478066254" TargetMode="External"/><Relationship Id="rId128" Type="http://schemas.openxmlformats.org/officeDocument/2006/relationships/hyperlink" Target="http://pbs.twimg.com/profile_background_images/619156334/979kc2jrr7raetzm8dut.jpeg" TargetMode="External"/><Relationship Id="rId149" Type="http://schemas.openxmlformats.org/officeDocument/2006/relationships/hyperlink" Target="http://abs.twimg.com/images/themes/theme1/bg.png" TargetMode="External"/><Relationship Id="rId314" Type="http://schemas.openxmlformats.org/officeDocument/2006/relationships/hyperlink" Target="https://twitter.com/gichy_gooner" TargetMode="External"/><Relationship Id="rId335" Type="http://schemas.openxmlformats.org/officeDocument/2006/relationships/hyperlink" Target="https://twitter.com/bonnieele2" TargetMode="External"/><Relationship Id="rId356" Type="http://schemas.openxmlformats.org/officeDocument/2006/relationships/hyperlink" Target="https://twitter.com/72_m_i" TargetMode="External"/><Relationship Id="rId5" Type="http://schemas.openxmlformats.org/officeDocument/2006/relationships/hyperlink" Target="https://t.co/rJYT8eX5nV" TargetMode="External"/><Relationship Id="rId95" Type="http://schemas.openxmlformats.org/officeDocument/2006/relationships/hyperlink" Target="https://pbs.twimg.com/profile_banners/177621675/1488751044" TargetMode="External"/><Relationship Id="rId160" Type="http://schemas.openxmlformats.org/officeDocument/2006/relationships/hyperlink" Target="http://abs.twimg.com/images/themes/theme1/bg.png" TargetMode="External"/><Relationship Id="rId181" Type="http://schemas.openxmlformats.org/officeDocument/2006/relationships/hyperlink" Target="http://abs.twimg.com/images/themes/theme1/bg.png" TargetMode="External"/><Relationship Id="rId216" Type="http://schemas.openxmlformats.org/officeDocument/2006/relationships/hyperlink" Target="http://abs.twimg.com/sticky/default_profile_images/default_profile_normal.png" TargetMode="External"/><Relationship Id="rId237" Type="http://schemas.openxmlformats.org/officeDocument/2006/relationships/hyperlink" Target="http://pbs.twimg.com/profile_images/566182976216502272/5YqOf6Cy_normal.jpeg" TargetMode="External"/><Relationship Id="rId258" Type="http://schemas.openxmlformats.org/officeDocument/2006/relationships/hyperlink" Target="http://pbs.twimg.com/profile_images/728888019655233536/f0mQS098_normal.jpg" TargetMode="External"/><Relationship Id="rId279" Type="http://schemas.openxmlformats.org/officeDocument/2006/relationships/hyperlink" Target="https://twitter.com/enriquevasquez" TargetMode="External"/><Relationship Id="rId22" Type="http://schemas.openxmlformats.org/officeDocument/2006/relationships/hyperlink" Target="http://t.co/w18M2t4ZBm" TargetMode="External"/><Relationship Id="rId43" Type="http://schemas.openxmlformats.org/officeDocument/2006/relationships/hyperlink" Target="https://t.co/W1USfCclmf" TargetMode="External"/><Relationship Id="rId64" Type="http://schemas.openxmlformats.org/officeDocument/2006/relationships/hyperlink" Target="https://pbs.twimg.com/profile_banners/2646891891/1456084534" TargetMode="External"/><Relationship Id="rId118" Type="http://schemas.openxmlformats.org/officeDocument/2006/relationships/hyperlink" Target="http://abs.twimg.com/images/themes/theme1/bg.png" TargetMode="External"/><Relationship Id="rId139" Type="http://schemas.openxmlformats.org/officeDocument/2006/relationships/hyperlink" Target="http://abs.twimg.com/images/themes/theme1/bg.png" TargetMode="External"/><Relationship Id="rId290" Type="http://schemas.openxmlformats.org/officeDocument/2006/relationships/hyperlink" Target="https://twitter.com/beapqsim_" TargetMode="External"/><Relationship Id="rId304" Type="http://schemas.openxmlformats.org/officeDocument/2006/relationships/hyperlink" Target="https://twitter.com/clickbd" TargetMode="External"/><Relationship Id="rId325" Type="http://schemas.openxmlformats.org/officeDocument/2006/relationships/hyperlink" Target="https://twitter.com/mugi_store" TargetMode="External"/><Relationship Id="rId346" Type="http://schemas.openxmlformats.org/officeDocument/2006/relationships/hyperlink" Target="https://twitter.com/babar20786" TargetMode="External"/><Relationship Id="rId367" Type="http://schemas.openxmlformats.org/officeDocument/2006/relationships/vmlDrawing" Target="../drawings/vmlDrawing2.vml"/><Relationship Id="rId85" Type="http://schemas.openxmlformats.org/officeDocument/2006/relationships/hyperlink" Target="https://pbs.twimg.com/profile_banners/3313274548/1459208773" TargetMode="External"/><Relationship Id="rId150" Type="http://schemas.openxmlformats.org/officeDocument/2006/relationships/hyperlink" Target="http://pbs.twimg.com/profile_background_images/683871335685074944/u6yBM-Pd.png" TargetMode="External"/><Relationship Id="rId171" Type="http://schemas.openxmlformats.org/officeDocument/2006/relationships/hyperlink" Target="http://abs.twimg.com/images/themes/theme1/bg.png" TargetMode="External"/><Relationship Id="rId192" Type="http://schemas.openxmlformats.org/officeDocument/2006/relationships/hyperlink" Target="http://pbs.twimg.com/profile_images/378800000120166685/783b4612c0a856ce729ea0515f9ed0fb_normal.png" TargetMode="External"/><Relationship Id="rId206" Type="http://schemas.openxmlformats.org/officeDocument/2006/relationships/hyperlink" Target="http://pbs.twimg.com/profile_images/843502419199909888/MTPefYdo_normal.jpg" TargetMode="External"/><Relationship Id="rId227" Type="http://schemas.openxmlformats.org/officeDocument/2006/relationships/hyperlink" Target="http://pbs.twimg.com/profile_images/803547838630150145/va1mm_ff_normal.jpg" TargetMode="External"/><Relationship Id="rId248" Type="http://schemas.openxmlformats.org/officeDocument/2006/relationships/hyperlink" Target="http://pbs.twimg.com/profile_images/733038585247608836/1Z8S5oHE_normal.jpg" TargetMode="External"/><Relationship Id="rId269" Type="http://schemas.openxmlformats.org/officeDocument/2006/relationships/hyperlink" Target="http://pbs.twimg.com/profile_images/715604948659150848/v5lqOVkQ_normal.jpg" TargetMode="External"/><Relationship Id="rId12" Type="http://schemas.openxmlformats.org/officeDocument/2006/relationships/hyperlink" Target="http://t.co/y93tJhGB" TargetMode="External"/><Relationship Id="rId33" Type="http://schemas.openxmlformats.org/officeDocument/2006/relationships/hyperlink" Target="http://t.co/mr6nfK6RW7" TargetMode="External"/><Relationship Id="rId108" Type="http://schemas.openxmlformats.org/officeDocument/2006/relationships/hyperlink" Target="https://pbs.twimg.com/profile_banners/283762174/1401932457" TargetMode="External"/><Relationship Id="rId129" Type="http://schemas.openxmlformats.org/officeDocument/2006/relationships/hyperlink" Target="http://abs.twimg.com/images/themes/theme17/bg.gif" TargetMode="External"/><Relationship Id="rId280" Type="http://schemas.openxmlformats.org/officeDocument/2006/relationships/hyperlink" Target="https://twitter.com/supahmarion" TargetMode="External"/><Relationship Id="rId315" Type="http://schemas.openxmlformats.org/officeDocument/2006/relationships/hyperlink" Target="https://twitter.com/ksh" TargetMode="External"/><Relationship Id="rId336" Type="http://schemas.openxmlformats.org/officeDocument/2006/relationships/hyperlink" Target="https://twitter.com/tonybarrio" TargetMode="External"/><Relationship Id="rId357" Type="http://schemas.openxmlformats.org/officeDocument/2006/relationships/hyperlink" Target="https://twitter.com/metiuksta" TargetMode="External"/><Relationship Id="rId54" Type="http://schemas.openxmlformats.org/officeDocument/2006/relationships/hyperlink" Target="https://pbs.twimg.com/profile_banners/3419431515/1439441845" TargetMode="External"/><Relationship Id="rId75" Type="http://schemas.openxmlformats.org/officeDocument/2006/relationships/hyperlink" Target="https://pbs.twimg.com/profile_banners/822686766360502272/1484979119" TargetMode="External"/><Relationship Id="rId96" Type="http://schemas.openxmlformats.org/officeDocument/2006/relationships/hyperlink" Target="https://pbs.twimg.com/profile_banners/728110552975691776/1462430169" TargetMode="External"/><Relationship Id="rId140" Type="http://schemas.openxmlformats.org/officeDocument/2006/relationships/hyperlink" Target="http://abs.twimg.com/images/themes/theme1/bg.png" TargetMode="External"/><Relationship Id="rId161" Type="http://schemas.openxmlformats.org/officeDocument/2006/relationships/hyperlink" Target="http://pbs.twimg.com/profile_background_images/609330649695031296/2006qIa8.png" TargetMode="External"/><Relationship Id="rId182" Type="http://schemas.openxmlformats.org/officeDocument/2006/relationships/hyperlink" Target="http://abs.twimg.com/images/themes/theme1/bg.png" TargetMode="External"/><Relationship Id="rId217" Type="http://schemas.openxmlformats.org/officeDocument/2006/relationships/hyperlink" Target="http://pbs.twimg.com/profile_images/378800000774702418/0e838a54ff82eba1e4b8642f2e08dd6d_normal.jpeg" TargetMode="External"/><Relationship Id="rId6" Type="http://schemas.openxmlformats.org/officeDocument/2006/relationships/hyperlink" Target="https://t.co/o84YZuESUm" TargetMode="External"/><Relationship Id="rId238" Type="http://schemas.openxmlformats.org/officeDocument/2006/relationships/hyperlink" Target="http://pbs.twimg.com/profile_images/842845320253968384/6MGx1t6L_normal.jpg" TargetMode="External"/><Relationship Id="rId259" Type="http://schemas.openxmlformats.org/officeDocument/2006/relationships/hyperlink" Target="http://pbs.twimg.com/profile_images/832024914500714497/8ww-Em-Z_normal.jpg" TargetMode="External"/><Relationship Id="rId23" Type="http://schemas.openxmlformats.org/officeDocument/2006/relationships/hyperlink" Target="http://t.co/DFy8Ju5VHw" TargetMode="External"/><Relationship Id="rId119" Type="http://schemas.openxmlformats.org/officeDocument/2006/relationships/hyperlink" Target="http://abs.twimg.com/images/themes/theme1/bg.png" TargetMode="External"/><Relationship Id="rId270" Type="http://schemas.openxmlformats.org/officeDocument/2006/relationships/hyperlink" Target="http://pbs.twimg.com/profile_images/788418372367245312/Bu4-9zle_normal.jpg" TargetMode="External"/><Relationship Id="rId291" Type="http://schemas.openxmlformats.org/officeDocument/2006/relationships/hyperlink" Target="https://twitter.com/puffangeldiru" TargetMode="External"/><Relationship Id="rId305" Type="http://schemas.openxmlformats.org/officeDocument/2006/relationships/hyperlink" Target="https://twitter.com/saadsoul" TargetMode="External"/><Relationship Id="rId326" Type="http://schemas.openxmlformats.org/officeDocument/2006/relationships/hyperlink" Target="https://twitter.com/themobileindian" TargetMode="External"/><Relationship Id="rId347" Type="http://schemas.openxmlformats.org/officeDocument/2006/relationships/hyperlink" Target="https://twitter.com/mouthshut" TargetMode="External"/><Relationship Id="rId44" Type="http://schemas.openxmlformats.org/officeDocument/2006/relationships/hyperlink" Target="https://t.co/6MlOZ9Sr9l" TargetMode="External"/><Relationship Id="rId65" Type="http://schemas.openxmlformats.org/officeDocument/2006/relationships/hyperlink" Target="https://pbs.twimg.com/profile_banners/112595487/1488430625" TargetMode="External"/><Relationship Id="rId86" Type="http://schemas.openxmlformats.org/officeDocument/2006/relationships/hyperlink" Target="https://pbs.twimg.com/profile_banners/298148356/1478278391" TargetMode="External"/><Relationship Id="rId130" Type="http://schemas.openxmlformats.org/officeDocument/2006/relationships/hyperlink" Target="http://abs.twimg.com/images/themes/theme1/bg.png" TargetMode="External"/><Relationship Id="rId151" Type="http://schemas.openxmlformats.org/officeDocument/2006/relationships/hyperlink" Target="http://pbs.twimg.com/profile_background_images/612926575043051520/x-Ra_BVV.jpg" TargetMode="External"/><Relationship Id="rId368" Type="http://schemas.openxmlformats.org/officeDocument/2006/relationships/table" Target="../tables/table2.xml"/><Relationship Id="rId172" Type="http://schemas.openxmlformats.org/officeDocument/2006/relationships/hyperlink" Target="http://abs.twimg.com/images/themes/theme4/bg.gif" TargetMode="External"/><Relationship Id="rId193" Type="http://schemas.openxmlformats.org/officeDocument/2006/relationships/hyperlink" Target="http://pbs.twimg.com/profile_images/650799756646576129/hdku2Ieg_normal.jpg" TargetMode="External"/><Relationship Id="rId207" Type="http://schemas.openxmlformats.org/officeDocument/2006/relationships/hyperlink" Target="http://pbs.twimg.com/profile_images/809157670263488513/l4Q-nHf-_normal.jpg" TargetMode="External"/><Relationship Id="rId228" Type="http://schemas.openxmlformats.org/officeDocument/2006/relationships/hyperlink" Target="http://pbs.twimg.com/profile_images/822687696409636864/wEgHOZvk_normal.jpg" TargetMode="External"/><Relationship Id="rId249" Type="http://schemas.openxmlformats.org/officeDocument/2006/relationships/hyperlink" Target="http://pbs.twimg.com/profile_images/656434296215830528/hd7BByEV_normal.png" TargetMode="External"/><Relationship Id="rId13" Type="http://schemas.openxmlformats.org/officeDocument/2006/relationships/hyperlink" Target="https://t.co/WAzadCNGyK" TargetMode="External"/><Relationship Id="rId109" Type="http://schemas.openxmlformats.org/officeDocument/2006/relationships/hyperlink" Target="https://pbs.twimg.com/profile_banners/3543639795/1468934447" TargetMode="External"/><Relationship Id="rId260" Type="http://schemas.openxmlformats.org/officeDocument/2006/relationships/hyperlink" Target="http://pbs.twimg.com/profile_images/846257552602083329/v7jUr4zj_normal.jpg" TargetMode="External"/><Relationship Id="rId281" Type="http://schemas.openxmlformats.org/officeDocument/2006/relationships/hyperlink" Target="https://twitter.com/rizwansh" TargetMode="External"/><Relationship Id="rId316" Type="http://schemas.openxmlformats.org/officeDocument/2006/relationships/hyperlink" Target="https://twitter.com/mobiletrick" TargetMode="External"/><Relationship Id="rId337" Type="http://schemas.openxmlformats.org/officeDocument/2006/relationships/hyperlink" Target="https://twitter.com/georgegrasmoen" TargetMode="External"/><Relationship Id="rId34" Type="http://schemas.openxmlformats.org/officeDocument/2006/relationships/hyperlink" Target="https://t.co/sDL4XBHPBq" TargetMode="External"/><Relationship Id="rId55" Type="http://schemas.openxmlformats.org/officeDocument/2006/relationships/hyperlink" Target="https://pbs.twimg.com/profile_banners/297491014/1460262977" TargetMode="External"/><Relationship Id="rId76" Type="http://schemas.openxmlformats.org/officeDocument/2006/relationships/hyperlink" Target="https://pbs.twimg.com/profile_banners/1163805026/1489587498" TargetMode="External"/><Relationship Id="rId97" Type="http://schemas.openxmlformats.org/officeDocument/2006/relationships/hyperlink" Target="https://pbs.twimg.com/profile_banners/199983570/1476969036" TargetMode="External"/><Relationship Id="rId120" Type="http://schemas.openxmlformats.org/officeDocument/2006/relationships/hyperlink" Target="http://pbs.twimg.com/profile_background_images/451389902429491200/Rrlh09IC.png" TargetMode="External"/><Relationship Id="rId141" Type="http://schemas.openxmlformats.org/officeDocument/2006/relationships/hyperlink" Target="http://abs.twimg.com/images/themes/theme1/bg.png" TargetMode="External"/><Relationship Id="rId358" Type="http://schemas.openxmlformats.org/officeDocument/2006/relationships/hyperlink" Target="https://twitter.com/thyosaputra02" TargetMode="External"/><Relationship Id="rId7" Type="http://schemas.openxmlformats.org/officeDocument/2006/relationships/hyperlink" Target="https://t.co/F3fLcf5sH7" TargetMode="External"/><Relationship Id="rId162" Type="http://schemas.openxmlformats.org/officeDocument/2006/relationships/hyperlink" Target="http://abs.twimg.com/images/themes/theme1/bg.png" TargetMode="External"/><Relationship Id="rId183" Type="http://schemas.openxmlformats.org/officeDocument/2006/relationships/hyperlink" Target="http://pbs.twimg.com/profile_background_images/378800000022558797/3f4db122fd8f3cfe6be2c1003aa30d41.jpeg" TargetMode="External"/><Relationship Id="rId218" Type="http://schemas.openxmlformats.org/officeDocument/2006/relationships/hyperlink" Target="http://pbs.twimg.com/profile_images/1436242570/DSCN1320__800x600__normal.jpg" TargetMode="External"/><Relationship Id="rId239" Type="http://schemas.openxmlformats.org/officeDocument/2006/relationships/hyperlink" Target="http://pbs.twimg.com/profile_images/844861335284285446/0hSW0SVT_normal.jpg" TargetMode="External"/><Relationship Id="rId250" Type="http://schemas.openxmlformats.org/officeDocument/2006/relationships/hyperlink" Target="http://pbs.twimg.com/profile_images/658556500034613248/bMf7su4a_normal.png" TargetMode="External"/><Relationship Id="rId271" Type="http://schemas.openxmlformats.org/officeDocument/2006/relationships/hyperlink" Target="http://pbs.twimg.com/profile_images/464284747800125441/azxJzNVQ_normal.jpeg" TargetMode="External"/><Relationship Id="rId292" Type="http://schemas.openxmlformats.org/officeDocument/2006/relationships/hyperlink" Target="https://twitter.com/theandroidsoul" TargetMode="External"/><Relationship Id="rId306" Type="http://schemas.openxmlformats.org/officeDocument/2006/relationships/hyperlink" Target="https://twitter.com/georgedaine2" TargetMode="External"/><Relationship Id="rId24" Type="http://schemas.openxmlformats.org/officeDocument/2006/relationships/hyperlink" Target="http://t.co/hkl8Gn96w2" TargetMode="External"/><Relationship Id="rId45" Type="http://schemas.openxmlformats.org/officeDocument/2006/relationships/hyperlink" Target="https://t.co/7HMdtAuH4z" TargetMode="External"/><Relationship Id="rId66" Type="http://schemas.openxmlformats.org/officeDocument/2006/relationships/hyperlink" Target="https://pbs.twimg.com/profile_banners/2896158013/1417404115" TargetMode="External"/><Relationship Id="rId87" Type="http://schemas.openxmlformats.org/officeDocument/2006/relationships/hyperlink" Target="https://pbs.twimg.com/profile_banners/315478189/1355178661" TargetMode="External"/><Relationship Id="rId110" Type="http://schemas.openxmlformats.org/officeDocument/2006/relationships/hyperlink" Target="https://pbs.twimg.com/profile_banners/18372863/1463499628" TargetMode="External"/><Relationship Id="rId131" Type="http://schemas.openxmlformats.org/officeDocument/2006/relationships/hyperlink" Target="http://abs.twimg.com/images/themes/theme1/bg.png" TargetMode="External"/><Relationship Id="rId327" Type="http://schemas.openxmlformats.org/officeDocument/2006/relationships/hyperlink" Target="https://twitter.com/ultimo_desconto" TargetMode="External"/><Relationship Id="rId348" Type="http://schemas.openxmlformats.org/officeDocument/2006/relationships/hyperlink" Target="https://twitter.com/androiditaliait" TargetMode="External"/><Relationship Id="rId369" Type="http://schemas.openxmlformats.org/officeDocument/2006/relationships/comments" Target="../comments2.xml"/><Relationship Id="rId152" Type="http://schemas.openxmlformats.org/officeDocument/2006/relationships/hyperlink" Target="http://abs.twimg.com/images/themes/theme4/bg.gif" TargetMode="External"/><Relationship Id="rId173" Type="http://schemas.openxmlformats.org/officeDocument/2006/relationships/hyperlink" Target="http://abs.twimg.com/images/themes/theme9/bg.gif" TargetMode="External"/><Relationship Id="rId194" Type="http://schemas.openxmlformats.org/officeDocument/2006/relationships/hyperlink" Target="http://pbs.twimg.com/profile_images/719021553158004736/8fGERuAP_normal.jpg" TargetMode="External"/><Relationship Id="rId208" Type="http://schemas.openxmlformats.org/officeDocument/2006/relationships/hyperlink" Target="http://pbs.twimg.com/profile_images/471706985071521792/1X8heI93_normal.png" TargetMode="External"/><Relationship Id="rId229" Type="http://schemas.openxmlformats.org/officeDocument/2006/relationships/hyperlink" Target="http://pbs.twimg.com/profile_images/842016489830027264/-IDXe2fv_normal.jpg" TargetMode="External"/><Relationship Id="rId240" Type="http://schemas.openxmlformats.org/officeDocument/2006/relationships/hyperlink" Target="http://pbs.twimg.com/profile_images/848823120240680961/UD8AHK-b_normal.jpg" TargetMode="External"/><Relationship Id="rId261" Type="http://schemas.openxmlformats.org/officeDocument/2006/relationships/hyperlink" Target="http://pbs.twimg.com/profile_images/780778479969267712/cdAk3AX7_normal.jpg" TargetMode="External"/><Relationship Id="rId14" Type="http://schemas.openxmlformats.org/officeDocument/2006/relationships/hyperlink" Target="http://t.co/pM8iMGPkQz" TargetMode="External"/><Relationship Id="rId35" Type="http://schemas.openxmlformats.org/officeDocument/2006/relationships/hyperlink" Target="http://t.co/FrGaLrDTqN" TargetMode="External"/><Relationship Id="rId56" Type="http://schemas.openxmlformats.org/officeDocument/2006/relationships/hyperlink" Target="https://pbs.twimg.com/profile_banners/776729914947018752/1479648690" TargetMode="External"/><Relationship Id="rId77" Type="http://schemas.openxmlformats.org/officeDocument/2006/relationships/hyperlink" Target="https://pbs.twimg.com/profile_banners/2992278219/1480141555" TargetMode="External"/><Relationship Id="rId100" Type="http://schemas.openxmlformats.org/officeDocument/2006/relationships/hyperlink" Target="https://pbs.twimg.com/profile_banners/819977846856839168/1490598544" TargetMode="External"/><Relationship Id="rId282" Type="http://schemas.openxmlformats.org/officeDocument/2006/relationships/hyperlink" Target="https://twitter.com/khocase" TargetMode="External"/><Relationship Id="rId317" Type="http://schemas.openxmlformats.org/officeDocument/2006/relationships/hyperlink" Target="https://twitter.com/sachinmajhi7" TargetMode="External"/><Relationship Id="rId338" Type="http://schemas.openxmlformats.org/officeDocument/2006/relationships/hyperlink" Target="https://twitter.com/abotreziz" TargetMode="External"/><Relationship Id="rId359" Type="http://schemas.openxmlformats.org/officeDocument/2006/relationships/hyperlink" Target="https://twitter.com/hugotim1" TargetMode="External"/><Relationship Id="rId8" Type="http://schemas.openxmlformats.org/officeDocument/2006/relationships/hyperlink" Target="https://t.co/dUU8rhBvX7" TargetMode="External"/><Relationship Id="rId98" Type="http://schemas.openxmlformats.org/officeDocument/2006/relationships/hyperlink" Target="https://pbs.twimg.com/profile_banners/714137824916815872/1459375241" TargetMode="External"/><Relationship Id="rId121" Type="http://schemas.openxmlformats.org/officeDocument/2006/relationships/hyperlink" Target="http://abs.twimg.com/images/themes/theme1/bg.png" TargetMode="External"/><Relationship Id="rId142" Type="http://schemas.openxmlformats.org/officeDocument/2006/relationships/hyperlink" Target="http://abs.twimg.com/images/themes/theme1/bg.png" TargetMode="External"/><Relationship Id="rId163" Type="http://schemas.openxmlformats.org/officeDocument/2006/relationships/hyperlink" Target="http://abs.twimg.com/images/themes/theme18/bg.gif" TargetMode="External"/><Relationship Id="rId184" Type="http://schemas.openxmlformats.org/officeDocument/2006/relationships/hyperlink" Target="http://abs.twimg.com/images/themes/theme1/bg.png" TargetMode="External"/><Relationship Id="rId219" Type="http://schemas.openxmlformats.org/officeDocument/2006/relationships/hyperlink" Target="http://pbs.twimg.com/profile_images/2809542820/f00b809ca0e8c061a7461dfaf86ec811_normal.jpeg" TargetMode="External"/><Relationship Id="rId230" Type="http://schemas.openxmlformats.org/officeDocument/2006/relationships/hyperlink" Target="http://pbs.twimg.com/profile_images/802398044713025536/7In2i21D_normal.jpg" TargetMode="External"/><Relationship Id="rId251" Type="http://schemas.openxmlformats.org/officeDocument/2006/relationships/hyperlink" Target="http://pbs.twimg.com/profile_images/843896122858913792/ww0Abobu_normal.jpg" TargetMode="External"/><Relationship Id="rId25" Type="http://schemas.openxmlformats.org/officeDocument/2006/relationships/hyperlink" Target="https://t.co/AVECo8h68s" TargetMode="External"/><Relationship Id="rId46" Type="http://schemas.openxmlformats.org/officeDocument/2006/relationships/hyperlink" Target="https://t.co/FHYjlK6AY1" TargetMode="External"/><Relationship Id="rId67" Type="http://schemas.openxmlformats.org/officeDocument/2006/relationships/hyperlink" Target="https://pbs.twimg.com/profile_banners/791680206251712512/1482163965" TargetMode="External"/><Relationship Id="rId272" Type="http://schemas.openxmlformats.org/officeDocument/2006/relationships/hyperlink" Target="http://pbs.twimg.com/profile_images/848898853038370816/0k45H2uD_normal.jpg" TargetMode="External"/><Relationship Id="rId293" Type="http://schemas.openxmlformats.org/officeDocument/2006/relationships/hyperlink" Target="https://twitter.com/iandroidz" TargetMode="External"/><Relationship Id="rId307" Type="http://schemas.openxmlformats.org/officeDocument/2006/relationships/hyperlink" Target="https://twitter.com/mirarakoto1" TargetMode="External"/><Relationship Id="rId328" Type="http://schemas.openxmlformats.org/officeDocument/2006/relationships/hyperlink" Target="https://twitter.com/avinashmongroo2" TargetMode="External"/><Relationship Id="rId349" Type="http://schemas.openxmlformats.org/officeDocument/2006/relationships/hyperlink" Target="https://twitter.com/robo_smartphone" TargetMode="External"/><Relationship Id="rId88" Type="http://schemas.openxmlformats.org/officeDocument/2006/relationships/hyperlink" Target="https://pbs.twimg.com/profile_banners/732842600617680896/1463604989" TargetMode="External"/><Relationship Id="rId111" Type="http://schemas.openxmlformats.org/officeDocument/2006/relationships/hyperlink" Target="https://pbs.twimg.com/profile_banners/3014488403/1456791368" TargetMode="External"/><Relationship Id="rId132" Type="http://schemas.openxmlformats.org/officeDocument/2006/relationships/hyperlink" Target="http://abs.twimg.com/images/themes/theme1/bg.png" TargetMode="External"/><Relationship Id="rId153" Type="http://schemas.openxmlformats.org/officeDocument/2006/relationships/hyperlink" Target="http://abs.twimg.com/images/themes/theme1/bg.png" TargetMode="External"/><Relationship Id="rId174" Type="http://schemas.openxmlformats.org/officeDocument/2006/relationships/hyperlink" Target="http://abs.twimg.com/images/themes/theme1/bg.png" TargetMode="External"/><Relationship Id="rId195" Type="http://schemas.openxmlformats.org/officeDocument/2006/relationships/hyperlink" Target="http://pbs.twimg.com/profile_images/789480804359352320/fa6V3Y5X_normal.jpg" TargetMode="External"/><Relationship Id="rId209" Type="http://schemas.openxmlformats.org/officeDocument/2006/relationships/hyperlink" Target="http://pbs.twimg.com/profile_images/539257984920997888/MQcEiLcZ_normal.jpeg" TargetMode="External"/><Relationship Id="rId360" Type="http://schemas.openxmlformats.org/officeDocument/2006/relationships/hyperlink" Target="https://twitter.com/stamborowsky" TargetMode="External"/><Relationship Id="rId220" Type="http://schemas.openxmlformats.org/officeDocument/2006/relationships/hyperlink" Target="http://pbs.twimg.com/profile_images/715069251812364288/af4HeHUh_normal.jpg" TargetMode="External"/><Relationship Id="rId241" Type="http://schemas.openxmlformats.org/officeDocument/2006/relationships/hyperlink" Target="http://pbs.twimg.com/profile_images/714210504508575746/40Z8XXou_normal.jpg" TargetMode="External"/><Relationship Id="rId15" Type="http://schemas.openxmlformats.org/officeDocument/2006/relationships/hyperlink" Target="https://t.co/FLiGhvtqPj" TargetMode="External"/><Relationship Id="rId36" Type="http://schemas.openxmlformats.org/officeDocument/2006/relationships/hyperlink" Target="https://t.co/a5UxNVd5Y0" TargetMode="External"/><Relationship Id="rId57" Type="http://schemas.openxmlformats.org/officeDocument/2006/relationships/hyperlink" Target="https://pbs.twimg.com/profile_banners/825307945382592512/1488653945" TargetMode="External"/><Relationship Id="rId262" Type="http://schemas.openxmlformats.org/officeDocument/2006/relationships/hyperlink" Target="http://pbs.twimg.com/profile_images/576816680040472576/R6ba7Cva_normal.png" TargetMode="External"/><Relationship Id="rId283" Type="http://schemas.openxmlformats.org/officeDocument/2006/relationships/hyperlink" Target="https://twitter.com/originaloffers" TargetMode="External"/><Relationship Id="rId318" Type="http://schemas.openxmlformats.org/officeDocument/2006/relationships/hyperlink" Target="https://twitter.com/youthgalaxy1" TargetMode="External"/><Relationship Id="rId339" Type="http://schemas.openxmlformats.org/officeDocument/2006/relationships/hyperlink" Target="https://twitter.com/samsung_ghana" TargetMode="External"/><Relationship Id="rId10" Type="http://schemas.openxmlformats.org/officeDocument/2006/relationships/hyperlink" Target="https://t.co/lZhU6gxm9M" TargetMode="External"/><Relationship Id="rId31" Type="http://schemas.openxmlformats.org/officeDocument/2006/relationships/hyperlink" Target="https://t.co/ZPjGQ3u9CT" TargetMode="External"/><Relationship Id="rId52" Type="http://schemas.openxmlformats.org/officeDocument/2006/relationships/hyperlink" Target="https://pbs.twimg.com/profile_banners/13556382/1469970082" TargetMode="External"/><Relationship Id="rId73" Type="http://schemas.openxmlformats.org/officeDocument/2006/relationships/hyperlink" Target="https://pbs.twimg.com/profile_banners/4175091/1385383868" TargetMode="External"/><Relationship Id="rId78" Type="http://schemas.openxmlformats.org/officeDocument/2006/relationships/hyperlink" Target="https://pbs.twimg.com/profile_banners/2892717019/1490318094" TargetMode="External"/><Relationship Id="rId94" Type="http://schemas.openxmlformats.org/officeDocument/2006/relationships/hyperlink" Target="https://pbs.twimg.com/profile_banners/473031597/1491141956" TargetMode="External"/><Relationship Id="rId99" Type="http://schemas.openxmlformats.org/officeDocument/2006/relationships/hyperlink" Target="https://pbs.twimg.com/profile_banners/832024288697909250/1487205347" TargetMode="External"/><Relationship Id="rId101" Type="http://schemas.openxmlformats.org/officeDocument/2006/relationships/hyperlink" Target="https://pbs.twimg.com/profile_banners/738573079/1426358839" TargetMode="External"/><Relationship Id="rId122" Type="http://schemas.openxmlformats.org/officeDocument/2006/relationships/hyperlink" Target="http://pbs.twimg.com/profile_background_images/378800000133268739/schPMdBb.jpeg" TargetMode="External"/><Relationship Id="rId143" Type="http://schemas.openxmlformats.org/officeDocument/2006/relationships/hyperlink" Target="http://abs.twimg.com/images/themes/theme1/bg.png" TargetMode="External"/><Relationship Id="rId148" Type="http://schemas.openxmlformats.org/officeDocument/2006/relationships/hyperlink" Target="http://abs.twimg.com/images/themes/theme1/bg.png" TargetMode="External"/><Relationship Id="rId164" Type="http://schemas.openxmlformats.org/officeDocument/2006/relationships/hyperlink" Target="http://pbs.twimg.com/profile_background_images/378800000161182363/oo7t5_XZ.png" TargetMode="External"/><Relationship Id="rId169" Type="http://schemas.openxmlformats.org/officeDocument/2006/relationships/hyperlink" Target="http://abs.twimg.com/images/themes/theme1/bg.png" TargetMode="External"/><Relationship Id="rId185" Type="http://schemas.openxmlformats.org/officeDocument/2006/relationships/hyperlink" Target="http://pbs.twimg.com/profile_background_images/677327069525643264/yBWuqaZm.jpg" TargetMode="External"/><Relationship Id="rId334" Type="http://schemas.openxmlformats.org/officeDocument/2006/relationships/hyperlink" Target="https://twitter.com/rogeriolstival" TargetMode="External"/><Relationship Id="rId350" Type="http://schemas.openxmlformats.org/officeDocument/2006/relationships/hyperlink" Target="https://twitter.com/theworldgist" TargetMode="External"/><Relationship Id="rId355" Type="http://schemas.openxmlformats.org/officeDocument/2006/relationships/hyperlink" Target="https://twitter.com/unitedgoalhq" TargetMode="External"/><Relationship Id="rId4" Type="http://schemas.openxmlformats.org/officeDocument/2006/relationships/hyperlink" Target="http://t.co/nzUJrTMDcP" TargetMode="External"/><Relationship Id="rId9" Type="http://schemas.openxmlformats.org/officeDocument/2006/relationships/hyperlink" Target="https://t.co/PsvUQ6LsUQ" TargetMode="External"/><Relationship Id="rId180" Type="http://schemas.openxmlformats.org/officeDocument/2006/relationships/hyperlink" Target="http://pbs.twimg.com/profile_background_images/234373954/hexagons-twtr.jpg" TargetMode="External"/><Relationship Id="rId210" Type="http://schemas.openxmlformats.org/officeDocument/2006/relationships/hyperlink" Target="http://abs.twimg.com/sticky/default_profile_images/default_profile_normal.png" TargetMode="External"/><Relationship Id="rId215" Type="http://schemas.openxmlformats.org/officeDocument/2006/relationships/hyperlink" Target="http://pbs.twimg.com/profile_images/628099907941961728/GqBE39L4_normal.jpg" TargetMode="External"/><Relationship Id="rId236" Type="http://schemas.openxmlformats.org/officeDocument/2006/relationships/hyperlink" Target="http://pbs.twimg.com/profile_images/822098677145751554/tS_FYp5H_normal.jpg" TargetMode="External"/><Relationship Id="rId257" Type="http://schemas.openxmlformats.org/officeDocument/2006/relationships/hyperlink" Target="http://pbs.twimg.com/profile_images/828870039457632257/Owauitil_normal.jpg" TargetMode="External"/><Relationship Id="rId278" Type="http://schemas.openxmlformats.org/officeDocument/2006/relationships/hyperlink" Target="https://twitter.com/willyamis" TargetMode="External"/><Relationship Id="rId26" Type="http://schemas.openxmlformats.org/officeDocument/2006/relationships/hyperlink" Target="https://t.co/cEv8wqgbK8" TargetMode="External"/><Relationship Id="rId231" Type="http://schemas.openxmlformats.org/officeDocument/2006/relationships/hyperlink" Target="http://abs.twimg.com/sticky/default_profile_images/default_profile_normal.png" TargetMode="External"/><Relationship Id="rId252" Type="http://schemas.openxmlformats.org/officeDocument/2006/relationships/hyperlink" Target="http://pbs.twimg.com/profile_images/782205701716217856/M6MRQpYd_normal.jpg" TargetMode="External"/><Relationship Id="rId273" Type="http://schemas.openxmlformats.org/officeDocument/2006/relationships/hyperlink" Target="http://pbs.twimg.com/profile_images/701463892631822336/QRNV36MJ_normal.png" TargetMode="External"/><Relationship Id="rId294" Type="http://schemas.openxmlformats.org/officeDocument/2006/relationships/hyperlink" Target="https://twitter.com/parshamrahcom" TargetMode="External"/><Relationship Id="rId308" Type="http://schemas.openxmlformats.org/officeDocument/2006/relationships/hyperlink" Target="https://twitter.com/virgilforex" TargetMode="External"/><Relationship Id="rId329" Type="http://schemas.openxmlformats.org/officeDocument/2006/relationships/hyperlink" Target="https://twitter.com/valentin3wm" TargetMode="External"/><Relationship Id="rId47" Type="http://schemas.openxmlformats.org/officeDocument/2006/relationships/hyperlink" Target="https://t.co/5MzpenOPJ3" TargetMode="External"/><Relationship Id="rId68" Type="http://schemas.openxmlformats.org/officeDocument/2006/relationships/hyperlink" Target="https://pbs.twimg.com/profile_banners/99905668/1400385271" TargetMode="External"/><Relationship Id="rId89" Type="http://schemas.openxmlformats.org/officeDocument/2006/relationships/hyperlink" Target="https://pbs.twimg.com/profile_banners/575331122/1490807208" TargetMode="External"/><Relationship Id="rId112" Type="http://schemas.openxmlformats.org/officeDocument/2006/relationships/hyperlink" Target="https://pbs.twimg.com/profile_banners/2269583310/1490793257" TargetMode="External"/><Relationship Id="rId133" Type="http://schemas.openxmlformats.org/officeDocument/2006/relationships/hyperlink" Target="http://pbs.twimg.com/profile_background_images/609583010116055042/Wm83h8e1.jpg" TargetMode="External"/><Relationship Id="rId154" Type="http://schemas.openxmlformats.org/officeDocument/2006/relationships/hyperlink" Target="http://abs.twimg.com/images/themes/theme1/bg.png" TargetMode="External"/><Relationship Id="rId175" Type="http://schemas.openxmlformats.org/officeDocument/2006/relationships/hyperlink" Target="http://pbs.twimg.com/profile_background_images/870427083/a265558ce47e25c2bd5921819b0fa23b.jpeg" TargetMode="External"/><Relationship Id="rId340" Type="http://schemas.openxmlformats.org/officeDocument/2006/relationships/hyperlink" Target="https://twitter.com/samsungcaresa" TargetMode="External"/><Relationship Id="rId361" Type="http://schemas.openxmlformats.org/officeDocument/2006/relationships/hyperlink" Target="https://twitter.com/pombaleque" TargetMode="External"/><Relationship Id="rId196" Type="http://schemas.openxmlformats.org/officeDocument/2006/relationships/hyperlink" Target="http://pbs.twimg.com/profile_images/838101224545218560/3UnfUFPD_normal.jpg" TargetMode="External"/><Relationship Id="rId200" Type="http://schemas.openxmlformats.org/officeDocument/2006/relationships/hyperlink" Target="http://pbs.twimg.com/profile_images/848768385244704769/KZIBNAoM_normal.jpg" TargetMode="External"/><Relationship Id="rId16" Type="http://schemas.openxmlformats.org/officeDocument/2006/relationships/hyperlink" Target="https://t.co/loQvniO1qH" TargetMode="External"/><Relationship Id="rId221" Type="http://schemas.openxmlformats.org/officeDocument/2006/relationships/hyperlink" Target="http://pbs.twimg.com/profile_images/1077889707/android-logo_normal.jpg" TargetMode="External"/><Relationship Id="rId242" Type="http://schemas.openxmlformats.org/officeDocument/2006/relationships/hyperlink" Target="http://pbs.twimg.com/profile_images/817334024377090048/nLT1SJDA_normal.jpg" TargetMode="External"/><Relationship Id="rId263" Type="http://schemas.openxmlformats.org/officeDocument/2006/relationships/hyperlink" Target="http://pbs.twimg.com/profile_images/847863241934090240/Cfjcabki_normal.jpg" TargetMode="External"/><Relationship Id="rId284" Type="http://schemas.openxmlformats.org/officeDocument/2006/relationships/hyperlink" Target="https://twitter.com/en_lecheria" TargetMode="External"/><Relationship Id="rId319" Type="http://schemas.openxmlformats.org/officeDocument/2006/relationships/hyperlink" Target="https://twitter.com/edawsn" TargetMode="External"/><Relationship Id="rId37" Type="http://schemas.openxmlformats.org/officeDocument/2006/relationships/hyperlink" Target="https://t.co/pClLrujIKX" TargetMode="External"/><Relationship Id="rId58" Type="http://schemas.openxmlformats.org/officeDocument/2006/relationships/hyperlink" Target="https://pbs.twimg.com/profile_banners/10228272/1489093421" TargetMode="External"/><Relationship Id="rId79" Type="http://schemas.openxmlformats.org/officeDocument/2006/relationships/hyperlink" Target="https://pbs.twimg.com/profile_banners/788688882476969984/1487119983" TargetMode="External"/><Relationship Id="rId102" Type="http://schemas.openxmlformats.org/officeDocument/2006/relationships/hyperlink" Target="https://pbs.twimg.com/profile_banners/238905332/1490764506" TargetMode="External"/><Relationship Id="rId123" Type="http://schemas.openxmlformats.org/officeDocument/2006/relationships/hyperlink" Target="http://pbs.twimg.com/profile_background_images/488998168361590785/e3wLVGW_.jpeg" TargetMode="External"/><Relationship Id="rId144" Type="http://schemas.openxmlformats.org/officeDocument/2006/relationships/hyperlink" Target="http://abs.twimg.com/images/themes/theme4/bg.gif" TargetMode="External"/><Relationship Id="rId330" Type="http://schemas.openxmlformats.org/officeDocument/2006/relationships/hyperlink" Target="https://twitter.com/casebynaey" TargetMode="External"/><Relationship Id="rId90" Type="http://schemas.openxmlformats.org/officeDocument/2006/relationships/hyperlink" Target="https://pbs.twimg.com/profile_banners/3330930645/1462286943" TargetMode="External"/><Relationship Id="rId165" Type="http://schemas.openxmlformats.org/officeDocument/2006/relationships/hyperlink" Target="http://abs.twimg.com/images/themes/theme1/bg.png" TargetMode="External"/><Relationship Id="rId186" Type="http://schemas.openxmlformats.org/officeDocument/2006/relationships/hyperlink" Target="http://pbs.twimg.com/profile_images/741950938626330625/UCof7y5h_normal.jpg" TargetMode="External"/><Relationship Id="rId351" Type="http://schemas.openxmlformats.org/officeDocument/2006/relationships/hyperlink" Target="https://twitter.com/ras_keverenge" TargetMode="External"/><Relationship Id="rId211" Type="http://schemas.openxmlformats.org/officeDocument/2006/relationships/hyperlink" Target="http://pbs.twimg.com/profile_images/791680444462923776/eadwyclk_normal.jpg" TargetMode="External"/><Relationship Id="rId232" Type="http://schemas.openxmlformats.org/officeDocument/2006/relationships/hyperlink" Target="http://pbs.twimg.com/profile_images/844597609725476864/wcCETC-v_normal.jpg" TargetMode="External"/><Relationship Id="rId253" Type="http://schemas.openxmlformats.org/officeDocument/2006/relationships/hyperlink" Target="http://pbs.twimg.com/profile_images/844585376190812160/kAQ32MXm_normal.jpg" TargetMode="External"/><Relationship Id="rId274" Type="http://schemas.openxmlformats.org/officeDocument/2006/relationships/hyperlink" Target="http://pbs.twimg.com/profile_images/826453082301202436/d87Y4byO_normal.jpg" TargetMode="External"/><Relationship Id="rId295" Type="http://schemas.openxmlformats.org/officeDocument/2006/relationships/hyperlink" Target="https://twitter.com/naomicampos98n1" TargetMode="External"/><Relationship Id="rId309" Type="http://schemas.openxmlformats.org/officeDocument/2006/relationships/hyperlink" Target="https://twitter.com/dochoididong" TargetMode="External"/><Relationship Id="rId27" Type="http://schemas.openxmlformats.org/officeDocument/2006/relationships/hyperlink" Target="http://t.co/wgyWopn8R2" TargetMode="External"/><Relationship Id="rId48" Type="http://schemas.openxmlformats.org/officeDocument/2006/relationships/hyperlink" Target="https://t.co/aX7UrlEM8D" TargetMode="External"/><Relationship Id="rId69" Type="http://schemas.openxmlformats.org/officeDocument/2006/relationships/hyperlink" Target="https://pbs.twimg.com/profile_banners/848806428848640000/1491207001" TargetMode="External"/><Relationship Id="rId113" Type="http://schemas.openxmlformats.org/officeDocument/2006/relationships/hyperlink" Target="http://pbs.twimg.com/profile_background_images/681308648958607361/qvWuLmoV.jpg" TargetMode="External"/><Relationship Id="rId134" Type="http://schemas.openxmlformats.org/officeDocument/2006/relationships/hyperlink" Target="http://abs.twimg.com/images/themes/theme16/bg.gif" TargetMode="External"/><Relationship Id="rId320" Type="http://schemas.openxmlformats.org/officeDocument/2006/relationships/hyperlink" Target="https://twitter.com/black_friday_2" TargetMode="External"/><Relationship Id="rId80" Type="http://schemas.openxmlformats.org/officeDocument/2006/relationships/hyperlink" Target="https://pbs.twimg.com/profile_banners/3340972763/1434968170" TargetMode="External"/><Relationship Id="rId155" Type="http://schemas.openxmlformats.org/officeDocument/2006/relationships/hyperlink" Target="http://abs.twimg.com/images/themes/theme1/bg.png" TargetMode="External"/><Relationship Id="rId176" Type="http://schemas.openxmlformats.org/officeDocument/2006/relationships/hyperlink" Target="http://abs.twimg.com/images/themes/theme1/bg.png" TargetMode="External"/><Relationship Id="rId197" Type="http://schemas.openxmlformats.org/officeDocument/2006/relationships/hyperlink" Target="http://pbs.twimg.com/profile_images/839944837172428802/FKhayf-__normal.jpg" TargetMode="External"/><Relationship Id="rId341" Type="http://schemas.openxmlformats.org/officeDocument/2006/relationships/hyperlink" Target="https://twitter.com/aqshal44" TargetMode="External"/><Relationship Id="rId362" Type="http://schemas.openxmlformats.org/officeDocument/2006/relationships/hyperlink" Target="https://twitter.com/gbanjodeals" TargetMode="External"/><Relationship Id="rId201" Type="http://schemas.openxmlformats.org/officeDocument/2006/relationships/hyperlink" Target="http://pbs.twimg.com/profile_images/740078731469934592/eRJgLEHR_normal.jpg" TargetMode="External"/><Relationship Id="rId222" Type="http://schemas.openxmlformats.org/officeDocument/2006/relationships/hyperlink" Target="http://pbs.twimg.com/profile_images/535814362791804928/2zO2FCIH_normal.jpeg" TargetMode="External"/><Relationship Id="rId243" Type="http://schemas.openxmlformats.org/officeDocument/2006/relationships/hyperlink" Target="http://pbs.twimg.com/profile_images/2958714273/2de2e356d4b5a63e7eba7a45f543f782_normal.jpeg" TargetMode="External"/><Relationship Id="rId264" Type="http://schemas.openxmlformats.org/officeDocument/2006/relationships/hyperlink" Target="http://pbs.twimg.com/profile_images/848483869183561728/Gr9SI2ti_normal.jpg" TargetMode="External"/><Relationship Id="rId285" Type="http://schemas.openxmlformats.org/officeDocument/2006/relationships/hyperlink" Target="https://twitter.com/thewalkerstore1" TargetMode="External"/><Relationship Id="rId17" Type="http://schemas.openxmlformats.org/officeDocument/2006/relationships/hyperlink" Target="http://t.co/zICep5RMlb" TargetMode="External"/><Relationship Id="rId38" Type="http://schemas.openxmlformats.org/officeDocument/2006/relationships/hyperlink" Target="https://t.co/Nj1JSvR2kQ" TargetMode="External"/><Relationship Id="rId59" Type="http://schemas.openxmlformats.org/officeDocument/2006/relationships/hyperlink" Target="https://pbs.twimg.com/profile_banners/87482654/1438700373" TargetMode="External"/><Relationship Id="rId103" Type="http://schemas.openxmlformats.org/officeDocument/2006/relationships/hyperlink" Target="https://pbs.twimg.com/profile_banners/3270190651/1481104014" TargetMode="External"/><Relationship Id="rId124" Type="http://schemas.openxmlformats.org/officeDocument/2006/relationships/hyperlink" Target="http://abs.twimg.com/images/themes/theme13/bg.gif" TargetMode="External"/><Relationship Id="rId310" Type="http://schemas.openxmlformats.org/officeDocument/2006/relationships/hyperlink" Target="https://twitter.com/netanstech" TargetMode="External"/><Relationship Id="rId70" Type="http://schemas.openxmlformats.org/officeDocument/2006/relationships/hyperlink" Target="https://pbs.twimg.com/profile_banners/604520747/1352104636" TargetMode="External"/><Relationship Id="rId91" Type="http://schemas.openxmlformats.org/officeDocument/2006/relationships/hyperlink" Target="https://pbs.twimg.com/profile_banners/716149100/1490718772" TargetMode="External"/><Relationship Id="rId145" Type="http://schemas.openxmlformats.org/officeDocument/2006/relationships/hyperlink" Target="http://abs.twimg.com/images/themes/theme1/bg.png" TargetMode="External"/><Relationship Id="rId166" Type="http://schemas.openxmlformats.org/officeDocument/2006/relationships/hyperlink" Target="http://pbs.twimg.com/profile_background_images/455008020921999360/xvj_91-R.jpeg" TargetMode="External"/><Relationship Id="rId187" Type="http://schemas.openxmlformats.org/officeDocument/2006/relationships/hyperlink" Target="http://pbs.twimg.com/profile_images/785854396181667840/6Z6t-avx_normal.jpg" TargetMode="External"/><Relationship Id="rId331" Type="http://schemas.openxmlformats.org/officeDocument/2006/relationships/hyperlink" Target="https://twitter.com/gafanhotoapp" TargetMode="External"/><Relationship Id="rId352" Type="http://schemas.openxmlformats.org/officeDocument/2006/relationships/hyperlink" Target="https://twitter.com/vslittleworld" TargetMode="External"/><Relationship Id="rId1" Type="http://schemas.openxmlformats.org/officeDocument/2006/relationships/hyperlink" Target="https://t.co/QoIP0Ki0gN" TargetMode="External"/><Relationship Id="rId212" Type="http://schemas.openxmlformats.org/officeDocument/2006/relationships/hyperlink" Target="http://pbs.twimg.com/profile_images/419125842430533632/WXHWPCag_normal.jpeg" TargetMode="External"/><Relationship Id="rId233" Type="http://schemas.openxmlformats.org/officeDocument/2006/relationships/hyperlink" Target="http://pbs.twimg.com/profile_images/797933896885301248/c7Ptj_cs_normal.jpg" TargetMode="External"/><Relationship Id="rId254" Type="http://schemas.openxmlformats.org/officeDocument/2006/relationships/hyperlink" Target="http://pbs.twimg.com/profile_images/783993861098053632/ykLMnz-3_normal.jpg" TargetMode="External"/><Relationship Id="rId28" Type="http://schemas.openxmlformats.org/officeDocument/2006/relationships/hyperlink" Target="https://t.co/rikSkUnoyi" TargetMode="External"/><Relationship Id="rId49" Type="http://schemas.openxmlformats.org/officeDocument/2006/relationships/hyperlink" Target="https://t.co/qySfIOzI4l" TargetMode="External"/><Relationship Id="rId114" Type="http://schemas.openxmlformats.org/officeDocument/2006/relationships/hyperlink" Target="http://abs.twimg.com/images/themes/theme1/bg.png" TargetMode="External"/><Relationship Id="rId275" Type="http://schemas.openxmlformats.org/officeDocument/2006/relationships/hyperlink" Target="http://pbs.twimg.com/profile_images/847074436176011265/TOD4lWkN_normal.jpg" TargetMode="External"/><Relationship Id="rId296" Type="http://schemas.openxmlformats.org/officeDocument/2006/relationships/hyperlink" Target="https://twitter.com/arturooarzolaa" TargetMode="External"/><Relationship Id="rId300" Type="http://schemas.openxmlformats.org/officeDocument/2006/relationships/hyperlink" Target="https://twitter.com/taurusgirl85" TargetMode="External"/><Relationship Id="rId60" Type="http://schemas.openxmlformats.org/officeDocument/2006/relationships/hyperlink" Target="https://pbs.twimg.com/profile_banners/284378943/1483928948" TargetMode="External"/><Relationship Id="rId81" Type="http://schemas.openxmlformats.org/officeDocument/2006/relationships/hyperlink" Target="https://pbs.twimg.com/profile_banners/789201304333672448/1477010071" TargetMode="External"/><Relationship Id="rId135" Type="http://schemas.openxmlformats.org/officeDocument/2006/relationships/hyperlink" Target="http://abs.twimg.com/images/themes/theme13/bg.gif" TargetMode="External"/><Relationship Id="rId156" Type="http://schemas.openxmlformats.org/officeDocument/2006/relationships/hyperlink" Target="http://abs.twimg.com/images/themes/theme1/bg.png" TargetMode="External"/><Relationship Id="rId177" Type="http://schemas.openxmlformats.org/officeDocument/2006/relationships/hyperlink" Target="http://pbs.twimg.com/profile_background_images/378800000123155158/d640758f73b4adbdca3ddcc37352f624.jpeg" TargetMode="External"/><Relationship Id="rId198" Type="http://schemas.openxmlformats.org/officeDocument/2006/relationships/hyperlink" Target="http://pbs.twimg.com/profile_images/725202145142665216/B-GCkPZ6_normal.jpg" TargetMode="External"/><Relationship Id="rId321" Type="http://schemas.openxmlformats.org/officeDocument/2006/relationships/hyperlink" Target="https://twitter.com/pottorfantonis" TargetMode="External"/><Relationship Id="rId342" Type="http://schemas.openxmlformats.org/officeDocument/2006/relationships/hyperlink" Target="https://twitter.com/jomblofootballs" TargetMode="External"/><Relationship Id="rId363" Type="http://schemas.openxmlformats.org/officeDocument/2006/relationships/hyperlink" Target="https://twitter.com/sihmar" TargetMode="External"/><Relationship Id="rId202" Type="http://schemas.openxmlformats.org/officeDocument/2006/relationships/hyperlink" Target="http://pbs.twimg.com/profile_images/1343188655/android1302640216414_normal.png" TargetMode="External"/><Relationship Id="rId223" Type="http://schemas.openxmlformats.org/officeDocument/2006/relationships/hyperlink" Target="http://pbs.twimg.com/profile_images/816666999250108416/eYrUjPt0_normal.jpg" TargetMode="External"/><Relationship Id="rId244" Type="http://schemas.openxmlformats.org/officeDocument/2006/relationships/hyperlink" Target="http://pbs.twimg.com/profile_images/626389393037750272/IXfLCtY1_normal.jpg" TargetMode="External"/><Relationship Id="rId18" Type="http://schemas.openxmlformats.org/officeDocument/2006/relationships/hyperlink" Target="http://t.co/RSe79Gdbfh" TargetMode="External"/><Relationship Id="rId39" Type="http://schemas.openxmlformats.org/officeDocument/2006/relationships/hyperlink" Target="https://t.co/EDbnrm33W6" TargetMode="External"/><Relationship Id="rId265" Type="http://schemas.openxmlformats.org/officeDocument/2006/relationships/hyperlink" Target="http://pbs.twimg.com/profile_images/825893463082151937/9NT6yeCZ_normal.jpg" TargetMode="External"/><Relationship Id="rId286" Type="http://schemas.openxmlformats.org/officeDocument/2006/relationships/hyperlink" Target="https://twitter.com/digitallyourz" TargetMode="External"/><Relationship Id="rId50" Type="http://schemas.openxmlformats.org/officeDocument/2006/relationships/hyperlink" Target="https://pbs.twimg.com/profile_banners/15739966/1486557586" TargetMode="External"/><Relationship Id="rId104" Type="http://schemas.openxmlformats.org/officeDocument/2006/relationships/hyperlink" Target="https://pbs.twimg.com/profile_banners/605413892/1484764516" TargetMode="External"/><Relationship Id="rId125" Type="http://schemas.openxmlformats.org/officeDocument/2006/relationships/hyperlink" Target="http://abs.twimg.com/images/themes/theme14/bg.gif" TargetMode="External"/><Relationship Id="rId146" Type="http://schemas.openxmlformats.org/officeDocument/2006/relationships/hyperlink" Target="http://abs.twimg.com/images/themes/theme4/bg.gif" TargetMode="External"/><Relationship Id="rId167" Type="http://schemas.openxmlformats.org/officeDocument/2006/relationships/hyperlink" Target="http://pbs.twimg.com/profile_background_images/378800000160285199/S38WaaWj.png" TargetMode="External"/><Relationship Id="rId188" Type="http://schemas.openxmlformats.org/officeDocument/2006/relationships/hyperlink" Target="http://pbs.twimg.com/profile_images/847801926771240960/QG1PmqOU_normal.jpg" TargetMode="External"/><Relationship Id="rId311" Type="http://schemas.openxmlformats.org/officeDocument/2006/relationships/hyperlink" Target="https://twitter.com/newandroidapps" TargetMode="External"/><Relationship Id="rId332" Type="http://schemas.openxmlformats.org/officeDocument/2006/relationships/hyperlink" Target="https://twitter.com/magazinevoce" TargetMode="External"/><Relationship Id="rId353" Type="http://schemas.openxmlformats.org/officeDocument/2006/relationships/hyperlink" Target="https://twitter.com/vipul_tweets_" TargetMode="External"/><Relationship Id="rId71" Type="http://schemas.openxmlformats.org/officeDocument/2006/relationships/hyperlink" Target="https://pbs.twimg.com/profile_banners/3727700788/1487860427" TargetMode="External"/><Relationship Id="rId92" Type="http://schemas.openxmlformats.org/officeDocument/2006/relationships/hyperlink" Target="https://pbs.twimg.com/profile_banners/947120750/1484734846" TargetMode="External"/><Relationship Id="rId213" Type="http://schemas.openxmlformats.org/officeDocument/2006/relationships/hyperlink" Target="http://pbs.twimg.com/profile_images/848807427889930241/aGOIu9dO_normal.jpg" TargetMode="External"/><Relationship Id="rId234" Type="http://schemas.openxmlformats.org/officeDocument/2006/relationships/hyperlink" Target="http://pbs.twimg.com/profile_images/612924647005417472/slpvcsbh_normal.png" TargetMode="External"/><Relationship Id="rId2" Type="http://schemas.openxmlformats.org/officeDocument/2006/relationships/hyperlink" Target="http://t.co/J4uzrp7Ewo" TargetMode="External"/><Relationship Id="rId29" Type="http://schemas.openxmlformats.org/officeDocument/2006/relationships/hyperlink" Target="http://t.co/PUZNjkobjD" TargetMode="External"/><Relationship Id="rId255" Type="http://schemas.openxmlformats.org/officeDocument/2006/relationships/hyperlink" Target="http://pbs.twimg.com/profile_images/838508642030714881/-ujoggRJ_normal.jpg" TargetMode="External"/><Relationship Id="rId276" Type="http://schemas.openxmlformats.org/officeDocument/2006/relationships/hyperlink" Target="https://twitter.com/zaidaa01" TargetMode="External"/><Relationship Id="rId297" Type="http://schemas.openxmlformats.org/officeDocument/2006/relationships/hyperlink" Target="https://twitter.com/mobiletekzone" TargetMode="External"/><Relationship Id="rId40" Type="http://schemas.openxmlformats.org/officeDocument/2006/relationships/hyperlink" Target="https://t.co/DXKRF6y46c" TargetMode="External"/><Relationship Id="rId115" Type="http://schemas.openxmlformats.org/officeDocument/2006/relationships/hyperlink" Target="http://pbs.twimg.com/profile_background_images/662814996/75uowv63xmsxs7l5sf23.jpeg" TargetMode="External"/><Relationship Id="rId136" Type="http://schemas.openxmlformats.org/officeDocument/2006/relationships/hyperlink" Target="http://abs.twimg.com/images/themes/theme1/bg.png" TargetMode="External"/><Relationship Id="rId157" Type="http://schemas.openxmlformats.org/officeDocument/2006/relationships/hyperlink" Target="http://abs.twimg.com/images/themes/theme1/bg.png" TargetMode="External"/><Relationship Id="rId178" Type="http://schemas.openxmlformats.org/officeDocument/2006/relationships/hyperlink" Target="http://pbs.twimg.com/profile_background_images/378800000033589873/bae0a76ccf27cd5d3d1f1b12a82b8a16.jpeg" TargetMode="External"/><Relationship Id="rId301" Type="http://schemas.openxmlformats.org/officeDocument/2006/relationships/hyperlink" Target="https://twitter.com/offertecina" TargetMode="External"/><Relationship Id="rId322" Type="http://schemas.openxmlformats.org/officeDocument/2006/relationships/hyperlink" Target="https://twitter.com/phyisco" TargetMode="External"/><Relationship Id="rId343" Type="http://schemas.openxmlformats.org/officeDocument/2006/relationships/hyperlink" Target="https://twitter.com/fanfarraozuero" TargetMode="External"/><Relationship Id="rId364" Type="http://schemas.openxmlformats.org/officeDocument/2006/relationships/hyperlink" Target="https://twitter.com/vinicius_gomide" TargetMode="External"/><Relationship Id="rId61" Type="http://schemas.openxmlformats.org/officeDocument/2006/relationships/hyperlink" Target="https://pbs.twimg.com/profile_banners/754187892721848324/1482174730" TargetMode="External"/><Relationship Id="rId82" Type="http://schemas.openxmlformats.org/officeDocument/2006/relationships/hyperlink" Target="https://pbs.twimg.com/profile_banners/78565395/1486101142" TargetMode="External"/><Relationship Id="rId199" Type="http://schemas.openxmlformats.org/officeDocument/2006/relationships/hyperlink" Target="http://pbs.twimg.com/profile_images/661494388359491584/B81V8Zgk_normal.png" TargetMode="External"/><Relationship Id="rId203" Type="http://schemas.openxmlformats.org/officeDocument/2006/relationships/hyperlink" Target="http://pbs.twimg.com/profile_images/2056404504/3d-android_normal.jpg" TargetMode="External"/><Relationship Id="rId19" Type="http://schemas.openxmlformats.org/officeDocument/2006/relationships/hyperlink" Target="http://t.co/wc2xkDLn9U" TargetMode="External"/><Relationship Id="rId224" Type="http://schemas.openxmlformats.org/officeDocument/2006/relationships/hyperlink" Target="http://pbs.twimg.com/profile_images/848565119781044224/zOI62PZM_normal.jpg" TargetMode="External"/><Relationship Id="rId245" Type="http://schemas.openxmlformats.org/officeDocument/2006/relationships/hyperlink" Target="http://abs.twimg.com/sticky/default_profile_images/default_profile_normal.png" TargetMode="External"/><Relationship Id="rId266" Type="http://schemas.openxmlformats.org/officeDocument/2006/relationships/hyperlink" Target="http://pbs.twimg.com/profile_images/829648707544981505/mukQpbhj_normal.jpg" TargetMode="External"/><Relationship Id="rId287" Type="http://schemas.openxmlformats.org/officeDocument/2006/relationships/hyperlink" Target="https://twitter.com/youtube" TargetMode="External"/><Relationship Id="rId30" Type="http://schemas.openxmlformats.org/officeDocument/2006/relationships/hyperlink" Target="https://t.co/LfAvcsKAeg" TargetMode="External"/><Relationship Id="rId105" Type="http://schemas.openxmlformats.org/officeDocument/2006/relationships/hyperlink" Target="https://pbs.twimg.com/profile_banners/2154887995/1404087877" TargetMode="External"/><Relationship Id="rId126" Type="http://schemas.openxmlformats.org/officeDocument/2006/relationships/hyperlink" Target="http://abs.twimg.com/images/themes/theme1/bg.png" TargetMode="External"/><Relationship Id="rId147" Type="http://schemas.openxmlformats.org/officeDocument/2006/relationships/hyperlink" Target="http://pbs.twimg.com/profile_background_images/661138700320047104/98PF-sBn.png" TargetMode="External"/><Relationship Id="rId168" Type="http://schemas.openxmlformats.org/officeDocument/2006/relationships/hyperlink" Target="http://pbs.twimg.com/profile_background_images/345491256/Mouthshut-Design-2.jpg" TargetMode="External"/><Relationship Id="rId312" Type="http://schemas.openxmlformats.org/officeDocument/2006/relationships/hyperlink" Target="https://twitter.com/zopogsm" TargetMode="External"/><Relationship Id="rId333" Type="http://schemas.openxmlformats.org/officeDocument/2006/relationships/hyperlink" Target="https://twitter.com/valdetino15" TargetMode="External"/><Relationship Id="rId354" Type="http://schemas.openxmlformats.org/officeDocument/2006/relationships/hyperlink" Target="https://twitter.com/loyalviratfan" TargetMode="External"/><Relationship Id="rId51" Type="http://schemas.openxmlformats.org/officeDocument/2006/relationships/hyperlink" Target="https://pbs.twimg.com/profile_banners/132986989/1490983602" TargetMode="External"/><Relationship Id="rId72" Type="http://schemas.openxmlformats.org/officeDocument/2006/relationships/hyperlink" Target="https://pbs.twimg.com/profile_banners/88936998/1484753908" TargetMode="External"/><Relationship Id="rId93" Type="http://schemas.openxmlformats.org/officeDocument/2006/relationships/hyperlink" Target="https://pbs.twimg.com/profile_banners/820003289282519040/1490218499" TargetMode="External"/><Relationship Id="rId189" Type="http://schemas.openxmlformats.org/officeDocument/2006/relationships/hyperlink" Target="http://pbs.twimg.com/profile_images/759735240394887170/O42uIhxU_normal.jpg" TargetMode="External"/><Relationship Id="rId3" Type="http://schemas.openxmlformats.org/officeDocument/2006/relationships/hyperlink" Target="https://t.co/37Ylj7KPOl" TargetMode="External"/><Relationship Id="rId214" Type="http://schemas.openxmlformats.org/officeDocument/2006/relationships/hyperlink" Target="http://pbs.twimg.com/profile_images/1409882975/Original_normal.png" TargetMode="External"/><Relationship Id="rId235" Type="http://schemas.openxmlformats.org/officeDocument/2006/relationships/hyperlink" Target="http://pbs.twimg.com/profile_images/789247843294937088/7TlZw9Kt_normal.jpg" TargetMode="External"/><Relationship Id="rId256" Type="http://schemas.openxmlformats.org/officeDocument/2006/relationships/hyperlink" Target="http://pbs.twimg.com/profile_images/780042787148431360/rA4c1IlI_normal.jpg" TargetMode="External"/><Relationship Id="rId277" Type="http://schemas.openxmlformats.org/officeDocument/2006/relationships/hyperlink" Target="https://twitter.com/gameloft" TargetMode="External"/><Relationship Id="rId298" Type="http://schemas.openxmlformats.org/officeDocument/2006/relationships/hyperlink" Target="https://twitter.com/pricetrak" TargetMode="External"/><Relationship Id="rId116" Type="http://schemas.openxmlformats.org/officeDocument/2006/relationships/hyperlink" Target="http://abs.twimg.com/images/themes/theme1/bg.png" TargetMode="External"/><Relationship Id="rId137" Type="http://schemas.openxmlformats.org/officeDocument/2006/relationships/hyperlink" Target="http://abs.twimg.com/images/themes/theme1/bg.png" TargetMode="External"/><Relationship Id="rId158" Type="http://schemas.openxmlformats.org/officeDocument/2006/relationships/hyperlink" Target="http://abs.twimg.com/images/themes/theme1/bg.png" TargetMode="External"/><Relationship Id="rId302" Type="http://schemas.openxmlformats.org/officeDocument/2006/relationships/hyperlink" Target="https://twitter.com/paopao0128" TargetMode="External"/><Relationship Id="rId323" Type="http://schemas.openxmlformats.org/officeDocument/2006/relationships/hyperlink" Target="https://twitter.com/appdropped" TargetMode="External"/><Relationship Id="rId344" Type="http://schemas.openxmlformats.org/officeDocument/2006/relationships/hyperlink" Target="https://twitter.com/promosmartphone" TargetMode="External"/><Relationship Id="rId20" Type="http://schemas.openxmlformats.org/officeDocument/2006/relationships/hyperlink" Target="http://t.co/TYvzOJ6rVp" TargetMode="External"/><Relationship Id="rId41" Type="http://schemas.openxmlformats.org/officeDocument/2006/relationships/hyperlink" Target="http://t.co/f9Xsf9P6CY" TargetMode="External"/><Relationship Id="rId62" Type="http://schemas.openxmlformats.org/officeDocument/2006/relationships/hyperlink" Target="https://pbs.twimg.com/profile_banners/308704465/1364587010" TargetMode="External"/><Relationship Id="rId83" Type="http://schemas.openxmlformats.org/officeDocument/2006/relationships/hyperlink" Target="https://pbs.twimg.com/profile_banners/833378366237601793/1487549612" TargetMode="External"/><Relationship Id="rId179" Type="http://schemas.openxmlformats.org/officeDocument/2006/relationships/hyperlink" Target="http://abs.twimg.com/images/themes/theme1/bg.png" TargetMode="External"/><Relationship Id="rId365" Type="http://schemas.openxmlformats.org/officeDocument/2006/relationships/hyperlink" Target="https://twitter.com/yeppeouduh" TargetMode="External"/><Relationship Id="rId190" Type="http://schemas.openxmlformats.org/officeDocument/2006/relationships/hyperlink" Target="http://pbs.twimg.com/profile_images/827736583197466624/b_xirKVn_normal.jpg" TargetMode="External"/><Relationship Id="rId204" Type="http://schemas.openxmlformats.org/officeDocument/2006/relationships/hyperlink" Target="http://pbs.twimg.com/profile_images/694061343352066048/kBDEkPDq_normal.png" TargetMode="External"/><Relationship Id="rId225" Type="http://schemas.openxmlformats.org/officeDocument/2006/relationships/hyperlink" Target="http://pbs.twimg.com/profile_images/378800000788601596/d2787ad6cf8b7cbc5bbd56ed417c4fff_normal.jpeg" TargetMode="External"/><Relationship Id="rId246" Type="http://schemas.openxmlformats.org/officeDocument/2006/relationships/hyperlink" Target="http://pbs.twimg.com/profile_images/708294307040497666/-Jl2K97M_normal.jpg" TargetMode="External"/><Relationship Id="rId267" Type="http://schemas.openxmlformats.org/officeDocument/2006/relationships/hyperlink" Target="http://pbs.twimg.com/profile_images/841021606621249536/fJzYfS_P_normal.jpg" TargetMode="External"/><Relationship Id="rId288" Type="http://schemas.openxmlformats.org/officeDocument/2006/relationships/hyperlink" Target="https://twitter.com/xiiro83" TargetMode="External"/><Relationship Id="rId106" Type="http://schemas.openxmlformats.org/officeDocument/2006/relationships/hyperlink" Target="https://pbs.twimg.com/profile_banners/139882490/1483593161" TargetMode="External"/><Relationship Id="rId127" Type="http://schemas.openxmlformats.org/officeDocument/2006/relationships/hyperlink" Target="http://abs.twimg.com/images/themes/theme1/bg.png" TargetMode="External"/><Relationship Id="rId313" Type="http://schemas.openxmlformats.org/officeDocument/2006/relationships/hyperlink" Target="https://twitter.com/pelandocomb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hyperlink" Target="http://www.anxer.es/espana-samsung-galaxy-j7-amazon-ebay/" TargetMode="Externa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hyperlink" Target="http://www.tecmundo.com.br/samsung-galaxy-j7/115266-galaxy-j7-smartphone-procurado-marco-zoom.htm" TargetMode="External"/><Relationship Id="rId7" Type="http://schemas.openxmlformats.org/officeDocument/2006/relationships/hyperlink" Target="http://www.theandroidsoul.com/galaxy-j7-2016-gets-march-security-update-with-build-j710mnubu2aqc1/?utm_source=dlvr.it&amp;utm_medium=twitter" TargetMode="Externa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hyperlink" Target="http://www.efacil.com.br/loja/produto/ofertas-em-outlet/smartphone-galaxy-j7-duos-dual-chip-dourado-4g-wifi-13mp-16gb-samsung-p3301666/?loja=uberlandia" TargetMode="External"/><Relationship Id="rId16" Type="http://schemas.openxmlformats.org/officeDocument/2006/relationships/table" Target="../tables/table16.xml"/><Relationship Id="rId1" Type="http://schemas.openxmlformats.org/officeDocument/2006/relationships/hyperlink" Target="http://www.vslittleworld.com/2016/07/samsung-galaxy-j7-product-review.html?utm_source=ReviveOldPost&amp;utm_medium=social&amp;utm_campaign=ReviveOldPost" TargetMode="External"/><Relationship Id="rId6" Type="http://schemas.openxmlformats.org/officeDocument/2006/relationships/hyperlink" Target="http://www.themobileindian.com/news/alleged-samsung-galaxy-j7-2017-receives-bluetooth-certification-17194" TargetMode="External"/><Relationship Id="rId11" Type="http://schemas.openxmlformats.org/officeDocument/2006/relationships/table" Target="../tables/table11.xml"/><Relationship Id="rId5" Type="http://schemas.openxmlformats.org/officeDocument/2006/relationships/hyperlink" Target="https://gafanhotoapp.com.br/" TargetMode="External"/><Relationship Id="rId15" Type="http://schemas.openxmlformats.org/officeDocument/2006/relationships/table" Target="../tables/table15.xml"/><Relationship Id="rId10" Type="http://schemas.openxmlformats.org/officeDocument/2006/relationships/hyperlink" Target="http://only.click/" TargetMode="External"/><Relationship Id="rId4" Type="http://schemas.openxmlformats.org/officeDocument/2006/relationships/hyperlink" Target="http://www.magazinevoce.com.br/p/smartphone-samsung-galaxy-j7-duos-16gb-dourado-dual-chip-4g-cam-13mp-selfie-5mp-flash-tela-55/138203/" TargetMode="External"/><Relationship Id="rId9" Type="http://schemas.openxmlformats.org/officeDocument/2006/relationships/hyperlink" Target="http://feeds.feedburner.com/~r/sihmar/~3/mmiiqEPa_1w/?utm_source=feedburner&amp;utm_medium=twitter&amp;utm_campaign=sihmar" TargetMode="External"/><Relationship Id="rId14" Type="http://schemas.openxmlformats.org/officeDocument/2006/relationships/table" Target="../tables/table1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I328"/>
  <sheetViews>
    <sheetView workbookViewId="0">
      <pane xSplit="2" ySplit="2" topLeftCell="K3" activePane="bottomRight" state="frozen"/>
      <selection pane="topRight" activeCell="C1" sqref="C1"/>
      <selection pane="bottomLeft" activeCell="A3" sqref="A3"/>
      <selection pane="bottomRight" activeCell="Q6" sqref="Q6"/>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customWidth="1"/>
    <col min="12" max="12" width="11" hidden="1" customWidth="1"/>
    <col min="13" max="13" width="10.81640625" hidden="1" customWidth="1"/>
    <col min="14" max="14" width="16" bestFit="1" customWidth="1"/>
    <col min="15" max="15" width="12.26953125" bestFit="1" customWidth="1"/>
    <col min="16" max="16" width="13.36328125" bestFit="1" customWidth="1"/>
    <col min="17" max="17" width="8.1796875" bestFit="1" customWidth="1"/>
    <col min="18" max="18" width="9.08984375" bestFit="1" customWidth="1"/>
    <col min="19" max="19" width="12.453125" bestFit="1" customWidth="1"/>
    <col min="20" max="20" width="12.6328125" bestFit="1" customWidth="1"/>
    <col min="21" max="21" width="10.36328125" bestFit="1" customWidth="1"/>
    <col min="22" max="22" width="13.7265625" bestFit="1" customWidth="1"/>
    <col min="23" max="23" width="12.54296875" bestFit="1" customWidth="1"/>
    <col min="24" max="24" width="13.36328125" bestFit="1" customWidth="1"/>
    <col min="25" max="25" width="9.81640625" bestFit="1" customWidth="1"/>
    <col min="26" max="26" width="11.26953125" bestFit="1" customWidth="1"/>
    <col min="27" max="27" width="13.1796875" bestFit="1" customWidth="1"/>
    <col min="28" max="28" width="12.6328125" bestFit="1" customWidth="1"/>
    <col min="29" max="29" width="10.90625" bestFit="1" customWidth="1"/>
    <col min="30" max="30" width="9.81640625" bestFit="1" customWidth="1"/>
    <col min="31" max="31" width="12.6328125" bestFit="1" customWidth="1"/>
    <col min="32" max="32" width="10.08984375" bestFit="1" customWidth="1"/>
    <col min="33" max="33" width="10.90625" bestFit="1" customWidth="1"/>
    <col min="34" max="34" width="10.36328125" bestFit="1" customWidth="1"/>
    <col min="35" max="35" width="10.453125" bestFit="1" customWidth="1"/>
    <col min="36" max="36" width="12" bestFit="1" customWidth="1"/>
    <col min="37" max="37" width="9.90625" bestFit="1" customWidth="1"/>
    <col min="38" max="38" width="12.1796875" bestFit="1" customWidth="1"/>
    <col min="40" max="40" width="11.54296875" bestFit="1" customWidth="1"/>
    <col min="41" max="41" width="11.26953125" bestFit="1" customWidth="1"/>
    <col min="42" max="42" width="12.6328125" bestFit="1" customWidth="1"/>
    <col min="43" max="43" width="19.453125" bestFit="1" customWidth="1"/>
    <col min="44" max="44" width="18.1796875" bestFit="1" customWidth="1"/>
    <col min="45" max="45" width="15.81640625" bestFit="1" customWidth="1"/>
    <col min="46" max="46" width="9.7265625" bestFit="1" customWidth="1"/>
    <col min="47" max="47" width="14.453125" bestFit="1" customWidth="1"/>
    <col min="48" max="48" width="10.7265625" bestFit="1" customWidth="1"/>
    <col min="49" max="49" width="9.6328125" bestFit="1" customWidth="1"/>
    <col min="50" max="50" width="8" bestFit="1" customWidth="1"/>
    <col min="51" max="51" width="7.36328125" bestFit="1" customWidth="1"/>
    <col min="52" max="52" width="11" bestFit="1" customWidth="1"/>
    <col min="53" max="53" width="20.26953125" bestFit="1" customWidth="1"/>
    <col min="54" max="54" width="25.26953125" bestFit="1" customWidth="1"/>
    <col min="55" max="55" width="21.08984375" bestFit="1" customWidth="1"/>
    <col min="56" max="56" width="26.08984375" bestFit="1" customWidth="1"/>
    <col min="57" max="57" width="27.1796875" bestFit="1" customWidth="1"/>
    <col min="58" max="58" width="31.36328125" bestFit="1" customWidth="1"/>
    <col min="59" max="59" width="17.26953125" bestFit="1" customWidth="1"/>
    <col min="60" max="60" width="20.81640625" bestFit="1" customWidth="1"/>
    <col min="61" max="61" width="14.6328125" bestFit="1" customWidth="1"/>
  </cols>
  <sheetData>
    <row r="1" spans="1:61" x14ac:dyDescent="0.35">
      <c r="C1" s="18" t="s">
        <v>39</v>
      </c>
      <c r="D1" s="19"/>
      <c r="E1" s="19"/>
      <c r="F1" s="19"/>
      <c r="G1" s="18"/>
      <c r="H1" s="16" t="s">
        <v>43</v>
      </c>
      <c r="I1" s="54"/>
      <c r="J1" s="54"/>
      <c r="K1" s="35" t="s">
        <v>42</v>
      </c>
      <c r="L1" s="20" t="s">
        <v>40</v>
      </c>
      <c r="M1" s="20"/>
      <c r="N1" s="17" t="s">
        <v>41</v>
      </c>
    </row>
    <row r="2" spans="1:61"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c r="AA2" s="13" t="s">
        <v>189</v>
      </c>
      <c r="AB2" s="13" t="s">
        <v>190</v>
      </c>
      <c r="AC2" s="13" t="s">
        <v>191</v>
      </c>
      <c r="AD2" s="13" t="s">
        <v>192</v>
      </c>
      <c r="AE2" s="13" t="s">
        <v>193</v>
      </c>
      <c r="AF2" s="13" t="s">
        <v>194</v>
      </c>
      <c r="AG2" s="13" t="s">
        <v>195</v>
      </c>
      <c r="AH2" s="13" t="s">
        <v>196</v>
      </c>
      <c r="AI2" s="13" t="s">
        <v>197</v>
      </c>
      <c r="AJ2" s="13" t="s">
        <v>198</v>
      </c>
      <c r="AK2" s="13" t="s">
        <v>199</v>
      </c>
      <c r="AL2" s="13" t="s">
        <v>200</v>
      </c>
      <c r="AM2" s="13" t="s">
        <v>201</v>
      </c>
      <c r="AN2" s="13" t="s">
        <v>202</v>
      </c>
      <c r="AO2" s="13" t="s">
        <v>203</v>
      </c>
      <c r="AP2" s="13" t="s">
        <v>204</v>
      </c>
      <c r="AQ2" s="13" t="s">
        <v>205</v>
      </c>
      <c r="AR2" s="13" t="s">
        <v>206</v>
      </c>
      <c r="AS2" s="13" t="s">
        <v>207</v>
      </c>
      <c r="AT2" s="13" t="s">
        <v>208</v>
      </c>
      <c r="AU2" s="13" t="s">
        <v>209</v>
      </c>
      <c r="AV2" s="13" t="s">
        <v>210</v>
      </c>
      <c r="AW2" s="13" t="s">
        <v>211</v>
      </c>
      <c r="AX2" s="13" t="s">
        <v>212</v>
      </c>
      <c r="AY2" s="13" t="s">
        <v>213</v>
      </c>
      <c r="AZ2" s="13" t="s">
        <v>214</v>
      </c>
      <c r="BA2" s="117" t="s">
        <v>1853</v>
      </c>
      <c r="BB2" s="117" t="s">
        <v>1854</v>
      </c>
      <c r="BC2" s="117" t="s">
        <v>1855</v>
      </c>
      <c r="BD2" s="117" t="s">
        <v>1856</v>
      </c>
      <c r="BE2" s="117" t="s">
        <v>1857</v>
      </c>
      <c r="BF2" s="117" t="s">
        <v>1858</v>
      </c>
      <c r="BG2" s="117" t="s">
        <v>1859</v>
      </c>
      <c r="BH2" s="117" t="s">
        <v>1860</v>
      </c>
      <c r="BI2" s="117" t="s">
        <v>1861</v>
      </c>
    </row>
    <row r="3" spans="1:61" ht="15" customHeight="1" x14ac:dyDescent="0.35">
      <c r="A3" s="70" t="s">
        <v>461</v>
      </c>
      <c r="B3" s="70" t="s">
        <v>526</v>
      </c>
      <c r="C3" s="83"/>
      <c r="D3" s="84"/>
      <c r="E3" s="85"/>
      <c r="F3" s="86"/>
      <c r="G3" s="83"/>
      <c r="H3" s="81"/>
      <c r="I3" s="87"/>
      <c r="J3" s="87"/>
      <c r="K3" s="36"/>
      <c r="L3" s="88">
        <v>3</v>
      </c>
      <c r="M3" s="88"/>
      <c r="N3" s="89"/>
      <c r="O3" s="71" t="s">
        <v>219</v>
      </c>
      <c r="P3" s="73">
        <v>42828.179074074076</v>
      </c>
      <c r="Q3" s="71" t="s">
        <v>536</v>
      </c>
      <c r="R3" s="75"/>
      <c r="S3" s="71"/>
      <c r="T3" s="71"/>
      <c r="U3" s="75"/>
      <c r="V3" s="75" t="s">
        <v>724</v>
      </c>
      <c r="W3" s="73">
        <v>42828.179074074076</v>
      </c>
      <c r="X3" s="75" t="s">
        <v>771</v>
      </c>
      <c r="Y3" s="71"/>
      <c r="Z3" s="71"/>
      <c r="AA3" s="77" t="s">
        <v>862</v>
      </c>
      <c r="AB3" s="77" t="s">
        <v>953</v>
      </c>
      <c r="AC3" s="71" t="b">
        <v>0</v>
      </c>
      <c r="AD3" s="71">
        <v>0</v>
      </c>
      <c r="AE3" s="77" t="s">
        <v>958</v>
      </c>
      <c r="AF3" s="71" t="b">
        <v>0</v>
      </c>
      <c r="AG3" s="71" t="s">
        <v>229</v>
      </c>
      <c r="AH3" s="71"/>
      <c r="AI3" s="77" t="s">
        <v>228</v>
      </c>
      <c r="AJ3" s="71" t="b">
        <v>0</v>
      </c>
      <c r="AK3" s="71">
        <v>0</v>
      </c>
      <c r="AL3" s="77" t="s">
        <v>228</v>
      </c>
      <c r="AM3" s="71" t="s">
        <v>238</v>
      </c>
      <c r="AN3" s="71" t="b">
        <v>0</v>
      </c>
      <c r="AO3" s="77" t="s">
        <v>953</v>
      </c>
      <c r="AP3" s="71" t="s">
        <v>179</v>
      </c>
      <c r="AQ3" s="71">
        <v>0</v>
      </c>
      <c r="AR3" s="71">
        <v>0</v>
      </c>
      <c r="AS3" s="71"/>
      <c r="AT3" s="71"/>
      <c r="AU3" s="71"/>
      <c r="AV3" s="71"/>
      <c r="AW3" s="71"/>
      <c r="AX3" s="71"/>
      <c r="AY3" s="71"/>
      <c r="AZ3" s="71"/>
      <c r="BA3" s="50">
        <v>0</v>
      </c>
      <c r="BB3" s="51">
        <v>0</v>
      </c>
      <c r="BC3" s="50">
        <v>0</v>
      </c>
      <c r="BD3" s="51">
        <v>0</v>
      </c>
      <c r="BE3" s="50">
        <v>0</v>
      </c>
      <c r="BF3" s="51">
        <v>0</v>
      </c>
      <c r="BG3" s="50">
        <v>7</v>
      </c>
      <c r="BH3" s="51">
        <v>100</v>
      </c>
      <c r="BI3" s="50">
        <v>7</v>
      </c>
    </row>
    <row r="4" spans="1:61" ht="15" customHeight="1" x14ac:dyDescent="0.35">
      <c r="A4" s="70" t="s">
        <v>462</v>
      </c>
      <c r="B4" s="70" t="s">
        <v>462</v>
      </c>
      <c r="C4" s="83"/>
      <c r="D4" s="84"/>
      <c r="E4" s="85"/>
      <c r="F4" s="86"/>
      <c r="G4" s="83"/>
      <c r="H4" s="81"/>
      <c r="I4" s="87"/>
      <c r="J4" s="87"/>
      <c r="K4" s="36"/>
      <c r="L4" s="90">
        <v>4</v>
      </c>
      <c r="M4" s="90"/>
      <c r="N4" s="89"/>
      <c r="O4" s="72" t="s">
        <v>179</v>
      </c>
      <c r="P4" s="74">
        <v>42828.188414351855</v>
      </c>
      <c r="Q4" s="72" t="s">
        <v>537</v>
      </c>
      <c r="R4" s="76" t="s">
        <v>625</v>
      </c>
      <c r="S4" s="72" t="s">
        <v>679</v>
      </c>
      <c r="T4" s="72"/>
      <c r="U4" s="72"/>
      <c r="V4" s="76" t="s">
        <v>725</v>
      </c>
      <c r="W4" s="74">
        <v>42828.188414351855</v>
      </c>
      <c r="X4" s="76" t="s">
        <v>772</v>
      </c>
      <c r="Y4" s="72"/>
      <c r="Z4" s="72"/>
      <c r="AA4" s="78" t="s">
        <v>863</v>
      </c>
      <c r="AB4" s="72"/>
      <c r="AC4" s="72" t="b">
        <v>0</v>
      </c>
      <c r="AD4" s="72">
        <v>0</v>
      </c>
      <c r="AE4" s="78" t="s">
        <v>228</v>
      </c>
      <c r="AF4" s="72" t="b">
        <v>0</v>
      </c>
      <c r="AG4" s="72" t="s">
        <v>232</v>
      </c>
      <c r="AH4" s="72"/>
      <c r="AI4" s="78" t="s">
        <v>228</v>
      </c>
      <c r="AJ4" s="72" t="b">
        <v>0</v>
      </c>
      <c r="AK4" s="72">
        <v>0</v>
      </c>
      <c r="AL4" s="78" t="s">
        <v>228</v>
      </c>
      <c r="AM4" s="72" t="s">
        <v>239</v>
      </c>
      <c r="AN4" s="72" t="b">
        <v>0</v>
      </c>
      <c r="AO4" s="78" t="s">
        <v>863</v>
      </c>
      <c r="AP4" s="72" t="s">
        <v>179</v>
      </c>
      <c r="AQ4" s="72">
        <v>0</v>
      </c>
      <c r="AR4" s="72">
        <v>0</v>
      </c>
      <c r="AS4" s="72"/>
      <c r="AT4" s="72"/>
      <c r="AU4" s="72"/>
      <c r="AV4" s="72"/>
      <c r="AW4" s="72"/>
      <c r="AX4" s="72"/>
      <c r="AY4" s="72"/>
      <c r="AZ4" s="72"/>
      <c r="BA4" s="50">
        <v>0</v>
      </c>
      <c r="BB4" s="51">
        <v>0</v>
      </c>
      <c r="BC4" s="50">
        <v>0</v>
      </c>
      <c r="BD4" s="51">
        <v>0</v>
      </c>
      <c r="BE4" s="50">
        <v>0</v>
      </c>
      <c r="BF4" s="51">
        <v>0</v>
      </c>
      <c r="BG4" s="50">
        <v>17</v>
      </c>
      <c r="BH4" s="51">
        <v>100</v>
      </c>
      <c r="BI4" s="50">
        <v>17</v>
      </c>
    </row>
    <row r="5" spans="1:61" x14ac:dyDescent="0.35">
      <c r="A5" s="70" t="s">
        <v>463</v>
      </c>
      <c r="B5" s="70" t="s">
        <v>463</v>
      </c>
      <c r="C5" s="83"/>
      <c r="D5" s="84"/>
      <c r="E5" s="85"/>
      <c r="F5" s="86"/>
      <c r="G5" s="83"/>
      <c r="H5" s="81"/>
      <c r="I5" s="87"/>
      <c r="J5" s="87"/>
      <c r="K5" s="36"/>
      <c r="L5" s="90">
        <v>5</v>
      </c>
      <c r="M5" s="90"/>
      <c r="N5" s="89"/>
      <c r="O5" s="72" t="s">
        <v>179</v>
      </c>
      <c r="P5" s="74">
        <v>42828.188958333332</v>
      </c>
      <c r="Q5" s="72" t="s">
        <v>538</v>
      </c>
      <c r="R5" s="76" t="s">
        <v>626</v>
      </c>
      <c r="S5" s="72" t="s">
        <v>680</v>
      </c>
      <c r="T5" s="72"/>
      <c r="U5" s="72"/>
      <c r="V5" s="76" t="s">
        <v>726</v>
      </c>
      <c r="W5" s="74">
        <v>42828.188958333332</v>
      </c>
      <c r="X5" s="76" t="s">
        <v>773</v>
      </c>
      <c r="Y5" s="72"/>
      <c r="Z5" s="72"/>
      <c r="AA5" s="78" t="s">
        <v>864</v>
      </c>
      <c r="AB5" s="72"/>
      <c r="AC5" s="72" t="b">
        <v>0</v>
      </c>
      <c r="AD5" s="72">
        <v>0</v>
      </c>
      <c r="AE5" s="78" t="s">
        <v>228</v>
      </c>
      <c r="AF5" s="72" t="b">
        <v>0</v>
      </c>
      <c r="AG5" s="72" t="s">
        <v>287</v>
      </c>
      <c r="AH5" s="72"/>
      <c r="AI5" s="78" t="s">
        <v>228</v>
      </c>
      <c r="AJ5" s="72" t="b">
        <v>0</v>
      </c>
      <c r="AK5" s="72">
        <v>0</v>
      </c>
      <c r="AL5" s="78" t="s">
        <v>228</v>
      </c>
      <c r="AM5" s="72" t="s">
        <v>966</v>
      </c>
      <c r="AN5" s="72" t="b">
        <v>0</v>
      </c>
      <c r="AO5" s="78" t="s">
        <v>864</v>
      </c>
      <c r="AP5" s="72" t="s">
        <v>179</v>
      </c>
      <c r="AQ5" s="72">
        <v>0</v>
      </c>
      <c r="AR5" s="72">
        <v>0</v>
      </c>
      <c r="AS5" s="72"/>
      <c r="AT5" s="72"/>
      <c r="AU5" s="72"/>
      <c r="AV5" s="72"/>
      <c r="AW5" s="72"/>
      <c r="AX5" s="72"/>
      <c r="AY5" s="72"/>
      <c r="AZ5" s="72"/>
      <c r="BA5" s="50">
        <v>0</v>
      </c>
      <c r="BB5" s="51">
        <v>0</v>
      </c>
      <c r="BC5" s="50">
        <v>0</v>
      </c>
      <c r="BD5" s="51">
        <v>0</v>
      </c>
      <c r="BE5" s="50">
        <v>0</v>
      </c>
      <c r="BF5" s="51">
        <v>0</v>
      </c>
      <c r="BG5" s="50">
        <v>15</v>
      </c>
      <c r="BH5" s="51">
        <v>100</v>
      </c>
      <c r="BI5" s="50">
        <v>15</v>
      </c>
    </row>
    <row r="6" spans="1:61" x14ac:dyDescent="0.35">
      <c r="A6" s="70" t="s">
        <v>464</v>
      </c>
      <c r="B6" s="70" t="s">
        <v>464</v>
      </c>
      <c r="C6" s="83"/>
      <c r="D6" s="84"/>
      <c r="E6" s="85"/>
      <c r="F6" s="86"/>
      <c r="G6" s="83"/>
      <c r="H6" s="81"/>
      <c r="I6" s="87"/>
      <c r="J6" s="87"/>
      <c r="K6" s="36"/>
      <c r="L6" s="90">
        <v>6</v>
      </c>
      <c r="M6" s="90"/>
      <c r="N6" s="89"/>
      <c r="O6" s="72" t="s">
        <v>179</v>
      </c>
      <c r="P6" s="74">
        <v>42828.194004629629</v>
      </c>
      <c r="Q6" s="72" t="s">
        <v>539</v>
      </c>
      <c r="R6" s="72"/>
      <c r="S6" s="72"/>
      <c r="T6" s="72"/>
      <c r="U6" s="72"/>
      <c r="V6" s="76" t="s">
        <v>727</v>
      </c>
      <c r="W6" s="74">
        <v>42828.194004629629</v>
      </c>
      <c r="X6" s="76" t="s">
        <v>774</v>
      </c>
      <c r="Y6" s="72"/>
      <c r="Z6" s="72"/>
      <c r="AA6" s="78" t="s">
        <v>865</v>
      </c>
      <c r="AB6" s="72"/>
      <c r="AC6" s="72" t="b">
        <v>0</v>
      </c>
      <c r="AD6" s="72">
        <v>0</v>
      </c>
      <c r="AE6" s="78" t="s">
        <v>228</v>
      </c>
      <c r="AF6" s="72" t="b">
        <v>0</v>
      </c>
      <c r="AG6" s="72" t="s">
        <v>310</v>
      </c>
      <c r="AH6" s="72"/>
      <c r="AI6" s="78" t="s">
        <v>228</v>
      </c>
      <c r="AJ6" s="72" t="b">
        <v>0</v>
      </c>
      <c r="AK6" s="72">
        <v>0</v>
      </c>
      <c r="AL6" s="78" t="s">
        <v>228</v>
      </c>
      <c r="AM6" s="72" t="s">
        <v>242</v>
      </c>
      <c r="AN6" s="72" t="b">
        <v>0</v>
      </c>
      <c r="AO6" s="78" t="s">
        <v>865</v>
      </c>
      <c r="AP6" s="72" t="s">
        <v>179</v>
      </c>
      <c r="AQ6" s="72">
        <v>0</v>
      </c>
      <c r="AR6" s="72">
        <v>0</v>
      </c>
      <c r="AS6" s="72"/>
      <c r="AT6" s="72"/>
      <c r="AU6" s="72"/>
      <c r="AV6" s="72"/>
      <c r="AW6" s="72"/>
      <c r="AX6" s="72"/>
      <c r="AY6" s="72"/>
      <c r="AZ6" s="72"/>
      <c r="BA6" s="50">
        <v>0</v>
      </c>
      <c r="BB6" s="51">
        <v>0</v>
      </c>
      <c r="BC6" s="50">
        <v>0</v>
      </c>
      <c r="BD6" s="51">
        <v>0</v>
      </c>
      <c r="BE6" s="50">
        <v>0</v>
      </c>
      <c r="BF6" s="51">
        <v>0</v>
      </c>
      <c r="BG6" s="50">
        <v>8</v>
      </c>
      <c r="BH6" s="51">
        <v>100</v>
      </c>
      <c r="BI6" s="50">
        <v>8</v>
      </c>
    </row>
    <row r="7" spans="1:61" x14ac:dyDescent="0.35">
      <c r="A7" s="70" t="s">
        <v>465</v>
      </c>
      <c r="B7" s="70" t="s">
        <v>465</v>
      </c>
      <c r="C7" s="83"/>
      <c r="D7" s="84"/>
      <c r="E7" s="85"/>
      <c r="F7" s="86"/>
      <c r="G7" s="83"/>
      <c r="H7" s="81"/>
      <c r="I7" s="87"/>
      <c r="J7" s="87"/>
      <c r="K7" s="36"/>
      <c r="L7" s="90">
        <v>7</v>
      </c>
      <c r="M7" s="90"/>
      <c r="N7" s="89"/>
      <c r="O7" s="72" t="s">
        <v>179</v>
      </c>
      <c r="P7" s="74">
        <v>42828.199444444443</v>
      </c>
      <c r="Q7" s="72" t="s">
        <v>540</v>
      </c>
      <c r="R7" s="76" t="s">
        <v>627</v>
      </c>
      <c r="S7" s="72" t="s">
        <v>681</v>
      </c>
      <c r="T7" s="72"/>
      <c r="U7" s="72"/>
      <c r="V7" s="76" t="s">
        <v>297</v>
      </c>
      <c r="W7" s="74">
        <v>42828.199444444443</v>
      </c>
      <c r="X7" s="76" t="s">
        <v>775</v>
      </c>
      <c r="Y7" s="72"/>
      <c r="Z7" s="72"/>
      <c r="AA7" s="78" t="s">
        <v>866</v>
      </c>
      <c r="AB7" s="72"/>
      <c r="AC7" s="72" t="b">
        <v>0</v>
      </c>
      <c r="AD7" s="72">
        <v>0</v>
      </c>
      <c r="AE7" s="78" t="s">
        <v>228</v>
      </c>
      <c r="AF7" s="72" t="b">
        <v>0</v>
      </c>
      <c r="AG7" s="72" t="s">
        <v>229</v>
      </c>
      <c r="AH7" s="72"/>
      <c r="AI7" s="78" t="s">
        <v>228</v>
      </c>
      <c r="AJ7" s="72" t="b">
        <v>0</v>
      </c>
      <c r="AK7" s="72">
        <v>0</v>
      </c>
      <c r="AL7" s="78" t="s">
        <v>228</v>
      </c>
      <c r="AM7" s="72" t="s">
        <v>239</v>
      </c>
      <c r="AN7" s="72" t="b">
        <v>0</v>
      </c>
      <c r="AO7" s="78" t="s">
        <v>866</v>
      </c>
      <c r="AP7" s="72" t="s">
        <v>179</v>
      </c>
      <c r="AQ7" s="72">
        <v>0</v>
      </c>
      <c r="AR7" s="72">
        <v>0</v>
      </c>
      <c r="AS7" s="72"/>
      <c r="AT7" s="72"/>
      <c r="AU7" s="72"/>
      <c r="AV7" s="72"/>
      <c r="AW7" s="72"/>
      <c r="AX7" s="72"/>
      <c r="AY7" s="72"/>
      <c r="AZ7" s="72"/>
      <c r="BA7" s="50">
        <v>0</v>
      </c>
      <c r="BB7" s="51">
        <v>0</v>
      </c>
      <c r="BC7" s="50">
        <v>0</v>
      </c>
      <c r="BD7" s="51">
        <v>0</v>
      </c>
      <c r="BE7" s="50">
        <v>0</v>
      </c>
      <c r="BF7" s="51">
        <v>0</v>
      </c>
      <c r="BG7" s="50">
        <v>15</v>
      </c>
      <c r="BH7" s="51">
        <v>100</v>
      </c>
      <c r="BI7" s="50">
        <v>15</v>
      </c>
    </row>
    <row r="8" spans="1:61" x14ac:dyDescent="0.35">
      <c r="A8" s="70" t="s">
        <v>466</v>
      </c>
      <c r="B8" s="70" t="s">
        <v>466</v>
      </c>
      <c r="C8" s="83"/>
      <c r="D8" s="84"/>
      <c r="E8" s="85"/>
      <c r="F8" s="86"/>
      <c r="G8" s="83"/>
      <c r="H8" s="81"/>
      <c r="I8" s="87"/>
      <c r="J8" s="87"/>
      <c r="K8" s="36"/>
      <c r="L8" s="90">
        <v>8</v>
      </c>
      <c r="M8" s="90"/>
      <c r="N8" s="89"/>
      <c r="O8" s="72" t="s">
        <v>179</v>
      </c>
      <c r="P8" s="74">
        <v>42828.219629629632</v>
      </c>
      <c r="Q8" s="72" t="s">
        <v>541</v>
      </c>
      <c r="R8" s="72"/>
      <c r="S8" s="72"/>
      <c r="T8" s="72"/>
      <c r="U8" s="72"/>
      <c r="V8" s="76" t="s">
        <v>728</v>
      </c>
      <c r="W8" s="74">
        <v>42828.219629629632</v>
      </c>
      <c r="X8" s="76" t="s">
        <v>776</v>
      </c>
      <c r="Y8" s="72"/>
      <c r="Z8" s="72"/>
      <c r="AA8" s="78" t="s">
        <v>867</v>
      </c>
      <c r="AB8" s="72"/>
      <c r="AC8" s="72" t="b">
        <v>0</v>
      </c>
      <c r="AD8" s="72">
        <v>0</v>
      </c>
      <c r="AE8" s="78" t="s">
        <v>228</v>
      </c>
      <c r="AF8" s="72" t="b">
        <v>0</v>
      </c>
      <c r="AG8" s="72" t="s">
        <v>332</v>
      </c>
      <c r="AH8" s="72"/>
      <c r="AI8" s="78" t="s">
        <v>228</v>
      </c>
      <c r="AJ8" s="72" t="b">
        <v>0</v>
      </c>
      <c r="AK8" s="72">
        <v>0</v>
      </c>
      <c r="AL8" s="78" t="s">
        <v>228</v>
      </c>
      <c r="AM8" s="72" t="s">
        <v>239</v>
      </c>
      <c r="AN8" s="72" t="b">
        <v>0</v>
      </c>
      <c r="AO8" s="78" t="s">
        <v>867</v>
      </c>
      <c r="AP8" s="72" t="s">
        <v>179</v>
      </c>
      <c r="AQ8" s="72">
        <v>0</v>
      </c>
      <c r="AR8" s="72">
        <v>0</v>
      </c>
      <c r="AS8" s="72"/>
      <c r="AT8" s="72"/>
      <c r="AU8" s="72"/>
      <c r="AV8" s="72"/>
      <c r="AW8" s="72"/>
      <c r="AX8" s="72"/>
      <c r="AY8" s="72"/>
      <c r="AZ8" s="72"/>
      <c r="BA8" s="50">
        <v>0</v>
      </c>
      <c r="BB8" s="51">
        <v>0</v>
      </c>
      <c r="BC8" s="50">
        <v>0</v>
      </c>
      <c r="BD8" s="51">
        <v>0</v>
      </c>
      <c r="BE8" s="50">
        <v>0</v>
      </c>
      <c r="BF8" s="51">
        <v>0</v>
      </c>
      <c r="BG8" s="50">
        <v>26</v>
      </c>
      <c r="BH8" s="51">
        <v>100</v>
      </c>
      <c r="BI8" s="50">
        <v>26</v>
      </c>
    </row>
    <row r="9" spans="1:61" x14ac:dyDescent="0.35">
      <c r="A9" s="70" t="s">
        <v>215</v>
      </c>
      <c r="B9" s="70" t="s">
        <v>215</v>
      </c>
      <c r="C9" s="83"/>
      <c r="D9" s="84"/>
      <c r="E9" s="85"/>
      <c r="F9" s="86"/>
      <c r="G9" s="83"/>
      <c r="H9" s="81"/>
      <c r="I9" s="87"/>
      <c r="J9" s="87"/>
      <c r="K9" s="36"/>
      <c r="L9" s="90">
        <v>9</v>
      </c>
      <c r="M9" s="90"/>
      <c r="N9" s="89"/>
      <c r="O9" s="72" t="s">
        <v>179</v>
      </c>
      <c r="P9" s="74">
        <v>42828.225983796299</v>
      </c>
      <c r="Q9" s="72" t="s">
        <v>542</v>
      </c>
      <c r="R9" s="76" t="s">
        <v>628</v>
      </c>
      <c r="S9" s="72" t="s">
        <v>220</v>
      </c>
      <c r="T9" s="72"/>
      <c r="U9" s="72"/>
      <c r="V9" s="76" t="s">
        <v>227</v>
      </c>
      <c r="W9" s="74">
        <v>42828.225983796299</v>
      </c>
      <c r="X9" s="76" t="s">
        <v>777</v>
      </c>
      <c r="Y9" s="72"/>
      <c r="Z9" s="72"/>
      <c r="AA9" s="78" t="s">
        <v>868</v>
      </c>
      <c r="AB9" s="72"/>
      <c r="AC9" s="72" t="b">
        <v>0</v>
      </c>
      <c r="AD9" s="72">
        <v>0</v>
      </c>
      <c r="AE9" s="78" t="s">
        <v>228</v>
      </c>
      <c r="AF9" s="72" t="b">
        <v>0</v>
      </c>
      <c r="AG9" s="72" t="s">
        <v>229</v>
      </c>
      <c r="AH9" s="72"/>
      <c r="AI9" s="78" t="s">
        <v>228</v>
      </c>
      <c r="AJ9" s="72" t="b">
        <v>0</v>
      </c>
      <c r="AK9" s="72">
        <v>0</v>
      </c>
      <c r="AL9" s="78" t="s">
        <v>228</v>
      </c>
      <c r="AM9" s="72" t="s">
        <v>233</v>
      </c>
      <c r="AN9" s="72" t="b">
        <v>0</v>
      </c>
      <c r="AO9" s="78" t="s">
        <v>868</v>
      </c>
      <c r="AP9" s="72" t="s">
        <v>179</v>
      </c>
      <c r="AQ9" s="72">
        <v>0</v>
      </c>
      <c r="AR9" s="72">
        <v>0</v>
      </c>
      <c r="AS9" s="72"/>
      <c r="AT9" s="72"/>
      <c r="AU9" s="72"/>
      <c r="AV9" s="72"/>
      <c r="AW9" s="72"/>
      <c r="AX9" s="72"/>
      <c r="AY9" s="72"/>
      <c r="AZ9" s="72"/>
      <c r="BA9" s="50">
        <v>0</v>
      </c>
      <c r="BB9" s="51">
        <v>0</v>
      </c>
      <c r="BC9" s="50">
        <v>0</v>
      </c>
      <c r="BD9" s="51">
        <v>0</v>
      </c>
      <c r="BE9" s="50">
        <v>0</v>
      </c>
      <c r="BF9" s="51">
        <v>0</v>
      </c>
      <c r="BG9" s="50">
        <v>14</v>
      </c>
      <c r="BH9" s="51">
        <v>100</v>
      </c>
      <c r="BI9" s="50">
        <v>14</v>
      </c>
    </row>
    <row r="10" spans="1:61" x14ac:dyDescent="0.35">
      <c r="A10" s="70" t="s">
        <v>467</v>
      </c>
      <c r="B10" s="70" t="s">
        <v>467</v>
      </c>
      <c r="C10" s="83"/>
      <c r="D10" s="84"/>
      <c r="E10" s="85"/>
      <c r="F10" s="86"/>
      <c r="G10" s="83"/>
      <c r="H10" s="81"/>
      <c r="I10" s="87"/>
      <c r="J10" s="87"/>
      <c r="K10" s="36"/>
      <c r="L10" s="90">
        <v>10</v>
      </c>
      <c r="M10" s="90"/>
      <c r="N10" s="89"/>
      <c r="O10" s="72" t="s">
        <v>179</v>
      </c>
      <c r="P10" s="74">
        <v>42828.230624999997</v>
      </c>
      <c r="Q10" s="72" t="s">
        <v>543</v>
      </c>
      <c r="R10" s="76" t="s">
        <v>626</v>
      </c>
      <c r="S10" s="72" t="s">
        <v>680</v>
      </c>
      <c r="T10" s="72"/>
      <c r="U10" s="72"/>
      <c r="V10" s="76" t="s">
        <v>729</v>
      </c>
      <c r="W10" s="74">
        <v>42828.230624999997</v>
      </c>
      <c r="X10" s="76" t="s">
        <v>778</v>
      </c>
      <c r="Y10" s="72"/>
      <c r="Z10" s="72"/>
      <c r="AA10" s="78" t="s">
        <v>869</v>
      </c>
      <c r="AB10" s="72"/>
      <c r="AC10" s="72" t="b">
        <v>0</v>
      </c>
      <c r="AD10" s="72">
        <v>0</v>
      </c>
      <c r="AE10" s="78" t="s">
        <v>228</v>
      </c>
      <c r="AF10" s="72" t="b">
        <v>0</v>
      </c>
      <c r="AG10" s="72" t="s">
        <v>287</v>
      </c>
      <c r="AH10" s="72"/>
      <c r="AI10" s="78" t="s">
        <v>228</v>
      </c>
      <c r="AJ10" s="72" t="b">
        <v>0</v>
      </c>
      <c r="AK10" s="72">
        <v>0</v>
      </c>
      <c r="AL10" s="78" t="s">
        <v>228</v>
      </c>
      <c r="AM10" s="72" t="s">
        <v>967</v>
      </c>
      <c r="AN10" s="72" t="b">
        <v>0</v>
      </c>
      <c r="AO10" s="78" t="s">
        <v>869</v>
      </c>
      <c r="AP10" s="72" t="s">
        <v>179</v>
      </c>
      <c r="AQ10" s="72">
        <v>0</v>
      </c>
      <c r="AR10" s="72">
        <v>0</v>
      </c>
      <c r="AS10" s="72"/>
      <c r="AT10" s="72"/>
      <c r="AU10" s="72"/>
      <c r="AV10" s="72"/>
      <c r="AW10" s="72"/>
      <c r="AX10" s="72"/>
      <c r="AY10" s="72"/>
      <c r="AZ10" s="72"/>
      <c r="BA10" s="50">
        <v>0</v>
      </c>
      <c r="BB10" s="51">
        <v>0</v>
      </c>
      <c r="BC10" s="50">
        <v>0</v>
      </c>
      <c r="BD10" s="51">
        <v>0</v>
      </c>
      <c r="BE10" s="50">
        <v>0</v>
      </c>
      <c r="BF10" s="51">
        <v>0</v>
      </c>
      <c r="BG10" s="50">
        <v>15</v>
      </c>
      <c r="BH10" s="51">
        <v>100</v>
      </c>
      <c r="BI10" s="50">
        <v>15</v>
      </c>
    </row>
    <row r="11" spans="1:61" x14ac:dyDescent="0.35">
      <c r="A11" s="70" t="s">
        <v>468</v>
      </c>
      <c r="B11" s="70" t="s">
        <v>468</v>
      </c>
      <c r="C11" s="83"/>
      <c r="D11" s="84"/>
      <c r="E11" s="85"/>
      <c r="F11" s="86"/>
      <c r="G11" s="83"/>
      <c r="H11" s="81"/>
      <c r="I11" s="87"/>
      <c r="J11" s="87"/>
      <c r="K11" s="36"/>
      <c r="L11" s="90">
        <v>11</v>
      </c>
      <c r="M11" s="90"/>
      <c r="N11" s="89"/>
      <c r="O11" s="72" t="s">
        <v>179</v>
      </c>
      <c r="P11" s="74">
        <v>42828.231041666666</v>
      </c>
      <c r="Q11" s="72" t="s">
        <v>544</v>
      </c>
      <c r="R11" s="76" t="s">
        <v>629</v>
      </c>
      <c r="S11" s="72" t="s">
        <v>682</v>
      </c>
      <c r="T11" s="72"/>
      <c r="U11" s="76" t="s">
        <v>707</v>
      </c>
      <c r="V11" s="76" t="s">
        <v>707</v>
      </c>
      <c r="W11" s="74">
        <v>42828.231041666666</v>
      </c>
      <c r="X11" s="76" t="s">
        <v>779</v>
      </c>
      <c r="Y11" s="72"/>
      <c r="Z11" s="72"/>
      <c r="AA11" s="78" t="s">
        <v>870</v>
      </c>
      <c r="AB11" s="72"/>
      <c r="AC11" s="72" t="b">
        <v>0</v>
      </c>
      <c r="AD11" s="72">
        <v>0</v>
      </c>
      <c r="AE11" s="78" t="s">
        <v>228</v>
      </c>
      <c r="AF11" s="72" t="b">
        <v>0</v>
      </c>
      <c r="AG11" s="72" t="s">
        <v>229</v>
      </c>
      <c r="AH11" s="72"/>
      <c r="AI11" s="78" t="s">
        <v>228</v>
      </c>
      <c r="AJ11" s="72" t="b">
        <v>0</v>
      </c>
      <c r="AK11" s="72">
        <v>0</v>
      </c>
      <c r="AL11" s="78" t="s">
        <v>228</v>
      </c>
      <c r="AM11" s="72" t="s">
        <v>968</v>
      </c>
      <c r="AN11" s="72" t="b">
        <v>0</v>
      </c>
      <c r="AO11" s="78" t="s">
        <v>870</v>
      </c>
      <c r="AP11" s="72" t="s">
        <v>179</v>
      </c>
      <c r="AQ11" s="72">
        <v>0</v>
      </c>
      <c r="AR11" s="72">
        <v>0</v>
      </c>
      <c r="AS11" s="72"/>
      <c r="AT11" s="72"/>
      <c r="AU11" s="72"/>
      <c r="AV11" s="72"/>
      <c r="AW11" s="72"/>
      <c r="AX11" s="72"/>
      <c r="AY11" s="72"/>
      <c r="AZ11" s="72"/>
      <c r="BA11" s="50">
        <v>0</v>
      </c>
      <c r="BB11" s="51">
        <v>0</v>
      </c>
      <c r="BC11" s="50">
        <v>2</v>
      </c>
      <c r="BD11" s="51">
        <v>11.764705882352942</v>
      </c>
      <c r="BE11" s="50">
        <v>0</v>
      </c>
      <c r="BF11" s="51">
        <v>0</v>
      </c>
      <c r="BG11" s="50">
        <v>15</v>
      </c>
      <c r="BH11" s="51">
        <v>88.235294117647058</v>
      </c>
      <c r="BI11" s="50">
        <v>17</v>
      </c>
    </row>
    <row r="12" spans="1:61" x14ac:dyDescent="0.35">
      <c r="A12" s="70" t="s">
        <v>469</v>
      </c>
      <c r="B12" s="70" t="s">
        <v>217</v>
      </c>
      <c r="C12" s="83"/>
      <c r="D12" s="84"/>
      <c r="E12" s="85"/>
      <c r="F12" s="86"/>
      <c r="G12" s="83"/>
      <c r="H12" s="81"/>
      <c r="I12" s="87"/>
      <c r="J12" s="87"/>
      <c r="K12" s="36"/>
      <c r="L12" s="90">
        <v>12</v>
      </c>
      <c r="M12" s="90"/>
      <c r="N12" s="89"/>
      <c r="O12" s="72" t="s">
        <v>218</v>
      </c>
      <c r="P12" s="74">
        <v>42828.232476851852</v>
      </c>
      <c r="Q12" s="72" t="s">
        <v>545</v>
      </c>
      <c r="R12" s="76" t="s">
        <v>630</v>
      </c>
      <c r="S12" s="72" t="s">
        <v>226</v>
      </c>
      <c r="T12" s="72"/>
      <c r="U12" s="72"/>
      <c r="V12" s="76" t="s">
        <v>730</v>
      </c>
      <c r="W12" s="74">
        <v>42828.232476851852</v>
      </c>
      <c r="X12" s="76" t="s">
        <v>780</v>
      </c>
      <c r="Y12" s="72"/>
      <c r="Z12" s="72"/>
      <c r="AA12" s="78" t="s">
        <v>871</v>
      </c>
      <c r="AB12" s="72"/>
      <c r="AC12" s="72" t="b">
        <v>0</v>
      </c>
      <c r="AD12" s="72">
        <v>0</v>
      </c>
      <c r="AE12" s="78" t="s">
        <v>228</v>
      </c>
      <c r="AF12" s="72" t="b">
        <v>0</v>
      </c>
      <c r="AG12" s="72" t="s">
        <v>229</v>
      </c>
      <c r="AH12" s="72"/>
      <c r="AI12" s="78" t="s">
        <v>228</v>
      </c>
      <c r="AJ12" s="72" t="b">
        <v>0</v>
      </c>
      <c r="AK12" s="72">
        <v>0</v>
      </c>
      <c r="AL12" s="78" t="s">
        <v>228</v>
      </c>
      <c r="AM12" s="72" t="s">
        <v>234</v>
      </c>
      <c r="AN12" s="72" t="b">
        <v>0</v>
      </c>
      <c r="AO12" s="78" t="s">
        <v>871</v>
      </c>
      <c r="AP12" s="72" t="s">
        <v>179</v>
      </c>
      <c r="AQ12" s="72">
        <v>0</v>
      </c>
      <c r="AR12" s="72">
        <v>0</v>
      </c>
      <c r="AS12" s="72"/>
      <c r="AT12" s="72"/>
      <c r="AU12" s="72"/>
      <c r="AV12" s="72"/>
      <c r="AW12" s="72"/>
      <c r="AX12" s="72"/>
      <c r="AY12" s="72"/>
      <c r="AZ12" s="72"/>
      <c r="BA12" s="50">
        <v>1</v>
      </c>
      <c r="BB12" s="51">
        <v>6.25</v>
      </c>
      <c r="BC12" s="50">
        <v>0</v>
      </c>
      <c r="BD12" s="51">
        <v>0</v>
      </c>
      <c r="BE12" s="50">
        <v>0</v>
      </c>
      <c r="BF12" s="51">
        <v>0</v>
      </c>
      <c r="BG12" s="50">
        <v>15</v>
      </c>
      <c r="BH12" s="51">
        <v>93.75</v>
      </c>
      <c r="BI12" s="50">
        <v>16</v>
      </c>
    </row>
    <row r="13" spans="1:61" x14ac:dyDescent="0.35">
      <c r="A13" s="70" t="s">
        <v>470</v>
      </c>
      <c r="B13" s="70" t="s">
        <v>527</v>
      </c>
      <c r="C13" s="83"/>
      <c r="D13" s="84"/>
      <c r="E13" s="85"/>
      <c r="F13" s="86"/>
      <c r="G13" s="83"/>
      <c r="H13" s="81"/>
      <c r="I13" s="87"/>
      <c r="J13" s="87"/>
      <c r="K13" s="36"/>
      <c r="L13" s="90">
        <v>13</v>
      </c>
      <c r="M13" s="90"/>
      <c r="N13" s="89"/>
      <c r="O13" s="72" t="s">
        <v>219</v>
      </c>
      <c r="P13" s="74">
        <v>42828.23505787037</v>
      </c>
      <c r="Q13" s="72" t="s">
        <v>546</v>
      </c>
      <c r="R13" s="72"/>
      <c r="S13" s="72"/>
      <c r="T13" s="72"/>
      <c r="U13" s="72"/>
      <c r="V13" s="76" t="s">
        <v>731</v>
      </c>
      <c r="W13" s="74">
        <v>42828.23505787037</v>
      </c>
      <c r="X13" s="76" t="s">
        <v>781</v>
      </c>
      <c r="Y13" s="72"/>
      <c r="Z13" s="72"/>
      <c r="AA13" s="78" t="s">
        <v>872</v>
      </c>
      <c r="AB13" s="72"/>
      <c r="AC13" s="72" t="b">
        <v>0</v>
      </c>
      <c r="AD13" s="72">
        <v>0</v>
      </c>
      <c r="AE13" s="78" t="s">
        <v>959</v>
      </c>
      <c r="AF13" s="72" t="b">
        <v>0</v>
      </c>
      <c r="AG13" s="72" t="s">
        <v>331</v>
      </c>
      <c r="AH13" s="72"/>
      <c r="AI13" s="78" t="s">
        <v>228</v>
      </c>
      <c r="AJ13" s="72" t="b">
        <v>0</v>
      </c>
      <c r="AK13" s="72">
        <v>0</v>
      </c>
      <c r="AL13" s="78" t="s">
        <v>228</v>
      </c>
      <c r="AM13" s="72" t="s">
        <v>235</v>
      </c>
      <c r="AN13" s="72" t="b">
        <v>0</v>
      </c>
      <c r="AO13" s="78" t="s">
        <v>872</v>
      </c>
      <c r="AP13" s="72" t="s">
        <v>179</v>
      </c>
      <c r="AQ13" s="72">
        <v>0</v>
      </c>
      <c r="AR13" s="72">
        <v>0</v>
      </c>
      <c r="AS13" s="72"/>
      <c r="AT13" s="72"/>
      <c r="AU13" s="72"/>
      <c r="AV13" s="72"/>
      <c r="AW13" s="72"/>
      <c r="AX13" s="72"/>
      <c r="AY13" s="72"/>
      <c r="AZ13" s="72"/>
      <c r="BA13" s="50">
        <v>0</v>
      </c>
      <c r="BB13" s="51">
        <v>0</v>
      </c>
      <c r="BC13" s="50">
        <v>0</v>
      </c>
      <c r="BD13" s="51">
        <v>0</v>
      </c>
      <c r="BE13" s="50">
        <v>0</v>
      </c>
      <c r="BF13" s="51">
        <v>0</v>
      </c>
      <c r="BG13" s="50">
        <v>13</v>
      </c>
      <c r="BH13" s="51">
        <v>100</v>
      </c>
      <c r="BI13" s="50">
        <v>13</v>
      </c>
    </row>
    <row r="14" spans="1:61" x14ac:dyDescent="0.35">
      <c r="A14" s="70" t="s">
        <v>471</v>
      </c>
      <c r="B14" s="70" t="s">
        <v>471</v>
      </c>
      <c r="C14" s="83"/>
      <c r="D14" s="84"/>
      <c r="E14" s="85"/>
      <c r="F14" s="86"/>
      <c r="G14" s="83"/>
      <c r="H14" s="81"/>
      <c r="I14" s="87"/>
      <c r="J14" s="87"/>
      <c r="K14" s="36"/>
      <c r="L14" s="90">
        <v>14</v>
      </c>
      <c r="M14" s="90"/>
      <c r="N14" s="89"/>
      <c r="O14" s="72" t="s">
        <v>179</v>
      </c>
      <c r="P14" s="74">
        <v>42828.240127314813</v>
      </c>
      <c r="Q14" s="72" t="s">
        <v>547</v>
      </c>
      <c r="R14" s="72"/>
      <c r="S14" s="72"/>
      <c r="T14" s="72"/>
      <c r="U14" s="72"/>
      <c r="V14" s="76" t="s">
        <v>732</v>
      </c>
      <c r="W14" s="74">
        <v>42828.240127314813</v>
      </c>
      <c r="X14" s="76" t="s">
        <v>782</v>
      </c>
      <c r="Y14" s="72"/>
      <c r="Z14" s="72"/>
      <c r="AA14" s="78" t="s">
        <v>873</v>
      </c>
      <c r="AB14" s="72"/>
      <c r="AC14" s="72" t="b">
        <v>0</v>
      </c>
      <c r="AD14" s="72">
        <v>1</v>
      </c>
      <c r="AE14" s="78" t="s">
        <v>228</v>
      </c>
      <c r="AF14" s="72" t="b">
        <v>0</v>
      </c>
      <c r="AG14" s="72" t="s">
        <v>232</v>
      </c>
      <c r="AH14" s="72"/>
      <c r="AI14" s="78" t="s">
        <v>228</v>
      </c>
      <c r="AJ14" s="72" t="b">
        <v>0</v>
      </c>
      <c r="AK14" s="72">
        <v>0</v>
      </c>
      <c r="AL14" s="78" t="s">
        <v>228</v>
      </c>
      <c r="AM14" s="72" t="s">
        <v>360</v>
      </c>
      <c r="AN14" s="72" t="b">
        <v>0</v>
      </c>
      <c r="AO14" s="78" t="s">
        <v>873</v>
      </c>
      <c r="AP14" s="72" t="s">
        <v>179</v>
      </c>
      <c r="AQ14" s="72">
        <v>0</v>
      </c>
      <c r="AR14" s="72">
        <v>0</v>
      </c>
      <c r="AS14" s="72"/>
      <c r="AT14" s="72"/>
      <c r="AU14" s="72"/>
      <c r="AV14" s="72"/>
      <c r="AW14" s="72"/>
      <c r="AX14" s="72"/>
      <c r="AY14" s="72"/>
      <c r="AZ14" s="72"/>
      <c r="BA14" s="50">
        <v>0</v>
      </c>
      <c r="BB14" s="51">
        <v>0</v>
      </c>
      <c r="BC14" s="50">
        <v>0</v>
      </c>
      <c r="BD14" s="51">
        <v>0</v>
      </c>
      <c r="BE14" s="50">
        <v>0</v>
      </c>
      <c r="BF14" s="51">
        <v>0</v>
      </c>
      <c r="BG14" s="50">
        <v>24</v>
      </c>
      <c r="BH14" s="51">
        <v>100</v>
      </c>
      <c r="BI14" s="50">
        <v>24</v>
      </c>
    </row>
    <row r="15" spans="1:61" x14ac:dyDescent="0.35">
      <c r="A15" s="70" t="s">
        <v>472</v>
      </c>
      <c r="B15" s="70" t="s">
        <v>217</v>
      </c>
      <c r="C15" s="83"/>
      <c r="D15" s="84"/>
      <c r="E15" s="85"/>
      <c r="F15" s="86"/>
      <c r="G15" s="83"/>
      <c r="H15" s="81"/>
      <c r="I15" s="87"/>
      <c r="J15" s="87"/>
      <c r="K15" s="36"/>
      <c r="L15" s="90">
        <v>15</v>
      </c>
      <c r="M15" s="90"/>
      <c r="N15" s="89"/>
      <c r="O15" s="72" t="s">
        <v>218</v>
      </c>
      <c r="P15" s="74">
        <v>42828.256921296299</v>
      </c>
      <c r="Q15" s="72" t="s">
        <v>548</v>
      </c>
      <c r="R15" s="76" t="s">
        <v>631</v>
      </c>
      <c r="S15" s="72" t="s">
        <v>226</v>
      </c>
      <c r="T15" s="72"/>
      <c r="U15" s="72"/>
      <c r="V15" s="76" t="s">
        <v>733</v>
      </c>
      <c r="W15" s="74">
        <v>42828.256921296299</v>
      </c>
      <c r="X15" s="76" t="s">
        <v>783</v>
      </c>
      <c r="Y15" s="72"/>
      <c r="Z15" s="72"/>
      <c r="AA15" s="78" t="s">
        <v>874</v>
      </c>
      <c r="AB15" s="72"/>
      <c r="AC15" s="72" t="b">
        <v>0</v>
      </c>
      <c r="AD15" s="72">
        <v>0</v>
      </c>
      <c r="AE15" s="78" t="s">
        <v>228</v>
      </c>
      <c r="AF15" s="72" t="b">
        <v>0</v>
      </c>
      <c r="AG15" s="72" t="s">
        <v>232</v>
      </c>
      <c r="AH15" s="72"/>
      <c r="AI15" s="78" t="s">
        <v>228</v>
      </c>
      <c r="AJ15" s="72" t="b">
        <v>0</v>
      </c>
      <c r="AK15" s="72">
        <v>0</v>
      </c>
      <c r="AL15" s="78" t="s">
        <v>228</v>
      </c>
      <c r="AM15" s="72" t="s">
        <v>234</v>
      </c>
      <c r="AN15" s="72" t="b">
        <v>0</v>
      </c>
      <c r="AO15" s="78" t="s">
        <v>874</v>
      </c>
      <c r="AP15" s="72" t="s">
        <v>179</v>
      </c>
      <c r="AQ15" s="72">
        <v>0</v>
      </c>
      <c r="AR15" s="72">
        <v>0</v>
      </c>
      <c r="AS15" s="72"/>
      <c r="AT15" s="72"/>
      <c r="AU15" s="72"/>
      <c r="AV15" s="72"/>
      <c r="AW15" s="72"/>
      <c r="AX15" s="72"/>
      <c r="AY15" s="72"/>
      <c r="AZ15" s="72"/>
      <c r="BA15" s="50">
        <v>0</v>
      </c>
      <c r="BB15" s="51">
        <v>0</v>
      </c>
      <c r="BC15" s="50">
        <v>0</v>
      </c>
      <c r="BD15" s="51">
        <v>0</v>
      </c>
      <c r="BE15" s="50">
        <v>0</v>
      </c>
      <c r="BF15" s="51">
        <v>0</v>
      </c>
      <c r="BG15" s="50">
        <v>10</v>
      </c>
      <c r="BH15" s="51">
        <v>100</v>
      </c>
      <c r="BI15" s="50">
        <v>10</v>
      </c>
    </row>
    <row r="16" spans="1:61" x14ac:dyDescent="0.35">
      <c r="A16" s="70" t="s">
        <v>473</v>
      </c>
      <c r="B16" s="70" t="s">
        <v>473</v>
      </c>
      <c r="C16" s="83"/>
      <c r="D16" s="84"/>
      <c r="E16" s="85"/>
      <c r="F16" s="86"/>
      <c r="G16" s="83"/>
      <c r="H16" s="81"/>
      <c r="I16" s="87"/>
      <c r="J16" s="87"/>
      <c r="K16" s="36"/>
      <c r="L16" s="90">
        <v>16</v>
      </c>
      <c r="M16" s="90"/>
      <c r="N16" s="89"/>
      <c r="O16" s="72" t="s">
        <v>179</v>
      </c>
      <c r="P16" s="74">
        <v>42828.263344907406</v>
      </c>
      <c r="Q16" s="72" t="s">
        <v>549</v>
      </c>
      <c r="R16" s="76" t="s">
        <v>632</v>
      </c>
      <c r="S16" s="72" t="s">
        <v>683</v>
      </c>
      <c r="T16" s="72"/>
      <c r="U16" s="76" t="s">
        <v>708</v>
      </c>
      <c r="V16" s="76" t="s">
        <v>708</v>
      </c>
      <c r="W16" s="74">
        <v>42828.263344907406</v>
      </c>
      <c r="X16" s="76" t="s">
        <v>784</v>
      </c>
      <c r="Y16" s="72"/>
      <c r="Z16" s="72"/>
      <c r="AA16" s="78" t="s">
        <v>875</v>
      </c>
      <c r="AB16" s="72"/>
      <c r="AC16" s="72" t="b">
        <v>0</v>
      </c>
      <c r="AD16" s="72">
        <v>3</v>
      </c>
      <c r="AE16" s="78" t="s">
        <v>228</v>
      </c>
      <c r="AF16" s="72" t="b">
        <v>0</v>
      </c>
      <c r="AG16" s="72" t="s">
        <v>229</v>
      </c>
      <c r="AH16" s="72"/>
      <c r="AI16" s="78" t="s">
        <v>228</v>
      </c>
      <c r="AJ16" s="72" t="b">
        <v>0</v>
      </c>
      <c r="AK16" s="72">
        <v>0</v>
      </c>
      <c r="AL16" s="78" t="s">
        <v>228</v>
      </c>
      <c r="AM16" s="72" t="s">
        <v>236</v>
      </c>
      <c r="AN16" s="72" t="b">
        <v>0</v>
      </c>
      <c r="AO16" s="78" t="s">
        <v>875</v>
      </c>
      <c r="AP16" s="72" t="s">
        <v>179</v>
      </c>
      <c r="AQ16" s="72">
        <v>0</v>
      </c>
      <c r="AR16" s="72">
        <v>0</v>
      </c>
      <c r="AS16" s="72"/>
      <c r="AT16" s="72"/>
      <c r="AU16" s="72"/>
      <c r="AV16" s="72"/>
      <c r="AW16" s="72"/>
      <c r="AX16" s="72"/>
      <c r="AY16" s="72"/>
      <c r="AZ16" s="72"/>
      <c r="BA16" s="50">
        <v>0</v>
      </c>
      <c r="BB16" s="51">
        <v>0</v>
      </c>
      <c r="BC16" s="50">
        <v>0</v>
      </c>
      <c r="BD16" s="51">
        <v>0</v>
      </c>
      <c r="BE16" s="50">
        <v>0</v>
      </c>
      <c r="BF16" s="51">
        <v>0</v>
      </c>
      <c r="BG16" s="50">
        <v>10</v>
      </c>
      <c r="BH16" s="51">
        <v>100</v>
      </c>
      <c r="BI16" s="50">
        <v>10</v>
      </c>
    </row>
    <row r="17" spans="1:61" x14ac:dyDescent="0.35">
      <c r="A17" s="70" t="s">
        <v>474</v>
      </c>
      <c r="B17" s="70" t="s">
        <v>474</v>
      </c>
      <c r="C17" s="83"/>
      <c r="D17" s="84"/>
      <c r="E17" s="85"/>
      <c r="F17" s="86"/>
      <c r="G17" s="83"/>
      <c r="H17" s="81"/>
      <c r="I17" s="87"/>
      <c r="J17" s="87"/>
      <c r="K17" s="36"/>
      <c r="L17" s="90">
        <v>17</v>
      </c>
      <c r="M17" s="90"/>
      <c r="N17" s="89"/>
      <c r="O17" s="72" t="s">
        <v>179</v>
      </c>
      <c r="P17" s="74">
        <v>42828.263414351852</v>
      </c>
      <c r="Q17" s="72" t="s">
        <v>550</v>
      </c>
      <c r="R17" s="76" t="s">
        <v>632</v>
      </c>
      <c r="S17" s="72" t="s">
        <v>683</v>
      </c>
      <c r="T17" s="72" t="s">
        <v>696</v>
      </c>
      <c r="U17" s="76" t="s">
        <v>709</v>
      </c>
      <c r="V17" s="76" t="s">
        <v>709</v>
      </c>
      <c r="W17" s="74">
        <v>42828.263414351852</v>
      </c>
      <c r="X17" s="76" t="s">
        <v>785</v>
      </c>
      <c r="Y17" s="72"/>
      <c r="Z17" s="72"/>
      <c r="AA17" s="78" t="s">
        <v>876</v>
      </c>
      <c r="AB17" s="72"/>
      <c r="AC17" s="72" t="b">
        <v>0</v>
      </c>
      <c r="AD17" s="72">
        <v>0</v>
      </c>
      <c r="AE17" s="78" t="s">
        <v>228</v>
      </c>
      <c r="AF17" s="72" t="b">
        <v>0</v>
      </c>
      <c r="AG17" s="72" t="s">
        <v>229</v>
      </c>
      <c r="AH17" s="72"/>
      <c r="AI17" s="78" t="s">
        <v>228</v>
      </c>
      <c r="AJ17" s="72" t="b">
        <v>0</v>
      </c>
      <c r="AK17" s="72">
        <v>0</v>
      </c>
      <c r="AL17" s="78" t="s">
        <v>228</v>
      </c>
      <c r="AM17" s="72" t="s">
        <v>236</v>
      </c>
      <c r="AN17" s="72" t="b">
        <v>0</v>
      </c>
      <c r="AO17" s="78" t="s">
        <v>876</v>
      </c>
      <c r="AP17" s="72" t="s">
        <v>179</v>
      </c>
      <c r="AQ17" s="72">
        <v>0</v>
      </c>
      <c r="AR17" s="72">
        <v>0</v>
      </c>
      <c r="AS17" s="72"/>
      <c r="AT17" s="72"/>
      <c r="AU17" s="72"/>
      <c r="AV17" s="72"/>
      <c r="AW17" s="72"/>
      <c r="AX17" s="72"/>
      <c r="AY17" s="72"/>
      <c r="AZ17" s="72"/>
      <c r="BA17" s="50">
        <v>0</v>
      </c>
      <c r="BB17" s="51">
        <v>0</v>
      </c>
      <c r="BC17" s="50">
        <v>0</v>
      </c>
      <c r="BD17" s="51">
        <v>0</v>
      </c>
      <c r="BE17" s="50">
        <v>0</v>
      </c>
      <c r="BF17" s="51">
        <v>0</v>
      </c>
      <c r="BG17" s="50">
        <v>11</v>
      </c>
      <c r="BH17" s="51">
        <v>100</v>
      </c>
      <c r="BI17" s="50">
        <v>11</v>
      </c>
    </row>
    <row r="18" spans="1:61" x14ac:dyDescent="0.35">
      <c r="A18" s="70" t="s">
        <v>353</v>
      </c>
      <c r="B18" s="70" t="s">
        <v>353</v>
      </c>
      <c r="C18" s="83"/>
      <c r="D18" s="84"/>
      <c r="E18" s="85"/>
      <c r="F18" s="86"/>
      <c r="G18" s="83"/>
      <c r="H18" s="81"/>
      <c r="I18" s="87"/>
      <c r="J18" s="87"/>
      <c r="K18" s="36"/>
      <c r="L18" s="90">
        <v>18</v>
      </c>
      <c r="M18" s="90"/>
      <c r="N18" s="89"/>
      <c r="O18" s="72" t="s">
        <v>179</v>
      </c>
      <c r="P18" s="74">
        <v>42828.266238425924</v>
      </c>
      <c r="Q18" s="72" t="s">
        <v>551</v>
      </c>
      <c r="R18" s="76" t="s">
        <v>633</v>
      </c>
      <c r="S18" s="72" t="s">
        <v>306</v>
      </c>
      <c r="T18" s="72"/>
      <c r="U18" s="72"/>
      <c r="V18" s="76" t="s">
        <v>357</v>
      </c>
      <c r="W18" s="74">
        <v>42828.266238425924</v>
      </c>
      <c r="X18" s="76" t="s">
        <v>786</v>
      </c>
      <c r="Y18" s="72"/>
      <c r="Z18" s="72"/>
      <c r="AA18" s="78" t="s">
        <v>877</v>
      </c>
      <c r="AB18" s="72"/>
      <c r="AC18" s="72" t="b">
        <v>0</v>
      </c>
      <c r="AD18" s="72">
        <v>0</v>
      </c>
      <c r="AE18" s="78" t="s">
        <v>228</v>
      </c>
      <c r="AF18" s="72" t="b">
        <v>0</v>
      </c>
      <c r="AG18" s="72" t="s">
        <v>330</v>
      </c>
      <c r="AH18" s="72"/>
      <c r="AI18" s="78" t="s">
        <v>228</v>
      </c>
      <c r="AJ18" s="72" t="b">
        <v>0</v>
      </c>
      <c r="AK18" s="72">
        <v>0</v>
      </c>
      <c r="AL18" s="78" t="s">
        <v>228</v>
      </c>
      <c r="AM18" s="72" t="s">
        <v>311</v>
      </c>
      <c r="AN18" s="72" t="b">
        <v>0</v>
      </c>
      <c r="AO18" s="78" t="s">
        <v>877</v>
      </c>
      <c r="AP18" s="72" t="s">
        <v>179</v>
      </c>
      <c r="AQ18" s="72">
        <v>0</v>
      </c>
      <c r="AR18" s="72">
        <v>0</v>
      </c>
      <c r="AS18" s="72"/>
      <c r="AT18" s="72"/>
      <c r="AU18" s="72"/>
      <c r="AV18" s="72"/>
      <c r="AW18" s="72"/>
      <c r="AX18" s="72"/>
      <c r="AY18" s="72"/>
      <c r="AZ18" s="72"/>
      <c r="BA18" s="50">
        <v>0</v>
      </c>
      <c r="BB18" s="51">
        <v>0</v>
      </c>
      <c r="BC18" s="50">
        <v>0</v>
      </c>
      <c r="BD18" s="51">
        <v>0</v>
      </c>
      <c r="BE18" s="50">
        <v>0</v>
      </c>
      <c r="BF18" s="51">
        <v>0</v>
      </c>
      <c r="BG18" s="50">
        <v>13</v>
      </c>
      <c r="BH18" s="51">
        <v>100</v>
      </c>
      <c r="BI18" s="50">
        <v>13</v>
      </c>
    </row>
    <row r="19" spans="1:61" x14ac:dyDescent="0.35">
      <c r="A19" s="70" t="s">
        <v>475</v>
      </c>
      <c r="B19" s="70" t="s">
        <v>528</v>
      </c>
      <c r="C19" s="83"/>
      <c r="D19" s="84"/>
      <c r="E19" s="85"/>
      <c r="F19" s="86"/>
      <c r="G19" s="83"/>
      <c r="H19" s="81"/>
      <c r="I19" s="87"/>
      <c r="J19" s="87"/>
      <c r="K19" s="36"/>
      <c r="L19" s="90">
        <v>19</v>
      </c>
      <c r="M19" s="90"/>
      <c r="N19" s="89"/>
      <c r="O19" s="72" t="s">
        <v>219</v>
      </c>
      <c r="P19" s="74">
        <v>42828.266643518517</v>
      </c>
      <c r="Q19" s="72" t="s">
        <v>552</v>
      </c>
      <c r="R19" s="72"/>
      <c r="S19" s="72"/>
      <c r="T19" s="72"/>
      <c r="U19" s="72"/>
      <c r="V19" s="76" t="s">
        <v>734</v>
      </c>
      <c r="W19" s="74">
        <v>42828.266643518517</v>
      </c>
      <c r="X19" s="76" t="s">
        <v>787</v>
      </c>
      <c r="Y19" s="72"/>
      <c r="Z19" s="72"/>
      <c r="AA19" s="78" t="s">
        <v>878</v>
      </c>
      <c r="AB19" s="78" t="s">
        <v>954</v>
      </c>
      <c r="AC19" s="72" t="b">
        <v>0</v>
      </c>
      <c r="AD19" s="72">
        <v>0</v>
      </c>
      <c r="AE19" s="78" t="s">
        <v>960</v>
      </c>
      <c r="AF19" s="72" t="b">
        <v>0</v>
      </c>
      <c r="AG19" s="72" t="s">
        <v>331</v>
      </c>
      <c r="AH19" s="72"/>
      <c r="AI19" s="78" t="s">
        <v>228</v>
      </c>
      <c r="AJ19" s="72" t="b">
        <v>0</v>
      </c>
      <c r="AK19" s="72">
        <v>0</v>
      </c>
      <c r="AL19" s="78" t="s">
        <v>228</v>
      </c>
      <c r="AM19" s="72" t="s">
        <v>238</v>
      </c>
      <c r="AN19" s="72" t="b">
        <v>0</v>
      </c>
      <c r="AO19" s="78" t="s">
        <v>954</v>
      </c>
      <c r="AP19" s="72" t="s">
        <v>179</v>
      </c>
      <c r="AQ19" s="72">
        <v>0</v>
      </c>
      <c r="AR19" s="72">
        <v>0</v>
      </c>
      <c r="AS19" s="72"/>
      <c r="AT19" s="72"/>
      <c r="AU19" s="72"/>
      <c r="AV19" s="72"/>
      <c r="AW19" s="72"/>
      <c r="AX19" s="72"/>
      <c r="AY19" s="72"/>
      <c r="AZ19" s="72"/>
      <c r="BA19" s="50">
        <v>0</v>
      </c>
      <c r="BB19" s="51">
        <v>0</v>
      </c>
      <c r="BC19" s="50">
        <v>0</v>
      </c>
      <c r="BD19" s="51">
        <v>0</v>
      </c>
      <c r="BE19" s="50">
        <v>0</v>
      </c>
      <c r="BF19" s="51">
        <v>0</v>
      </c>
      <c r="BG19" s="50">
        <v>3</v>
      </c>
      <c r="BH19" s="51">
        <v>100</v>
      </c>
      <c r="BI19" s="50">
        <v>3</v>
      </c>
    </row>
    <row r="20" spans="1:61" x14ac:dyDescent="0.35">
      <c r="A20" s="70" t="s">
        <v>321</v>
      </c>
      <c r="B20" s="70" t="s">
        <v>321</v>
      </c>
      <c r="C20" s="83"/>
      <c r="D20" s="84"/>
      <c r="E20" s="85"/>
      <c r="F20" s="86"/>
      <c r="G20" s="83"/>
      <c r="H20" s="81"/>
      <c r="I20" s="87"/>
      <c r="J20" s="87"/>
      <c r="K20" s="36"/>
      <c r="L20" s="90">
        <v>20</v>
      </c>
      <c r="M20" s="90"/>
      <c r="N20" s="89"/>
      <c r="O20" s="72" t="s">
        <v>179</v>
      </c>
      <c r="P20" s="74">
        <v>42828.287141203706</v>
      </c>
      <c r="Q20" s="72" t="s">
        <v>322</v>
      </c>
      <c r="R20" s="76" t="s">
        <v>323</v>
      </c>
      <c r="S20" s="72" t="s">
        <v>325</v>
      </c>
      <c r="T20" s="72" t="s">
        <v>326</v>
      </c>
      <c r="U20" s="76" t="s">
        <v>327</v>
      </c>
      <c r="V20" s="76" t="s">
        <v>327</v>
      </c>
      <c r="W20" s="74">
        <v>42828.287141203706</v>
      </c>
      <c r="X20" s="76" t="s">
        <v>328</v>
      </c>
      <c r="Y20" s="72"/>
      <c r="Z20" s="72"/>
      <c r="AA20" s="78" t="s">
        <v>329</v>
      </c>
      <c r="AB20" s="72"/>
      <c r="AC20" s="72" t="b">
        <v>0</v>
      </c>
      <c r="AD20" s="72">
        <v>1</v>
      </c>
      <c r="AE20" s="78" t="s">
        <v>228</v>
      </c>
      <c r="AF20" s="72" t="b">
        <v>0</v>
      </c>
      <c r="AG20" s="72" t="s">
        <v>229</v>
      </c>
      <c r="AH20" s="72"/>
      <c r="AI20" s="78" t="s">
        <v>228</v>
      </c>
      <c r="AJ20" s="72" t="b">
        <v>0</v>
      </c>
      <c r="AK20" s="72">
        <v>0</v>
      </c>
      <c r="AL20" s="78" t="s">
        <v>228</v>
      </c>
      <c r="AM20" s="72" t="s">
        <v>321</v>
      </c>
      <c r="AN20" s="72" t="b">
        <v>0</v>
      </c>
      <c r="AO20" s="78" t="s">
        <v>329</v>
      </c>
      <c r="AP20" s="72" t="s">
        <v>179</v>
      </c>
      <c r="AQ20" s="72">
        <v>0</v>
      </c>
      <c r="AR20" s="72">
        <v>0</v>
      </c>
      <c r="AS20" s="72"/>
      <c r="AT20" s="72"/>
      <c r="AU20" s="72"/>
      <c r="AV20" s="72"/>
      <c r="AW20" s="72"/>
      <c r="AX20" s="72"/>
      <c r="AY20" s="72"/>
      <c r="AZ20" s="72"/>
      <c r="BA20" s="50">
        <v>3</v>
      </c>
      <c r="BB20" s="51">
        <v>25</v>
      </c>
      <c r="BC20" s="50">
        <v>1</v>
      </c>
      <c r="BD20" s="51">
        <v>8.3333333333333339</v>
      </c>
      <c r="BE20" s="50">
        <v>0</v>
      </c>
      <c r="BF20" s="51">
        <v>0</v>
      </c>
      <c r="BG20" s="50">
        <v>8</v>
      </c>
      <c r="BH20" s="51">
        <v>66.666666666666671</v>
      </c>
      <c r="BI20" s="50">
        <v>12</v>
      </c>
    </row>
    <row r="21" spans="1:61" x14ac:dyDescent="0.35">
      <c r="A21" s="70" t="s">
        <v>351</v>
      </c>
      <c r="B21" s="70" t="s">
        <v>351</v>
      </c>
      <c r="C21" s="83"/>
      <c r="D21" s="84"/>
      <c r="E21" s="85"/>
      <c r="F21" s="86"/>
      <c r="G21" s="83"/>
      <c r="H21" s="81"/>
      <c r="I21" s="87"/>
      <c r="J21" s="87"/>
      <c r="K21" s="36"/>
      <c r="L21" s="90">
        <v>21</v>
      </c>
      <c r="M21" s="90"/>
      <c r="N21" s="89"/>
      <c r="O21" s="72" t="s">
        <v>179</v>
      </c>
      <c r="P21" s="74">
        <v>42828.287557870368</v>
      </c>
      <c r="Q21" s="72" t="s">
        <v>553</v>
      </c>
      <c r="R21" s="76" t="s">
        <v>634</v>
      </c>
      <c r="S21" s="72" t="s">
        <v>684</v>
      </c>
      <c r="T21" s="72" t="s">
        <v>697</v>
      </c>
      <c r="U21" s="72"/>
      <c r="V21" s="76" t="s">
        <v>355</v>
      </c>
      <c r="W21" s="74">
        <v>42828.287557870368</v>
      </c>
      <c r="X21" s="76" t="s">
        <v>788</v>
      </c>
      <c r="Y21" s="72"/>
      <c r="Z21" s="72"/>
      <c r="AA21" s="78" t="s">
        <v>879</v>
      </c>
      <c r="AB21" s="72"/>
      <c r="AC21" s="72" t="b">
        <v>0</v>
      </c>
      <c r="AD21" s="72">
        <v>0</v>
      </c>
      <c r="AE21" s="78" t="s">
        <v>228</v>
      </c>
      <c r="AF21" s="72" t="b">
        <v>0</v>
      </c>
      <c r="AG21" s="72" t="s">
        <v>229</v>
      </c>
      <c r="AH21" s="72"/>
      <c r="AI21" s="78" t="s">
        <v>228</v>
      </c>
      <c r="AJ21" s="72" t="b">
        <v>0</v>
      </c>
      <c r="AK21" s="72">
        <v>0</v>
      </c>
      <c r="AL21" s="78" t="s">
        <v>228</v>
      </c>
      <c r="AM21" s="72" t="s">
        <v>358</v>
      </c>
      <c r="AN21" s="72" t="b">
        <v>0</v>
      </c>
      <c r="AO21" s="78" t="s">
        <v>879</v>
      </c>
      <c r="AP21" s="72" t="s">
        <v>179</v>
      </c>
      <c r="AQ21" s="72">
        <v>0</v>
      </c>
      <c r="AR21" s="72">
        <v>0</v>
      </c>
      <c r="AS21" s="72"/>
      <c r="AT21" s="72"/>
      <c r="AU21" s="72"/>
      <c r="AV21" s="72"/>
      <c r="AW21" s="72"/>
      <c r="AX21" s="72"/>
      <c r="AY21" s="72"/>
      <c r="AZ21" s="72"/>
      <c r="BA21" s="50">
        <v>2</v>
      </c>
      <c r="BB21" s="51">
        <v>12.5</v>
      </c>
      <c r="BC21" s="50">
        <v>0</v>
      </c>
      <c r="BD21" s="51">
        <v>0</v>
      </c>
      <c r="BE21" s="50">
        <v>0</v>
      </c>
      <c r="BF21" s="51">
        <v>0</v>
      </c>
      <c r="BG21" s="50">
        <v>14</v>
      </c>
      <c r="BH21" s="51">
        <v>87.5</v>
      </c>
      <c r="BI21" s="50">
        <v>16</v>
      </c>
    </row>
    <row r="22" spans="1:61" x14ac:dyDescent="0.35">
      <c r="A22" s="70" t="s">
        <v>476</v>
      </c>
      <c r="B22" s="70" t="s">
        <v>476</v>
      </c>
      <c r="C22" s="83"/>
      <c r="D22" s="84"/>
      <c r="E22" s="85"/>
      <c r="F22" s="86"/>
      <c r="G22" s="83"/>
      <c r="H22" s="81"/>
      <c r="I22" s="87"/>
      <c r="J22" s="87"/>
      <c r="K22" s="36"/>
      <c r="L22" s="90">
        <v>22</v>
      </c>
      <c r="M22" s="90"/>
      <c r="N22" s="89"/>
      <c r="O22" s="72" t="s">
        <v>179</v>
      </c>
      <c r="P22" s="74">
        <v>42828.292974537035</v>
      </c>
      <c r="Q22" s="72" t="s">
        <v>554</v>
      </c>
      <c r="R22" s="76" t="s">
        <v>635</v>
      </c>
      <c r="S22" s="72" t="s">
        <v>307</v>
      </c>
      <c r="T22" s="72" t="s">
        <v>698</v>
      </c>
      <c r="U22" s="72"/>
      <c r="V22" s="76" t="s">
        <v>735</v>
      </c>
      <c r="W22" s="74">
        <v>42828.292974537035</v>
      </c>
      <c r="X22" s="76" t="s">
        <v>789</v>
      </c>
      <c r="Y22" s="72"/>
      <c r="Z22" s="72"/>
      <c r="AA22" s="78" t="s">
        <v>880</v>
      </c>
      <c r="AB22" s="72"/>
      <c r="AC22" s="72" t="b">
        <v>0</v>
      </c>
      <c r="AD22" s="72">
        <v>0</v>
      </c>
      <c r="AE22" s="78" t="s">
        <v>228</v>
      </c>
      <c r="AF22" s="72" t="b">
        <v>0</v>
      </c>
      <c r="AG22" s="72" t="s">
        <v>334</v>
      </c>
      <c r="AH22" s="72"/>
      <c r="AI22" s="78" t="s">
        <v>228</v>
      </c>
      <c r="AJ22" s="72" t="b">
        <v>0</v>
      </c>
      <c r="AK22" s="72">
        <v>0</v>
      </c>
      <c r="AL22" s="78" t="s">
        <v>228</v>
      </c>
      <c r="AM22" s="72" t="s">
        <v>239</v>
      </c>
      <c r="AN22" s="72" t="b">
        <v>0</v>
      </c>
      <c r="AO22" s="78" t="s">
        <v>880</v>
      </c>
      <c r="AP22" s="72" t="s">
        <v>179</v>
      </c>
      <c r="AQ22" s="72">
        <v>0</v>
      </c>
      <c r="AR22" s="72">
        <v>0</v>
      </c>
      <c r="AS22" s="72"/>
      <c r="AT22" s="72"/>
      <c r="AU22" s="72"/>
      <c r="AV22" s="72"/>
      <c r="AW22" s="72"/>
      <c r="AX22" s="72"/>
      <c r="AY22" s="72"/>
      <c r="AZ22" s="72"/>
      <c r="BA22" s="50">
        <v>0</v>
      </c>
      <c r="BB22" s="51">
        <v>0</v>
      </c>
      <c r="BC22" s="50">
        <v>0</v>
      </c>
      <c r="BD22" s="51">
        <v>0</v>
      </c>
      <c r="BE22" s="50">
        <v>0</v>
      </c>
      <c r="BF22" s="51">
        <v>0</v>
      </c>
      <c r="BG22" s="50">
        <v>25</v>
      </c>
      <c r="BH22" s="51">
        <v>100</v>
      </c>
      <c r="BI22" s="50">
        <v>25</v>
      </c>
    </row>
    <row r="23" spans="1:61" x14ac:dyDescent="0.35">
      <c r="A23" s="70" t="s">
        <v>477</v>
      </c>
      <c r="B23" s="70" t="s">
        <v>477</v>
      </c>
      <c r="C23" s="83"/>
      <c r="D23" s="84"/>
      <c r="E23" s="85"/>
      <c r="F23" s="86"/>
      <c r="G23" s="83"/>
      <c r="H23" s="81"/>
      <c r="I23" s="87"/>
      <c r="J23" s="87"/>
      <c r="K23" s="36"/>
      <c r="L23" s="90">
        <v>23</v>
      </c>
      <c r="M23" s="90"/>
      <c r="N23" s="89"/>
      <c r="O23" s="72" t="s">
        <v>179</v>
      </c>
      <c r="P23" s="74">
        <v>42828.297662037039</v>
      </c>
      <c r="Q23" s="72" t="s">
        <v>555</v>
      </c>
      <c r="R23" s="76" t="s">
        <v>636</v>
      </c>
      <c r="S23" s="72" t="s">
        <v>307</v>
      </c>
      <c r="T23" s="72"/>
      <c r="U23" s="72"/>
      <c r="V23" s="76" t="s">
        <v>297</v>
      </c>
      <c r="W23" s="74">
        <v>42828.297662037039</v>
      </c>
      <c r="X23" s="76" t="s">
        <v>790</v>
      </c>
      <c r="Y23" s="72"/>
      <c r="Z23" s="72"/>
      <c r="AA23" s="78" t="s">
        <v>881</v>
      </c>
      <c r="AB23" s="72"/>
      <c r="AC23" s="72" t="b">
        <v>0</v>
      </c>
      <c r="AD23" s="72">
        <v>0</v>
      </c>
      <c r="AE23" s="78" t="s">
        <v>228</v>
      </c>
      <c r="AF23" s="72" t="b">
        <v>0</v>
      </c>
      <c r="AG23" s="72" t="s">
        <v>229</v>
      </c>
      <c r="AH23" s="72"/>
      <c r="AI23" s="78" t="s">
        <v>228</v>
      </c>
      <c r="AJ23" s="72" t="b">
        <v>0</v>
      </c>
      <c r="AK23" s="72">
        <v>0</v>
      </c>
      <c r="AL23" s="78" t="s">
        <v>228</v>
      </c>
      <c r="AM23" s="72" t="s">
        <v>239</v>
      </c>
      <c r="AN23" s="72" t="b">
        <v>0</v>
      </c>
      <c r="AO23" s="78" t="s">
        <v>881</v>
      </c>
      <c r="AP23" s="72" t="s">
        <v>179</v>
      </c>
      <c r="AQ23" s="72">
        <v>0</v>
      </c>
      <c r="AR23" s="72">
        <v>0</v>
      </c>
      <c r="AS23" s="72"/>
      <c r="AT23" s="72"/>
      <c r="AU23" s="72"/>
      <c r="AV23" s="72"/>
      <c r="AW23" s="72"/>
      <c r="AX23" s="72"/>
      <c r="AY23" s="72"/>
      <c r="AZ23" s="72"/>
      <c r="BA23" s="50">
        <v>1</v>
      </c>
      <c r="BB23" s="51">
        <v>5</v>
      </c>
      <c r="BC23" s="50">
        <v>0</v>
      </c>
      <c r="BD23" s="51">
        <v>0</v>
      </c>
      <c r="BE23" s="50">
        <v>0</v>
      </c>
      <c r="BF23" s="51">
        <v>0</v>
      </c>
      <c r="BG23" s="50">
        <v>19</v>
      </c>
      <c r="BH23" s="51">
        <v>95</v>
      </c>
      <c r="BI23" s="50">
        <v>20</v>
      </c>
    </row>
    <row r="24" spans="1:61" x14ac:dyDescent="0.35">
      <c r="A24" s="70" t="s">
        <v>478</v>
      </c>
      <c r="B24" s="70" t="s">
        <v>478</v>
      </c>
      <c r="C24" s="83"/>
      <c r="D24" s="84"/>
      <c r="E24" s="85"/>
      <c r="F24" s="86"/>
      <c r="G24" s="83"/>
      <c r="H24" s="81"/>
      <c r="I24" s="87"/>
      <c r="J24" s="87"/>
      <c r="K24" s="36"/>
      <c r="L24" s="90">
        <v>24</v>
      </c>
      <c r="M24" s="90"/>
      <c r="N24" s="89"/>
      <c r="O24" s="72" t="s">
        <v>179</v>
      </c>
      <c r="P24" s="74">
        <v>42828.346909722219</v>
      </c>
      <c r="Q24" s="72" t="s">
        <v>556</v>
      </c>
      <c r="R24" s="76" t="s">
        <v>637</v>
      </c>
      <c r="S24" s="72" t="s">
        <v>224</v>
      </c>
      <c r="T24" s="72"/>
      <c r="U24" s="72"/>
      <c r="V24" s="76" t="s">
        <v>736</v>
      </c>
      <c r="W24" s="74">
        <v>42828.346909722219</v>
      </c>
      <c r="X24" s="76" t="s">
        <v>791</v>
      </c>
      <c r="Y24" s="72"/>
      <c r="Z24" s="72"/>
      <c r="AA24" s="78" t="s">
        <v>882</v>
      </c>
      <c r="AB24" s="72"/>
      <c r="AC24" s="72" t="b">
        <v>0</v>
      </c>
      <c r="AD24" s="72">
        <v>0</v>
      </c>
      <c r="AE24" s="78" t="s">
        <v>228</v>
      </c>
      <c r="AF24" s="72" t="b">
        <v>0</v>
      </c>
      <c r="AG24" s="72" t="s">
        <v>230</v>
      </c>
      <c r="AH24" s="72"/>
      <c r="AI24" s="78" t="s">
        <v>228</v>
      </c>
      <c r="AJ24" s="72" t="b">
        <v>0</v>
      </c>
      <c r="AK24" s="72">
        <v>0</v>
      </c>
      <c r="AL24" s="78" t="s">
        <v>228</v>
      </c>
      <c r="AM24" s="72" t="s">
        <v>233</v>
      </c>
      <c r="AN24" s="72" t="b">
        <v>1</v>
      </c>
      <c r="AO24" s="78" t="s">
        <v>882</v>
      </c>
      <c r="AP24" s="72" t="s">
        <v>179</v>
      </c>
      <c r="AQ24" s="72">
        <v>0</v>
      </c>
      <c r="AR24" s="72">
        <v>0</v>
      </c>
      <c r="AS24" s="72"/>
      <c r="AT24" s="72"/>
      <c r="AU24" s="72"/>
      <c r="AV24" s="72"/>
      <c r="AW24" s="72"/>
      <c r="AX24" s="72"/>
      <c r="AY24" s="72"/>
      <c r="AZ24" s="72"/>
      <c r="BA24" s="50">
        <v>0</v>
      </c>
      <c r="BB24" s="51">
        <v>0</v>
      </c>
      <c r="BC24" s="50">
        <v>0</v>
      </c>
      <c r="BD24" s="51">
        <v>0</v>
      </c>
      <c r="BE24" s="50">
        <v>0</v>
      </c>
      <c r="BF24" s="51">
        <v>0</v>
      </c>
      <c r="BG24" s="50">
        <v>21</v>
      </c>
      <c r="BH24" s="51">
        <v>100</v>
      </c>
      <c r="BI24" s="50">
        <v>21</v>
      </c>
    </row>
    <row r="25" spans="1:61" x14ac:dyDescent="0.35">
      <c r="A25" s="70" t="s">
        <v>479</v>
      </c>
      <c r="B25" s="70" t="s">
        <v>479</v>
      </c>
      <c r="C25" s="83"/>
      <c r="D25" s="84"/>
      <c r="E25" s="85"/>
      <c r="F25" s="86"/>
      <c r="G25" s="83"/>
      <c r="H25" s="81"/>
      <c r="I25" s="87"/>
      <c r="J25" s="87"/>
      <c r="K25" s="36"/>
      <c r="L25" s="90">
        <v>25</v>
      </c>
      <c r="M25" s="90"/>
      <c r="N25" s="89"/>
      <c r="O25" s="72" t="s">
        <v>179</v>
      </c>
      <c r="P25" s="74">
        <v>42828.352916666663</v>
      </c>
      <c r="Q25" s="72" t="s">
        <v>557</v>
      </c>
      <c r="R25" s="76" t="s">
        <v>638</v>
      </c>
      <c r="S25" s="72" t="s">
        <v>685</v>
      </c>
      <c r="T25" s="72"/>
      <c r="U25" s="72"/>
      <c r="V25" s="76" t="s">
        <v>737</v>
      </c>
      <c r="W25" s="74">
        <v>42828.352916666663</v>
      </c>
      <c r="X25" s="76" t="s">
        <v>792</v>
      </c>
      <c r="Y25" s="72"/>
      <c r="Z25" s="72"/>
      <c r="AA25" s="78" t="s">
        <v>883</v>
      </c>
      <c r="AB25" s="72"/>
      <c r="AC25" s="72" t="b">
        <v>0</v>
      </c>
      <c r="AD25" s="72">
        <v>0</v>
      </c>
      <c r="AE25" s="78" t="s">
        <v>228</v>
      </c>
      <c r="AF25" s="72" t="b">
        <v>0</v>
      </c>
      <c r="AG25" s="72" t="s">
        <v>308</v>
      </c>
      <c r="AH25" s="72"/>
      <c r="AI25" s="78" t="s">
        <v>228</v>
      </c>
      <c r="AJ25" s="72" t="b">
        <v>0</v>
      </c>
      <c r="AK25" s="72">
        <v>0</v>
      </c>
      <c r="AL25" s="78" t="s">
        <v>228</v>
      </c>
      <c r="AM25" s="72" t="s">
        <v>235</v>
      </c>
      <c r="AN25" s="72" t="b">
        <v>0</v>
      </c>
      <c r="AO25" s="78" t="s">
        <v>883</v>
      </c>
      <c r="AP25" s="72" t="s">
        <v>179</v>
      </c>
      <c r="AQ25" s="72">
        <v>0</v>
      </c>
      <c r="AR25" s="72">
        <v>0</v>
      </c>
      <c r="AS25" s="72"/>
      <c r="AT25" s="72"/>
      <c r="AU25" s="72"/>
      <c r="AV25" s="72"/>
      <c r="AW25" s="72"/>
      <c r="AX25" s="72"/>
      <c r="AY25" s="72"/>
      <c r="AZ25" s="72"/>
      <c r="BA25" s="50">
        <v>0</v>
      </c>
      <c r="BB25" s="51">
        <v>0</v>
      </c>
      <c r="BC25" s="50">
        <v>0</v>
      </c>
      <c r="BD25" s="51">
        <v>0</v>
      </c>
      <c r="BE25" s="50">
        <v>0</v>
      </c>
      <c r="BF25" s="51">
        <v>0</v>
      </c>
      <c r="BG25" s="50">
        <v>8</v>
      </c>
      <c r="BH25" s="51">
        <v>100</v>
      </c>
      <c r="BI25" s="50">
        <v>8</v>
      </c>
    </row>
    <row r="26" spans="1:61" x14ac:dyDescent="0.35">
      <c r="A26" s="70" t="s">
        <v>480</v>
      </c>
      <c r="B26" s="70" t="s">
        <v>529</v>
      </c>
      <c r="C26" s="83"/>
      <c r="D26" s="84"/>
      <c r="E26" s="85"/>
      <c r="F26" s="86"/>
      <c r="G26" s="83"/>
      <c r="H26" s="81"/>
      <c r="I26" s="87"/>
      <c r="J26" s="87"/>
      <c r="K26" s="36"/>
      <c r="L26" s="90">
        <v>26</v>
      </c>
      <c r="M26" s="90"/>
      <c r="N26" s="89"/>
      <c r="O26" s="72" t="s">
        <v>218</v>
      </c>
      <c r="P26" s="74">
        <v>42828.355347222219</v>
      </c>
      <c r="Q26" s="72" t="s">
        <v>558</v>
      </c>
      <c r="R26" s="76" t="s">
        <v>639</v>
      </c>
      <c r="S26" s="72" t="s">
        <v>686</v>
      </c>
      <c r="T26" s="72" t="s">
        <v>529</v>
      </c>
      <c r="U26" s="72"/>
      <c r="V26" s="76" t="s">
        <v>738</v>
      </c>
      <c r="W26" s="74">
        <v>42828.355347222219</v>
      </c>
      <c r="X26" s="76" t="s">
        <v>793</v>
      </c>
      <c r="Y26" s="72"/>
      <c r="Z26" s="72"/>
      <c r="AA26" s="78" t="s">
        <v>884</v>
      </c>
      <c r="AB26" s="72"/>
      <c r="AC26" s="72" t="b">
        <v>0</v>
      </c>
      <c r="AD26" s="72">
        <v>0</v>
      </c>
      <c r="AE26" s="78" t="s">
        <v>228</v>
      </c>
      <c r="AF26" s="72" t="b">
        <v>0</v>
      </c>
      <c r="AG26" s="72" t="s">
        <v>331</v>
      </c>
      <c r="AH26" s="72"/>
      <c r="AI26" s="78" t="s">
        <v>228</v>
      </c>
      <c r="AJ26" s="72" t="b">
        <v>0</v>
      </c>
      <c r="AK26" s="72">
        <v>0</v>
      </c>
      <c r="AL26" s="78" t="s">
        <v>228</v>
      </c>
      <c r="AM26" s="72" t="s">
        <v>235</v>
      </c>
      <c r="AN26" s="72" t="b">
        <v>0</v>
      </c>
      <c r="AO26" s="78" t="s">
        <v>884</v>
      </c>
      <c r="AP26" s="72" t="s">
        <v>179</v>
      </c>
      <c r="AQ26" s="72">
        <v>0</v>
      </c>
      <c r="AR26" s="72">
        <v>0</v>
      </c>
      <c r="AS26" s="72"/>
      <c r="AT26" s="72"/>
      <c r="AU26" s="72"/>
      <c r="AV26" s="72"/>
      <c r="AW26" s="72"/>
      <c r="AX26" s="72"/>
      <c r="AY26" s="72"/>
      <c r="AZ26" s="72"/>
      <c r="BA26" s="50">
        <v>1</v>
      </c>
      <c r="BB26" s="51">
        <v>12.5</v>
      </c>
      <c r="BC26" s="50">
        <v>0</v>
      </c>
      <c r="BD26" s="51">
        <v>0</v>
      </c>
      <c r="BE26" s="50">
        <v>0</v>
      </c>
      <c r="BF26" s="51">
        <v>0</v>
      </c>
      <c r="BG26" s="50">
        <v>7</v>
      </c>
      <c r="BH26" s="51">
        <v>87.5</v>
      </c>
      <c r="BI26" s="50">
        <v>8</v>
      </c>
    </row>
    <row r="27" spans="1:61" x14ac:dyDescent="0.35">
      <c r="A27" s="70" t="s">
        <v>481</v>
      </c>
      <c r="B27" s="70" t="s">
        <v>481</v>
      </c>
      <c r="C27" s="83"/>
      <c r="D27" s="84"/>
      <c r="E27" s="85"/>
      <c r="F27" s="86"/>
      <c r="G27" s="83"/>
      <c r="H27" s="81"/>
      <c r="I27" s="87"/>
      <c r="J27" s="87"/>
      <c r="K27" s="36"/>
      <c r="L27" s="90">
        <v>27</v>
      </c>
      <c r="M27" s="90"/>
      <c r="N27" s="89"/>
      <c r="O27" s="72" t="s">
        <v>179</v>
      </c>
      <c r="P27" s="74">
        <v>42828.367037037038</v>
      </c>
      <c r="Q27" s="72" t="s">
        <v>559</v>
      </c>
      <c r="R27" s="76" t="s">
        <v>640</v>
      </c>
      <c r="S27" s="72" t="s">
        <v>307</v>
      </c>
      <c r="T27" s="72" t="s">
        <v>699</v>
      </c>
      <c r="U27" s="72"/>
      <c r="V27" s="76" t="s">
        <v>739</v>
      </c>
      <c r="W27" s="74">
        <v>42828.367037037038</v>
      </c>
      <c r="X27" s="76" t="s">
        <v>794</v>
      </c>
      <c r="Y27" s="72"/>
      <c r="Z27" s="72"/>
      <c r="AA27" s="78" t="s">
        <v>885</v>
      </c>
      <c r="AB27" s="72"/>
      <c r="AC27" s="72" t="b">
        <v>0</v>
      </c>
      <c r="AD27" s="72">
        <v>0</v>
      </c>
      <c r="AE27" s="78" t="s">
        <v>228</v>
      </c>
      <c r="AF27" s="72" t="b">
        <v>0</v>
      </c>
      <c r="AG27" s="72" t="s">
        <v>317</v>
      </c>
      <c r="AH27" s="72"/>
      <c r="AI27" s="78" t="s">
        <v>228</v>
      </c>
      <c r="AJ27" s="72" t="b">
        <v>0</v>
      </c>
      <c r="AK27" s="72">
        <v>0</v>
      </c>
      <c r="AL27" s="78" t="s">
        <v>228</v>
      </c>
      <c r="AM27" s="72" t="s">
        <v>239</v>
      </c>
      <c r="AN27" s="72" t="b">
        <v>0</v>
      </c>
      <c r="AO27" s="78" t="s">
        <v>885</v>
      </c>
      <c r="AP27" s="72" t="s">
        <v>179</v>
      </c>
      <c r="AQ27" s="72">
        <v>0</v>
      </c>
      <c r="AR27" s="72">
        <v>0</v>
      </c>
      <c r="AS27" s="72"/>
      <c r="AT27" s="72"/>
      <c r="AU27" s="72"/>
      <c r="AV27" s="72"/>
      <c r="AW27" s="72"/>
      <c r="AX27" s="72"/>
      <c r="AY27" s="72"/>
      <c r="AZ27" s="72"/>
      <c r="BA27" s="50">
        <v>0</v>
      </c>
      <c r="BB27" s="51">
        <v>0</v>
      </c>
      <c r="BC27" s="50">
        <v>0</v>
      </c>
      <c r="BD27" s="51">
        <v>0</v>
      </c>
      <c r="BE27" s="50">
        <v>0</v>
      </c>
      <c r="BF27" s="51">
        <v>0</v>
      </c>
      <c r="BG27" s="50">
        <v>16</v>
      </c>
      <c r="BH27" s="51">
        <v>100</v>
      </c>
      <c r="BI27" s="50">
        <v>16</v>
      </c>
    </row>
    <row r="28" spans="1:61" x14ac:dyDescent="0.35">
      <c r="A28" s="70" t="s">
        <v>482</v>
      </c>
      <c r="B28" s="70" t="s">
        <v>482</v>
      </c>
      <c r="C28" s="83"/>
      <c r="D28" s="84"/>
      <c r="E28" s="85"/>
      <c r="F28" s="86"/>
      <c r="G28" s="83"/>
      <c r="H28" s="81"/>
      <c r="I28" s="87"/>
      <c r="J28" s="87"/>
      <c r="K28" s="36"/>
      <c r="L28" s="90">
        <v>28</v>
      </c>
      <c r="M28" s="90"/>
      <c r="N28" s="89"/>
      <c r="O28" s="72" t="s">
        <v>179</v>
      </c>
      <c r="P28" s="74">
        <v>42828.374548611115</v>
      </c>
      <c r="Q28" s="72" t="s">
        <v>560</v>
      </c>
      <c r="R28" s="76" t="s">
        <v>641</v>
      </c>
      <c r="S28" s="72" t="s">
        <v>225</v>
      </c>
      <c r="T28" s="72"/>
      <c r="U28" s="76" t="s">
        <v>710</v>
      </c>
      <c r="V28" s="76" t="s">
        <v>710</v>
      </c>
      <c r="W28" s="74">
        <v>42828.374548611115</v>
      </c>
      <c r="X28" s="76" t="s">
        <v>795</v>
      </c>
      <c r="Y28" s="72"/>
      <c r="Z28" s="72"/>
      <c r="AA28" s="78" t="s">
        <v>886</v>
      </c>
      <c r="AB28" s="72"/>
      <c r="AC28" s="72" t="b">
        <v>0</v>
      </c>
      <c r="AD28" s="72">
        <v>0</v>
      </c>
      <c r="AE28" s="78" t="s">
        <v>228</v>
      </c>
      <c r="AF28" s="72" t="b">
        <v>0</v>
      </c>
      <c r="AG28" s="72" t="s">
        <v>309</v>
      </c>
      <c r="AH28" s="72"/>
      <c r="AI28" s="78" t="s">
        <v>228</v>
      </c>
      <c r="AJ28" s="72" t="b">
        <v>0</v>
      </c>
      <c r="AK28" s="72">
        <v>0</v>
      </c>
      <c r="AL28" s="78" t="s">
        <v>228</v>
      </c>
      <c r="AM28" s="72" t="s">
        <v>241</v>
      </c>
      <c r="AN28" s="72" t="b">
        <v>0</v>
      </c>
      <c r="AO28" s="78" t="s">
        <v>886</v>
      </c>
      <c r="AP28" s="72" t="s">
        <v>179</v>
      </c>
      <c r="AQ28" s="72">
        <v>0</v>
      </c>
      <c r="AR28" s="72">
        <v>0</v>
      </c>
      <c r="AS28" s="72"/>
      <c r="AT28" s="72"/>
      <c r="AU28" s="72"/>
      <c r="AV28" s="72"/>
      <c r="AW28" s="72"/>
      <c r="AX28" s="72"/>
      <c r="AY28" s="72"/>
      <c r="AZ28" s="72"/>
      <c r="BA28" s="50">
        <v>0</v>
      </c>
      <c r="BB28" s="51">
        <v>0</v>
      </c>
      <c r="BC28" s="50">
        <v>0</v>
      </c>
      <c r="BD28" s="51">
        <v>0</v>
      </c>
      <c r="BE28" s="50">
        <v>0</v>
      </c>
      <c r="BF28" s="51">
        <v>0</v>
      </c>
      <c r="BG28" s="50">
        <v>15</v>
      </c>
      <c r="BH28" s="51">
        <v>100</v>
      </c>
      <c r="BI28" s="50">
        <v>15</v>
      </c>
    </row>
    <row r="29" spans="1:61" x14ac:dyDescent="0.35">
      <c r="A29" s="70" t="s">
        <v>483</v>
      </c>
      <c r="B29" s="70" t="s">
        <v>483</v>
      </c>
      <c r="C29" s="83"/>
      <c r="D29" s="84"/>
      <c r="E29" s="85"/>
      <c r="F29" s="86"/>
      <c r="G29" s="83"/>
      <c r="H29" s="81"/>
      <c r="I29" s="87"/>
      <c r="J29" s="87"/>
      <c r="K29" s="36"/>
      <c r="L29" s="90">
        <v>29</v>
      </c>
      <c r="M29" s="90"/>
      <c r="N29" s="89"/>
      <c r="O29" s="72" t="s">
        <v>179</v>
      </c>
      <c r="P29" s="74">
        <v>42828.376793981479</v>
      </c>
      <c r="Q29" s="72" t="s">
        <v>561</v>
      </c>
      <c r="R29" s="76" t="s">
        <v>642</v>
      </c>
      <c r="S29" s="72" t="s">
        <v>223</v>
      </c>
      <c r="T29" s="72"/>
      <c r="U29" s="76" t="s">
        <v>711</v>
      </c>
      <c r="V29" s="76" t="s">
        <v>711</v>
      </c>
      <c r="W29" s="74">
        <v>42828.376793981479</v>
      </c>
      <c r="X29" s="76" t="s">
        <v>796</v>
      </c>
      <c r="Y29" s="72"/>
      <c r="Z29" s="72"/>
      <c r="AA29" s="78" t="s">
        <v>887</v>
      </c>
      <c r="AB29" s="72"/>
      <c r="AC29" s="72" t="b">
        <v>0</v>
      </c>
      <c r="AD29" s="72">
        <v>0</v>
      </c>
      <c r="AE29" s="78" t="s">
        <v>228</v>
      </c>
      <c r="AF29" s="72" t="b">
        <v>0</v>
      </c>
      <c r="AG29" s="72" t="s">
        <v>229</v>
      </c>
      <c r="AH29" s="72"/>
      <c r="AI29" s="78" t="s">
        <v>228</v>
      </c>
      <c r="AJ29" s="72" t="b">
        <v>0</v>
      </c>
      <c r="AK29" s="72">
        <v>0</v>
      </c>
      <c r="AL29" s="78" t="s">
        <v>228</v>
      </c>
      <c r="AM29" s="72" t="s">
        <v>241</v>
      </c>
      <c r="AN29" s="72" t="b">
        <v>0</v>
      </c>
      <c r="AO29" s="78" t="s">
        <v>887</v>
      </c>
      <c r="AP29" s="72" t="s">
        <v>179</v>
      </c>
      <c r="AQ29" s="72">
        <v>0</v>
      </c>
      <c r="AR29" s="72">
        <v>0</v>
      </c>
      <c r="AS29" s="72"/>
      <c r="AT29" s="72"/>
      <c r="AU29" s="72"/>
      <c r="AV29" s="72"/>
      <c r="AW29" s="72"/>
      <c r="AX29" s="72"/>
      <c r="AY29" s="72"/>
      <c r="AZ29" s="72"/>
      <c r="BA29" s="50">
        <v>2</v>
      </c>
      <c r="BB29" s="51">
        <v>15.384615384615385</v>
      </c>
      <c r="BC29" s="50">
        <v>0</v>
      </c>
      <c r="BD29" s="51">
        <v>0</v>
      </c>
      <c r="BE29" s="50">
        <v>0</v>
      </c>
      <c r="BF29" s="51">
        <v>0</v>
      </c>
      <c r="BG29" s="50">
        <v>11</v>
      </c>
      <c r="BH29" s="51">
        <v>84.615384615384613</v>
      </c>
      <c r="BI29" s="50">
        <v>13</v>
      </c>
    </row>
    <row r="30" spans="1:61" x14ac:dyDescent="0.35">
      <c r="A30" s="70" t="s">
        <v>484</v>
      </c>
      <c r="B30" s="70" t="s">
        <v>217</v>
      </c>
      <c r="C30" s="83"/>
      <c r="D30" s="84"/>
      <c r="E30" s="85"/>
      <c r="F30" s="86"/>
      <c r="G30" s="83"/>
      <c r="H30" s="81"/>
      <c r="I30" s="87"/>
      <c r="J30" s="87"/>
      <c r="K30" s="36"/>
      <c r="L30" s="90">
        <v>30</v>
      </c>
      <c r="M30" s="90"/>
      <c r="N30" s="89"/>
      <c r="O30" s="72" t="s">
        <v>218</v>
      </c>
      <c r="P30" s="74">
        <v>42828.377337962964</v>
      </c>
      <c r="Q30" s="72" t="s">
        <v>562</v>
      </c>
      <c r="R30" s="76" t="s">
        <v>643</v>
      </c>
      <c r="S30" s="72" t="s">
        <v>226</v>
      </c>
      <c r="T30" s="72"/>
      <c r="U30" s="72"/>
      <c r="V30" s="76" t="s">
        <v>740</v>
      </c>
      <c r="W30" s="74">
        <v>42828.377337962964</v>
      </c>
      <c r="X30" s="76" t="s">
        <v>797</v>
      </c>
      <c r="Y30" s="72"/>
      <c r="Z30" s="72"/>
      <c r="AA30" s="78" t="s">
        <v>888</v>
      </c>
      <c r="AB30" s="72"/>
      <c r="AC30" s="72" t="b">
        <v>0</v>
      </c>
      <c r="AD30" s="72">
        <v>0</v>
      </c>
      <c r="AE30" s="78" t="s">
        <v>228</v>
      </c>
      <c r="AF30" s="72" t="b">
        <v>0</v>
      </c>
      <c r="AG30" s="72" t="s">
        <v>229</v>
      </c>
      <c r="AH30" s="72"/>
      <c r="AI30" s="78" t="s">
        <v>228</v>
      </c>
      <c r="AJ30" s="72" t="b">
        <v>0</v>
      </c>
      <c r="AK30" s="72">
        <v>0</v>
      </c>
      <c r="AL30" s="78" t="s">
        <v>228</v>
      </c>
      <c r="AM30" s="72" t="s">
        <v>234</v>
      </c>
      <c r="AN30" s="72" t="b">
        <v>0</v>
      </c>
      <c r="AO30" s="78" t="s">
        <v>888</v>
      </c>
      <c r="AP30" s="72" t="s">
        <v>179</v>
      </c>
      <c r="AQ30" s="72">
        <v>0</v>
      </c>
      <c r="AR30" s="72">
        <v>0</v>
      </c>
      <c r="AS30" s="72"/>
      <c r="AT30" s="72"/>
      <c r="AU30" s="72"/>
      <c r="AV30" s="72"/>
      <c r="AW30" s="72"/>
      <c r="AX30" s="72"/>
      <c r="AY30" s="72"/>
      <c r="AZ30" s="72"/>
      <c r="BA30" s="50">
        <v>0</v>
      </c>
      <c r="BB30" s="51">
        <v>0</v>
      </c>
      <c r="BC30" s="50">
        <v>0</v>
      </c>
      <c r="BD30" s="51">
        <v>0</v>
      </c>
      <c r="BE30" s="50">
        <v>0</v>
      </c>
      <c r="BF30" s="51">
        <v>0</v>
      </c>
      <c r="BG30" s="50">
        <v>18</v>
      </c>
      <c r="BH30" s="51">
        <v>100</v>
      </c>
      <c r="BI30" s="50">
        <v>18</v>
      </c>
    </row>
    <row r="31" spans="1:61" x14ac:dyDescent="0.35">
      <c r="A31" s="70" t="s">
        <v>485</v>
      </c>
      <c r="B31" s="70" t="s">
        <v>485</v>
      </c>
      <c r="C31" s="83"/>
      <c r="D31" s="84"/>
      <c r="E31" s="85"/>
      <c r="F31" s="86"/>
      <c r="G31" s="83"/>
      <c r="H31" s="81"/>
      <c r="I31" s="87"/>
      <c r="J31" s="87"/>
      <c r="K31" s="36"/>
      <c r="L31" s="90">
        <v>31</v>
      </c>
      <c r="M31" s="90"/>
      <c r="N31" s="89"/>
      <c r="O31" s="72" t="s">
        <v>179</v>
      </c>
      <c r="P31" s="74">
        <v>42828.411678240744</v>
      </c>
      <c r="Q31" s="72" t="s">
        <v>563</v>
      </c>
      <c r="R31" s="76" t="s">
        <v>644</v>
      </c>
      <c r="S31" s="72" t="s">
        <v>687</v>
      </c>
      <c r="T31" s="72"/>
      <c r="U31" s="72"/>
      <c r="V31" s="76" t="s">
        <v>741</v>
      </c>
      <c r="W31" s="74">
        <v>42828.411678240744</v>
      </c>
      <c r="X31" s="76" t="s">
        <v>798</v>
      </c>
      <c r="Y31" s="72"/>
      <c r="Z31" s="72"/>
      <c r="AA31" s="78" t="s">
        <v>889</v>
      </c>
      <c r="AB31" s="72"/>
      <c r="AC31" s="72" t="b">
        <v>0</v>
      </c>
      <c r="AD31" s="72">
        <v>0</v>
      </c>
      <c r="AE31" s="78" t="s">
        <v>228</v>
      </c>
      <c r="AF31" s="72" t="b">
        <v>0</v>
      </c>
      <c r="AG31" s="72" t="s">
        <v>332</v>
      </c>
      <c r="AH31" s="72"/>
      <c r="AI31" s="78" t="s">
        <v>228</v>
      </c>
      <c r="AJ31" s="72" t="b">
        <v>0</v>
      </c>
      <c r="AK31" s="72">
        <v>0</v>
      </c>
      <c r="AL31" s="78" t="s">
        <v>228</v>
      </c>
      <c r="AM31" s="72" t="s">
        <v>239</v>
      </c>
      <c r="AN31" s="72" t="b">
        <v>0</v>
      </c>
      <c r="AO31" s="78" t="s">
        <v>889</v>
      </c>
      <c r="AP31" s="72" t="s">
        <v>179</v>
      </c>
      <c r="AQ31" s="72">
        <v>0</v>
      </c>
      <c r="AR31" s="72">
        <v>0</v>
      </c>
      <c r="AS31" s="72"/>
      <c r="AT31" s="72"/>
      <c r="AU31" s="72"/>
      <c r="AV31" s="72"/>
      <c r="AW31" s="72"/>
      <c r="AX31" s="72"/>
      <c r="AY31" s="72"/>
      <c r="AZ31" s="72"/>
      <c r="BA31" s="50">
        <v>0</v>
      </c>
      <c r="BB31" s="51">
        <v>0</v>
      </c>
      <c r="BC31" s="50">
        <v>0</v>
      </c>
      <c r="BD31" s="51">
        <v>0</v>
      </c>
      <c r="BE31" s="50">
        <v>0</v>
      </c>
      <c r="BF31" s="51">
        <v>0</v>
      </c>
      <c r="BG31" s="50">
        <v>15</v>
      </c>
      <c r="BH31" s="51">
        <v>100</v>
      </c>
      <c r="BI31" s="50">
        <v>15</v>
      </c>
    </row>
    <row r="32" spans="1:61" x14ac:dyDescent="0.35">
      <c r="A32" s="70" t="s">
        <v>486</v>
      </c>
      <c r="B32" s="70" t="s">
        <v>486</v>
      </c>
      <c r="C32" s="83"/>
      <c r="D32" s="84"/>
      <c r="E32" s="85"/>
      <c r="F32" s="86"/>
      <c r="G32" s="83"/>
      <c r="H32" s="81"/>
      <c r="I32" s="87"/>
      <c r="J32" s="87"/>
      <c r="K32" s="36"/>
      <c r="L32" s="90">
        <v>32</v>
      </c>
      <c r="M32" s="90"/>
      <c r="N32" s="89"/>
      <c r="O32" s="72" t="s">
        <v>179</v>
      </c>
      <c r="P32" s="74">
        <v>42828.416539351849</v>
      </c>
      <c r="Q32" s="72" t="s">
        <v>564</v>
      </c>
      <c r="R32" s="76" t="s">
        <v>645</v>
      </c>
      <c r="S32" s="72" t="s">
        <v>688</v>
      </c>
      <c r="T32" s="72"/>
      <c r="U32" s="76" t="s">
        <v>712</v>
      </c>
      <c r="V32" s="76" t="s">
        <v>712</v>
      </c>
      <c r="W32" s="74">
        <v>42828.416539351849</v>
      </c>
      <c r="X32" s="76" t="s">
        <v>799</v>
      </c>
      <c r="Y32" s="72"/>
      <c r="Z32" s="72"/>
      <c r="AA32" s="78" t="s">
        <v>890</v>
      </c>
      <c r="AB32" s="72"/>
      <c r="AC32" s="72" t="b">
        <v>0</v>
      </c>
      <c r="AD32" s="72">
        <v>0</v>
      </c>
      <c r="AE32" s="78" t="s">
        <v>228</v>
      </c>
      <c r="AF32" s="72" t="b">
        <v>0</v>
      </c>
      <c r="AG32" s="72" t="s">
        <v>229</v>
      </c>
      <c r="AH32" s="72"/>
      <c r="AI32" s="78" t="s">
        <v>228</v>
      </c>
      <c r="AJ32" s="72" t="b">
        <v>0</v>
      </c>
      <c r="AK32" s="72">
        <v>0</v>
      </c>
      <c r="AL32" s="78" t="s">
        <v>228</v>
      </c>
      <c r="AM32" s="72" t="s">
        <v>969</v>
      </c>
      <c r="AN32" s="72" t="b">
        <v>0</v>
      </c>
      <c r="AO32" s="78" t="s">
        <v>890</v>
      </c>
      <c r="AP32" s="72" t="s">
        <v>179</v>
      </c>
      <c r="AQ32" s="72">
        <v>0</v>
      </c>
      <c r="AR32" s="72">
        <v>0</v>
      </c>
      <c r="AS32" s="72"/>
      <c r="AT32" s="72"/>
      <c r="AU32" s="72"/>
      <c r="AV32" s="72"/>
      <c r="AW32" s="72"/>
      <c r="AX32" s="72"/>
      <c r="AY32" s="72"/>
      <c r="AZ32" s="72"/>
      <c r="BA32" s="50">
        <v>1</v>
      </c>
      <c r="BB32" s="51">
        <v>10</v>
      </c>
      <c r="BC32" s="50">
        <v>0</v>
      </c>
      <c r="BD32" s="51">
        <v>0</v>
      </c>
      <c r="BE32" s="50">
        <v>0</v>
      </c>
      <c r="BF32" s="51">
        <v>0</v>
      </c>
      <c r="BG32" s="50">
        <v>9</v>
      </c>
      <c r="BH32" s="51">
        <v>90</v>
      </c>
      <c r="BI32" s="50">
        <v>10</v>
      </c>
    </row>
    <row r="33" spans="1:61" x14ac:dyDescent="0.35">
      <c r="A33" s="70" t="s">
        <v>487</v>
      </c>
      <c r="B33" s="70" t="s">
        <v>487</v>
      </c>
      <c r="C33" s="83"/>
      <c r="D33" s="84"/>
      <c r="E33" s="85"/>
      <c r="F33" s="86"/>
      <c r="G33" s="83"/>
      <c r="H33" s="81"/>
      <c r="I33" s="87"/>
      <c r="J33" s="87"/>
      <c r="K33" s="36"/>
      <c r="L33" s="90">
        <v>33</v>
      </c>
      <c r="M33" s="90"/>
      <c r="N33" s="89"/>
      <c r="O33" s="72" t="s">
        <v>179</v>
      </c>
      <c r="P33" s="74">
        <v>42828.416956018518</v>
      </c>
      <c r="Q33" s="72" t="s">
        <v>565</v>
      </c>
      <c r="R33" s="76" t="s">
        <v>646</v>
      </c>
      <c r="S33" s="72" t="s">
        <v>689</v>
      </c>
      <c r="T33" s="72" t="s">
        <v>700</v>
      </c>
      <c r="U33" s="72"/>
      <c r="V33" s="76" t="s">
        <v>742</v>
      </c>
      <c r="W33" s="74">
        <v>42828.416956018518</v>
      </c>
      <c r="X33" s="76" t="s">
        <v>800</v>
      </c>
      <c r="Y33" s="72"/>
      <c r="Z33" s="72"/>
      <c r="AA33" s="78" t="s">
        <v>891</v>
      </c>
      <c r="AB33" s="72"/>
      <c r="AC33" s="72" t="b">
        <v>0</v>
      </c>
      <c r="AD33" s="72">
        <v>0</v>
      </c>
      <c r="AE33" s="78" t="s">
        <v>228</v>
      </c>
      <c r="AF33" s="72" t="b">
        <v>0</v>
      </c>
      <c r="AG33" s="72" t="s">
        <v>229</v>
      </c>
      <c r="AH33" s="72"/>
      <c r="AI33" s="78" t="s">
        <v>228</v>
      </c>
      <c r="AJ33" s="72" t="b">
        <v>0</v>
      </c>
      <c r="AK33" s="72">
        <v>0</v>
      </c>
      <c r="AL33" s="78" t="s">
        <v>228</v>
      </c>
      <c r="AM33" s="72" t="s">
        <v>970</v>
      </c>
      <c r="AN33" s="72" t="b">
        <v>0</v>
      </c>
      <c r="AO33" s="78" t="s">
        <v>891</v>
      </c>
      <c r="AP33" s="72" t="s">
        <v>179</v>
      </c>
      <c r="AQ33" s="72">
        <v>0</v>
      </c>
      <c r="AR33" s="72">
        <v>0</v>
      </c>
      <c r="AS33" s="72"/>
      <c r="AT33" s="72"/>
      <c r="AU33" s="72"/>
      <c r="AV33" s="72"/>
      <c r="AW33" s="72"/>
      <c r="AX33" s="72"/>
      <c r="AY33" s="72"/>
      <c r="AZ33" s="72"/>
      <c r="BA33" s="50">
        <v>0</v>
      </c>
      <c r="BB33" s="51">
        <v>0</v>
      </c>
      <c r="BC33" s="50">
        <v>0</v>
      </c>
      <c r="BD33" s="51">
        <v>0</v>
      </c>
      <c r="BE33" s="50">
        <v>0</v>
      </c>
      <c r="BF33" s="51">
        <v>0</v>
      </c>
      <c r="BG33" s="50">
        <v>8</v>
      </c>
      <c r="BH33" s="51">
        <v>100</v>
      </c>
      <c r="BI33" s="50">
        <v>8</v>
      </c>
    </row>
    <row r="34" spans="1:61" x14ac:dyDescent="0.35">
      <c r="A34" s="70" t="s">
        <v>488</v>
      </c>
      <c r="B34" s="70" t="s">
        <v>488</v>
      </c>
      <c r="C34" s="83"/>
      <c r="D34" s="84"/>
      <c r="E34" s="85"/>
      <c r="F34" s="86"/>
      <c r="G34" s="83"/>
      <c r="H34" s="81"/>
      <c r="I34" s="87"/>
      <c r="J34" s="87"/>
      <c r="K34" s="36"/>
      <c r="L34" s="90">
        <v>34</v>
      </c>
      <c r="M34" s="90"/>
      <c r="N34" s="89"/>
      <c r="O34" s="72" t="s">
        <v>179</v>
      </c>
      <c r="P34" s="74">
        <v>42828.419756944444</v>
      </c>
      <c r="Q34" s="72" t="s">
        <v>566</v>
      </c>
      <c r="R34" s="76" t="s">
        <v>647</v>
      </c>
      <c r="S34" s="72" t="s">
        <v>221</v>
      </c>
      <c r="T34" s="72"/>
      <c r="U34" s="72"/>
      <c r="V34" s="76" t="s">
        <v>743</v>
      </c>
      <c r="W34" s="74">
        <v>42828.419756944444</v>
      </c>
      <c r="X34" s="76" t="s">
        <v>801</v>
      </c>
      <c r="Y34" s="72"/>
      <c r="Z34" s="72"/>
      <c r="AA34" s="78" t="s">
        <v>892</v>
      </c>
      <c r="AB34" s="72"/>
      <c r="AC34" s="72" t="b">
        <v>0</v>
      </c>
      <c r="AD34" s="72">
        <v>0</v>
      </c>
      <c r="AE34" s="78" t="s">
        <v>228</v>
      </c>
      <c r="AF34" s="72" t="b">
        <v>0</v>
      </c>
      <c r="AG34" s="72" t="s">
        <v>332</v>
      </c>
      <c r="AH34" s="72"/>
      <c r="AI34" s="78" t="s">
        <v>228</v>
      </c>
      <c r="AJ34" s="72" t="b">
        <v>0</v>
      </c>
      <c r="AK34" s="72">
        <v>0</v>
      </c>
      <c r="AL34" s="78" t="s">
        <v>228</v>
      </c>
      <c r="AM34" s="72" t="s">
        <v>234</v>
      </c>
      <c r="AN34" s="72" t="b">
        <v>0</v>
      </c>
      <c r="AO34" s="78" t="s">
        <v>892</v>
      </c>
      <c r="AP34" s="72" t="s">
        <v>179</v>
      </c>
      <c r="AQ34" s="72">
        <v>0</v>
      </c>
      <c r="AR34" s="72">
        <v>0</v>
      </c>
      <c r="AS34" s="72"/>
      <c r="AT34" s="72"/>
      <c r="AU34" s="72"/>
      <c r="AV34" s="72"/>
      <c r="AW34" s="72"/>
      <c r="AX34" s="72"/>
      <c r="AY34" s="72"/>
      <c r="AZ34" s="72"/>
      <c r="BA34" s="50">
        <v>0</v>
      </c>
      <c r="BB34" s="51">
        <v>0</v>
      </c>
      <c r="BC34" s="50">
        <v>0</v>
      </c>
      <c r="BD34" s="51">
        <v>0</v>
      </c>
      <c r="BE34" s="50">
        <v>0</v>
      </c>
      <c r="BF34" s="51">
        <v>0</v>
      </c>
      <c r="BG34" s="50">
        <v>17</v>
      </c>
      <c r="BH34" s="51">
        <v>100</v>
      </c>
      <c r="BI34" s="50">
        <v>17</v>
      </c>
    </row>
    <row r="35" spans="1:61" x14ac:dyDescent="0.35">
      <c r="A35" s="70" t="s">
        <v>489</v>
      </c>
      <c r="B35" s="70" t="s">
        <v>489</v>
      </c>
      <c r="C35" s="83"/>
      <c r="D35" s="84"/>
      <c r="E35" s="85"/>
      <c r="F35" s="86"/>
      <c r="G35" s="83"/>
      <c r="H35" s="81"/>
      <c r="I35" s="87"/>
      <c r="J35" s="87"/>
      <c r="K35" s="36"/>
      <c r="L35" s="90">
        <v>35</v>
      </c>
      <c r="M35" s="90"/>
      <c r="N35" s="89"/>
      <c r="O35" s="72" t="s">
        <v>179</v>
      </c>
      <c r="P35" s="74">
        <v>42828.429270833331</v>
      </c>
      <c r="Q35" s="72" t="s">
        <v>567</v>
      </c>
      <c r="R35" s="76" t="s">
        <v>648</v>
      </c>
      <c r="S35" s="72" t="s">
        <v>305</v>
      </c>
      <c r="T35" s="72"/>
      <c r="U35" s="72"/>
      <c r="V35" s="76" t="s">
        <v>744</v>
      </c>
      <c r="W35" s="74">
        <v>42828.429270833331</v>
      </c>
      <c r="X35" s="76" t="s">
        <v>802</v>
      </c>
      <c r="Y35" s="72"/>
      <c r="Z35" s="72"/>
      <c r="AA35" s="78" t="s">
        <v>893</v>
      </c>
      <c r="AB35" s="72"/>
      <c r="AC35" s="72" t="b">
        <v>0</v>
      </c>
      <c r="AD35" s="72">
        <v>0</v>
      </c>
      <c r="AE35" s="78" t="s">
        <v>228</v>
      </c>
      <c r="AF35" s="72" t="b">
        <v>0</v>
      </c>
      <c r="AG35" s="72" t="s">
        <v>331</v>
      </c>
      <c r="AH35" s="72"/>
      <c r="AI35" s="78" t="s">
        <v>228</v>
      </c>
      <c r="AJ35" s="72" t="b">
        <v>0</v>
      </c>
      <c r="AK35" s="72">
        <v>0</v>
      </c>
      <c r="AL35" s="78" t="s">
        <v>228</v>
      </c>
      <c r="AM35" s="72" t="s">
        <v>233</v>
      </c>
      <c r="AN35" s="72" t="b">
        <v>0</v>
      </c>
      <c r="AO35" s="78" t="s">
        <v>893</v>
      </c>
      <c r="AP35" s="72" t="s">
        <v>179</v>
      </c>
      <c r="AQ35" s="72">
        <v>0</v>
      </c>
      <c r="AR35" s="72">
        <v>0</v>
      </c>
      <c r="AS35" s="72"/>
      <c r="AT35" s="72"/>
      <c r="AU35" s="72"/>
      <c r="AV35" s="72"/>
      <c r="AW35" s="72"/>
      <c r="AX35" s="72"/>
      <c r="AY35" s="72"/>
      <c r="AZ35" s="72"/>
      <c r="BA35" s="50">
        <v>0</v>
      </c>
      <c r="BB35" s="51">
        <v>0</v>
      </c>
      <c r="BC35" s="50">
        <v>0</v>
      </c>
      <c r="BD35" s="51">
        <v>0</v>
      </c>
      <c r="BE35" s="50">
        <v>0</v>
      </c>
      <c r="BF35" s="51">
        <v>0</v>
      </c>
      <c r="BG35" s="50">
        <v>6</v>
      </c>
      <c r="BH35" s="51">
        <v>100</v>
      </c>
      <c r="BI35" s="50">
        <v>6</v>
      </c>
    </row>
    <row r="36" spans="1:61" x14ac:dyDescent="0.35">
      <c r="A36" s="70" t="s">
        <v>490</v>
      </c>
      <c r="B36" s="70" t="s">
        <v>530</v>
      </c>
      <c r="C36" s="83"/>
      <c r="D36" s="84"/>
      <c r="E36" s="85"/>
      <c r="F36" s="86"/>
      <c r="G36" s="83"/>
      <c r="H36" s="81"/>
      <c r="I36" s="87"/>
      <c r="J36" s="87"/>
      <c r="K36" s="36"/>
      <c r="L36" s="90">
        <v>36</v>
      </c>
      <c r="M36" s="90"/>
      <c r="N36" s="89"/>
      <c r="O36" s="72" t="s">
        <v>218</v>
      </c>
      <c r="P36" s="74">
        <v>42828.437418981484</v>
      </c>
      <c r="Q36" s="72" t="s">
        <v>568</v>
      </c>
      <c r="R36" s="72"/>
      <c r="S36" s="72"/>
      <c r="T36" s="72"/>
      <c r="U36" s="72"/>
      <c r="V36" s="76" t="s">
        <v>745</v>
      </c>
      <c r="W36" s="74">
        <v>42828.437418981484</v>
      </c>
      <c r="X36" s="76" t="s">
        <v>803</v>
      </c>
      <c r="Y36" s="72"/>
      <c r="Z36" s="72"/>
      <c r="AA36" s="78" t="s">
        <v>894</v>
      </c>
      <c r="AB36" s="72"/>
      <c r="AC36" s="72" t="b">
        <v>0</v>
      </c>
      <c r="AD36" s="72">
        <v>0</v>
      </c>
      <c r="AE36" s="78" t="s">
        <v>228</v>
      </c>
      <c r="AF36" s="72" t="b">
        <v>0</v>
      </c>
      <c r="AG36" s="72" t="s">
        <v>229</v>
      </c>
      <c r="AH36" s="72"/>
      <c r="AI36" s="78" t="s">
        <v>228</v>
      </c>
      <c r="AJ36" s="72" t="b">
        <v>0</v>
      </c>
      <c r="AK36" s="72">
        <v>0</v>
      </c>
      <c r="AL36" s="78" t="s">
        <v>228</v>
      </c>
      <c r="AM36" s="72" t="s">
        <v>238</v>
      </c>
      <c r="AN36" s="72" t="b">
        <v>0</v>
      </c>
      <c r="AO36" s="78" t="s">
        <v>894</v>
      </c>
      <c r="AP36" s="72" t="s">
        <v>179</v>
      </c>
      <c r="AQ36" s="72">
        <v>0</v>
      </c>
      <c r="AR36" s="72">
        <v>0</v>
      </c>
      <c r="AS36" s="72"/>
      <c r="AT36" s="72"/>
      <c r="AU36" s="72"/>
      <c r="AV36" s="72"/>
      <c r="AW36" s="72"/>
      <c r="AX36" s="72"/>
      <c r="AY36" s="72"/>
      <c r="AZ36" s="72"/>
      <c r="BA36" s="50">
        <v>0</v>
      </c>
      <c r="BB36" s="51">
        <v>0</v>
      </c>
      <c r="BC36" s="50">
        <v>0</v>
      </c>
      <c r="BD36" s="51">
        <v>0</v>
      </c>
      <c r="BE36" s="50">
        <v>0</v>
      </c>
      <c r="BF36" s="51">
        <v>0</v>
      </c>
      <c r="BG36" s="50">
        <v>20</v>
      </c>
      <c r="BH36" s="51">
        <v>100</v>
      </c>
      <c r="BI36" s="50">
        <v>20</v>
      </c>
    </row>
    <row r="37" spans="1:61" x14ac:dyDescent="0.35">
      <c r="A37" s="70" t="s">
        <v>491</v>
      </c>
      <c r="B37" s="70" t="s">
        <v>491</v>
      </c>
      <c r="C37" s="83"/>
      <c r="D37" s="84"/>
      <c r="E37" s="85"/>
      <c r="F37" s="86"/>
      <c r="G37" s="83"/>
      <c r="H37" s="81"/>
      <c r="I37" s="87"/>
      <c r="J37" s="87"/>
      <c r="K37" s="36"/>
      <c r="L37" s="90">
        <v>37</v>
      </c>
      <c r="M37" s="90"/>
      <c r="N37" s="89"/>
      <c r="O37" s="72" t="s">
        <v>179</v>
      </c>
      <c r="P37" s="74">
        <v>42828.437974537039</v>
      </c>
      <c r="Q37" s="72" t="s">
        <v>569</v>
      </c>
      <c r="R37" s="76" t="s">
        <v>649</v>
      </c>
      <c r="S37" s="72" t="s">
        <v>690</v>
      </c>
      <c r="T37" s="72"/>
      <c r="U37" s="72"/>
      <c r="V37" s="76" t="s">
        <v>746</v>
      </c>
      <c r="W37" s="74">
        <v>42828.437974537039</v>
      </c>
      <c r="X37" s="76" t="s">
        <v>804</v>
      </c>
      <c r="Y37" s="72"/>
      <c r="Z37" s="72"/>
      <c r="AA37" s="78" t="s">
        <v>895</v>
      </c>
      <c r="AB37" s="72"/>
      <c r="AC37" s="72" t="b">
        <v>0</v>
      </c>
      <c r="AD37" s="72">
        <v>0</v>
      </c>
      <c r="AE37" s="78" t="s">
        <v>228</v>
      </c>
      <c r="AF37" s="72" t="b">
        <v>0</v>
      </c>
      <c r="AG37" s="72" t="s">
        <v>229</v>
      </c>
      <c r="AH37" s="72"/>
      <c r="AI37" s="78" t="s">
        <v>228</v>
      </c>
      <c r="AJ37" s="72" t="b">
        <v>0</v>
      </c>
      <c r="AK37" s="72">
        <v>0</v>
      </c>
      <c r="AL37" s="78" t="s">
        <v>228</v>
      </c>
      <c r="AM37" s="72" t="s">
        <v>239</v>
      </c>
      <c r="AN37" s="72" t="b">
        <v>0</v>
      </c>
      <c r="AO37" s="78" t="s">
        <v>895</v>
      </c>
      <c r="AP37" s="72" t="s">
        <v>179</v>
      </c>
      <c r="AQ37" s="72">
        <v>0</v>
      </c>
      <c r="AR37" s="72">
        <v>0</v>
      </c>
      <c r="AS37" s="72"/>
      <c r="AT37" s="72"/>
      <c r="AU37" s="72"/>
      <c r="AV37" s="72"/>
      <c r="AW37" s="72"/>
      <c r="AX37" s="72"/>
      <c r="AY37" s="72"/>
      <c r="AZ37" s="72"/>
      <c r="BA37" s="50">
        <v>0</v>
      </c>
      <c r="BB37" s="51">
        <v>0</v>
      </c>
      <c r="BC37" s="50">
        <v>0</v>
      </c>
      <c r="BD37" s="51">
        <v>0</v>
      </c>
      <c r="BE37" s="50">
        <v>0</v>
      </c>
      <c r="BF37" s="51">
        <v>0</v>
      </c>
      <c r="BG37" s="50">
        <v>8</v>
      </c>
      <c r="BH37" s="51">
        <v>100</v>
      </c>
      <c r="BI37" s="50">
        <v>8</v>
      </c>
    </row>
    <row r="38" spans="1:61" x14ac:dyDescent="0.35">
      <c r="A38" s="70" t="s">
        <v>492</v>
      </c>
      <c r="B38" s="70" t="s">
        <v>531</v>
      </c>
      <c r="C38" s="83"/>
      <c r="D38" s="84"/>
      <c r="E38" s="85"/>
      <c r="F38" s="86"/>
      <c r="G38" s="83"/>
      <c r="H38" s="81"/>
      <c r="I38" s="87"/>
      <c r="J38" s="87"/>
      <c r="K38" s="36"/>
      <c r="L38" s="90">
        <v>38</v>
      </c>
      <c r="M38" s="90"/>
      <c r="N38" s="89"/>
      <c r="O38" s="72" t="s">
        <v>218</v>
      </c>
      <c r="P38" s="74">
        <v>42828.440196759257</v>
      </c>
      <c r="Q38" s="72" t="s">
        <v>570</v>
      </c>
      <c r="R38" s="76" t="s">
        <v>650</v>
      </c>
      <c r="S38" s="72" t="s">
        <v>226</v>
      </c>
      <c r="T38" s="72"/>
      <c r="U38" s="72"/>
      <c r="V38" s="76" t="s">
        <v>747</v>
      </c>
      <c r="W38" s="74">
        <v>42828.440196759257</v>
      </c>
      <c r="X38" s="76" t="s">
        <v>805</v>
      </c>
      <c r="Y38" s="72"/>
      <c r="Z38" s="72"/>
      <c r="AA38" s="78" t="s">
        <v>896</v>
      </c>
      <c r="AB38" s="72"/>
      <c r="AC38" s="72" t="b">
        <v>0</v>
      </c>
      <c r="AD38" s="72">
        <v>0</v>
      </c>
      <c r="AE38" s="78" t="s">
        <v>228</v>
      </c>
      <c r="AF38" s="72" t="b">
        <v>0</v>
      </c>
      <c r="AG38" s="72" t="s">
        <v>229</v>
      </c>
      <c r="AH38" s="72"/>
      <c r="AI38" s="78" t="s">
        <v>228</v>
      </c>
      <c r="AJ38" s="72" t="b">
        <v>0</v>
      </c>
      <c r="AK38" s="72">
        <v>0</v>
      </c>
      <c r="AL38" s="78" t="s">
        <v>228</v>
      </c>
      <c r="AM38" s="72" t="s">
        <v>234</v>
      </c>
      <c r="AN38" s="72" t="b">
        <v>0</v>
      </c>
      <c r="AO38" s="78" t="s">
        <v>896</v>
      </c>
      <c r="AP38" s="72" t="s">
        <v>179</v>
      </c>
      <c r="AQ38" s="72">
        <v>0</v>
      </c>
      <c r="AR38" s="72">
        <v>0</v>
      </c>
      <c r="AS38" s="72"/>
      <c r="AT38" s="72"/>
      <c r="AU38" s="72"/>
      <c r="AV38" s="72"/>
      <c r="AW38" s="72"/>
      <c r="AX38" s="72"/>
      <c r="AY38" s="72"/>
      <c r="AZ38" s="72"/>
      <c r="BA38" s="50">
        <v>1</v>
      </c>
      <c r="BB38" s="51">
        <v>6.25</v>
      </c>
      <c r="BC38" s="50">
        <v>0</v>
      </c>
      <c r="BD38" s="51">
        <v>0</v>
      </c>
      <c r="BE38" s="50">
        <v>0</v>
      </c>
      <c r="BF38" s="51">
        <v>0</v>
      </c>
      <c r="BG38" s="50">
        <v>15</v>
      </c>
      <c r="BH38" s="51">
        <v>93.75</v>
      </c>
      <c r="BI38" s="50">
        <v>16</v>
      </c>
    </row>
    <row r="39" spans="1:61" x14ac:dyDescent="0.35">
      <c r="A39" s="70" t="s">
        <v>492</v>
      </c>
      <c r="B39" s="70" t="s">
        <v>217</v>
      </c>
      <c r="C39" s="83"/>
      <c r="D39" s="84"/>
      <c r="E39" s="85"/>
      <c r="F39" s="86"/>
      <c r="G39" s="83"/>
      <c r="H39" s="81"/>
      <c r="I39" s="87"/>
      <c r="J39" s="87"/>
      <c r="K39" s="36"/>
      <c r="L39" s="90">
        <v>39</v>
      </c>
      <c r="M39" s="90"/>
      <c r="N39" s="89"/>
      <c r="O39" s="72" t="s">
        <v>218</v>
      </c>
      <c r="P39" s="74">
        <v>42828.440196759257</v>
      </c>
      <c r="Q39" s="72" t="s">
        <v>570</v>
      </c>
      <c r="R39" s="76" t="s">
        <v>650</v>
      </c>
      <c r="S39" s="72" t="s">
        <v>226</v>
      </c>
      <c r="T39" s="72"/>
      <c r="U39" s="72"/>
      <c r="V39" s="76" t="s">
        <v>747</v>
      </c>
      <c r="W39" s="74">
        <v>42828.440196759257</v>
      </c>
      <c r="X39" s="76" t="s">
        <v>805</v>
      </c>
      <c r="Y39" s="72"/>
      <c r="Z39" s="72"/>
      <c r="AA39" s="78" t="s">
        <v>896</v>
      </c>
      <c r="AB39" s="72"/>
      <c r="AC39" s="72" t="b">
        <v>0</v>
      </c>
      <c r="AD39" s="72">
        <v>0</v>
      </c>
      <c r="AE39" s="78" t="s">
        <v>228</v>
      </c>
      <c r="AF39" s="72" t="b">
        <v>0</v>
      </c>
      <c r="AG39" s="72" t="s">
        <v>229</v>
      </c>
      <c r="AH39" s="72"/>
      <c r="AI39" s="78" t="s">
        <v>228</v>
      </c>
      <c r="AJ39" s="72" t="b">
        <v>0</v>
      </c>
      <c r="AK39" s="72">
        <v>0</v>
      </c>
      <c r="AL39" s="78" t="s">
        <v>228</v>
      </c>
      <c r="AM39" s="72" t="s">
        <v>234</v>
      </c>
      <c r="AN39" s="72" t="b">
        <v>0</v>
      </c>
      <c r="AO39" s="78" t="s">
        <v>896</v>
      </c>
      <c r="AP39" s="72" t="s">
        <v>179</v>
      </c>
      <c r="AQ39" s="72">
        <v>0</v>
      </c>
      <c r="AR39" s="72">
        <v>0</v>
      </c>
      <c r="AS39" s="72"/>
      <c r="AT39" s="72"/>
      <c r="AU39" s="72"/>
      <c r="AV39" s="72"/>
      <c r="AW39" s="72"/>
      <c r="AX39" s="72"/>
      <c r="AY39" s="72"/>
      <c r="AZ39" s="72"/>
      <c r="BA39" s="50"/>
      <c r="BB39" s="51"/>
      <c r="BC39" s="50"/>
      <c r="BD39" s="51"/>
      <c r="BE39" s="50"/>
      <c r="BF39" s="51"/>
      <c r="BG39" s="50"/>
      <c r="BH39" s="51"/>
      <c r="BI39" s="50"/>
    </row>
    <row r="40" spans="1:61" x14ac:dyDescent="0.35">
      <c r="A40" s="70" t="s">
        <v>493</v>
      </c>
      <c r="B40" s="70" t="s">
        <v>493</v>
      </c>
      <c r="C40" s="83"/>
      <c r="D40" s="84"/>
      <c r="E40" s="85"/>
      <c r="F40" s="86"/>
      <c r="G40" s="83"/>
      <c r="H40" s="81"/>
      <c r="I40" s="87"/>
      <c r="J40" s="87"/>
      <c r="K40" s="36"/>
      <c r="L40" s="90">
        <v>40</v>
      </c>
      <c r="M40" s="90"/>
      <c r="N40" s="89"/>
      <c r="O40" s="72" t="s">
        <v>179</v>
      </c>
      <c r="P40" s="74">
        <v>42828.441307870373</v>
      </c>
      <c r="Q40" s="72" t="s">
        <v>571</v>
      </c>
      <c r="R40" s="72"/>
      <c r="S40" s="72"/>
      <c r="T40" s="72"/>
      <c r="U40" s="72"/>
      <c r="V40" s="76" t="s">
        <v>748</v>
      </c>
      <c r="W40" s="74">
        <v>42828.441307870373</v>
      </c>
      <c r="X40" s="76" t="s">
        <v>806</v>
      </c>
      <c r="Y40" s="72"/>
      <c r="Z40" s="72"/>
      <c r="AA40" s="78" t="s">
        <v>897</v>
      </c>
      <c r="AB40" s="72"/>
      <c r="AC40" s="72" t="b">
        <v>0</v>
      </c>
      <c r="AD40" s="72">
        <v>0</v>
      </c>
      <c r="AE40" s="78" t="s">
        <v>228</v>
      </c>
      <c r="AF40" s="72" t="b">
        <v>0</v>
      </c>
      <c r="AG40" s="72" t="s">
        <v>231</v>
      </c>
      <c r="AH40" s="72"/>
      <c r="AI40" s="78" t="s">
        <v>228</v>
      </c>
      <c r="AJ40" s="72" t="b">
        <v>0</v>
      </c>
      <c r="AK40" s="72">
        <v>0</v>
      </c>
      <c r="AL40" s="78" t="s">
        <v>228</v>
      </c>
      <c r="AM40" s="72" t="s">
        <v>242</v>
      </c>
      <c r="AN40" s="72" t="b">
        <v>0</v>
      </c>
      <c r="AO40" s="78" t="s">
        <v>897</v>
      </c>
      <c r="AP40" s="72" t="s">
        <v>179</v>
      </c>
      <c r="AQ40" s="72">
        <v>0</v>
      </c>
      <c r="AR40" s="72">
        <v>0</v>
      </c>
      <c r="AS40" s="72"/>
      <c r="AT40" s="72"/>
      <c r="AU40" s="72"/>
      <c r="AV40" s="72"/>
      <c r="AW40" s="72"/>
      <c r="AX40" s="72"/>
      <c r="AY40" s="72"/>
      <c r="AZ40" s="72"/>
      <c r="BA40" s="50">
        <v>0</v>
      </c>
      <c r="BB40" s="51">
        <v>0</v>
      </c>
      <c r="BC40" s="50">
        <v>0</v>
      </c>
      <c r="BD40" s="51">
        <v>0</v>
      </c>
      <c r="BE40" s="50">
        <v>0</v>
      </c>
      <c r="BF40" s="51">
        <v>0</v>
      </c>
      <c r="BG40" s="50">
        <v>7</v>
      </c>
      <c r="BH40" s="51">
        <v>100</v>
      </c>
      <c r="BI40" s="50">
        <v>7</v>
      </c>
    </row>
    <row r="41" spans="1:61" x14ac:dyDescent="0.35">
      <c r="A41" s="70" t="s">
        <v>392</v>
      </c>
      <c r="B41" s="70" t="s">
        <v>392</v>
      </c>
      <c r="C41" s="83"/>
      <c r="D41" s="84"/>
      <c r="E41" s="85"/>
      <c r="F41" s="86"/>
      <c r="G41" s="83"/>
      <c r="H41" s="81"/>
      <c r="I41" s="87"/>
      <c r="J41" s="87"/>
      <c r="K41" s="36"/>
      <c r="L41" s="90">
        <v>41</v>
      </c>
      <c r="M41" s="90"/>
      <c r="N41" s="89"/>
      <c r="O41" s="72" t="s">
        <v>179</v>
      </c>
      <c r="P41" s="74">
        <v>42828.459074074075</v>
      </c>
      <c r="Q41" s="72" t="s">
        <v>397</v>
      </c>
      <c r="R41" s="76" t="s">
        <v>401</v>
      </c>
      <c r="S41" s="72" t="s">
        <v>324</v>
      </c>
      <c r="T41" s="72" t="s">
        <v>408</v>
      </c>
      <c r="U41" s="76" t="s">
        <v>409</v>
      </c>
      <c r="V41" s="76" t="s">
        <v>409</v>
      </c>
      <c r="W41" s="74">
        <v>42828.459074074075</v>
      </c>
      <c r="X41" s="76" t="s">
        <v>415</v>
      </c>
      <c r="Y41" s="72"/>
      <c r="Z41" s="72"/>
      <c r="AA41" s="78" t="s">
        <v>419</v>
      </c>
      <c r="AB41" s="72"/>
      <c r="AC41" s="72" t="b">
        <v>0</v>
      </c>
      <c r="AD41" s="72">
        <v>1</v>
      </c>
      <c r="AE41" s="78" t="s">
        <v>228</v>
      </c>
      <c r="AF41" s="72" t="b">
        <v>0</v>
      </c>
      <c r="AG41" s="72" t="s">
        <v>229</v>
      </c>
      <c r="AH41" s="72"/>
      <c r="AI41" s="78" t="s">
        <v>228</v>
      </c>
      <c r="AJ41" s="72" t="b">
        <v>0</v>
      </c>
      <c r="AK41" s="72">
        <v>0</v>
      </c>
      <c r="AL41" s="78" t="s">
        <v>228</v>
      </c>
      <c r="AM41" s="72" t="s">
        <v>424</v>
      </c>
      <c r="AN41" s="72" t="b">
        <v>0</v>
      </c>
      <c r="AO41" s="78" t="s">
        <v>419</v>
      </c>
      <c r="AP41" s="72" t="s">
        <v>179</v>
      </c>
      <c r="AQ41" s="72">
        <v>0</v>
      </c>
      <c r="AR41" s="72">
        <v>0</v>
      </c>
      <c r="AS41" s="72"/>
      <c r="AT41" s="72"/>
      <c r="AU41" s="72"/>
      <c r="AV41" s="72"/>
      <c r="AW41" s="72"/>
      <c r="AX41" s="72"/>
      <c r="AY41" s="72"/>
      <c r="AZ41" s="72"/>
      <c r="BA41" s="50">
        <v>0</v>
      </c>
      <c r="BB41" s="51">
        <v>0</v>
      </c>
      <c r="BC41" s="50">
        <v>0</v>
      </c>
      <c r="BD41" s="51">
        <v>0</v>
      </c>
      <c r="BE41" s="50">
        <v>0</v>
      </c>
      <c r="BF41" s="51">
        <v>0</v>
      </c>
      <c r="BG41" s="50">
        <v>12</v>
      </c>
      <c r="BH41" s="51">
        <v>100</v>
      </c>
      <c r="BI41" s="50">
        <v>12</v>
      </c>
    </row>
    <row r="42" spans="1:61" x14ac:dyDescent="0.35">
      <c r="A42" s="70" t="s">
        <v>494</v>
      </c>
      <c r="B42" s="70" t="s">
        <v>494</v>
      </c>
      <c r="C42" s="83"/>
      <c r="D42" s="84"/>
      <c r="E42" s="85"/>
      <c r="F42" s="86"/>
      <c r="G42" s="83"/>
      <c r="H42" s="81"/>
      <c r="I42" s="87"/>
      <c r="J42" s="87"/>
      <c r="K42" s="36"/>
      <c r="L42" s="90">
        <v>42</v>
      </c>
      <c r="M42" s="90"/>
      <c r="N42" s="89"/>
      <c r="O42" s="72" t="s">
        <v>179</v>
      </c>
      <c r="P42" s="74">
        <v>42828.459467592591</v>
      </c>
      <c r="Q42" s="72" t="s">
        <v>572</v>
      </c>
      <c r="R42" s="76" t="s">
        <v>651</v>
      </c>
      <c r="S42" s="72" t="s">
        <v>223</v>
      </c>
      <c r="T42" s="72"/>
      <c r="U42" s="76" t="s">
        <v>713</v>
      </c>
      <c r="V42" s="76" t="s">
        <v>713</v>
      </c>
      <c r="W42" s="74">
        <v>42828.459467592591</v>
      </c>
      <c r="X42" s="76" t="s">
        <v>807</v>
      </c>
      <c r="Y42" s="72"/>
      <c r="Z42" s="72"/>
      <c r="AA42" s="78" t="s">
        <v>898</v>
      </c>
      <c r="AB42" s="72"/>
      <c r="AC42" s="72" t="b">
        <v>0</v>
      </c>
      <c r="AD42" s="72">
        <v>0</v>
      </c>
      <c r="AE42" s="78" t="s">
        <v>228</v>
      </c>
      <c r="AF42" s="72" t="b">
        <v>0</v>
      </c>
      <c r="AG42" s="72" t="s">
        <v>229</v>
      </c>
      <c r="AH42" s="72"/>
      <c r="AI42" s="78" t="s">
        <v>228</v>
      </c>
      <c r="AJ42" s="72" t="b">
        <v>0</v>
      </c>
      <c r="AK42" s="72">
        <v>0</v>
      </c>
      <c r="AL42" s="78" t="s">
        <v>228</v>
      </c>
      <c r="AM42" s="72" t="s">
        <v>241</v>
      </c>
      <c r="AN42" s="72" t="b">
        <v>0</v>
      </c>
      <c r="AO42" s="78" t="s">
        <v>898</v>
      </c>
      <c r="AP42" s="72" t="s">
        <v>179</v>
      </c>
      <c r="AQ42" s="72">
        <v>0</v>
      </c>
      <c r="AR42" s="72">
        <v>0</v>
      </c>
      <c r="AS42" s="72"/>
      <c r="AT42" s="72"/>
      <c r="AU42" s="72"/>
      <c r="AV42" s="72"/>
      <c r="AW42" s="72"/>
      <c r="AX42" s="72"/>
      <c r="AY42" s="72"/>
      <c r="AZ42" s="72"/>
      <c r="BA42" s="50">
        <v>1</v>
      </c>
      <c r="BB42" s="51">
        <v>7.1428571428571432</v>
      </c>
      <c r="BC42" s="50">
        <v>1</v>
      </c>
      <c r="BD42" s="51">
        <v>7.1428571428571432</v>
      </c>
      <c r="BE42" s="50">
        <v>0</v>
      </c>
      <c r="BF42" s="51">
        <v>0</v>
      </c>
      <c r="BG42" s="50">
        <v>12</v>
      </c>
      <c r="BH42" s="51">
        <v>85.714285714285708</v>
      </c>
      <c r="BI42" s="50">
        <v>14</v>
      </c>
    </row>
    <row r="43" spans="1:61" x14ac:dyDescent="0.35">
      <c r="A43" s="70" t="s">
        <v>495</v>
      </c>
      <c r="B43" s="70" t="s">
        <v>495</v>
      </c>
      <c r="C43" s="83"/>
      <c r="D43" s="84"/>
      <c r="E43" s="85"/>
      <c r="F43" s="86"/>
      <c r="G43" s="83"/>
      <c r="H43" s="81"/>
      <c r="I43" s="87"/>
      <c r="J43" s="87"/>
      <c r="K43" s="36"/>
      <c r="L43" s="90">
        <v>43</v>
      </c>
      <c r="M43" s="90"/>
      <c r="N43" s="89"/>
      <c r="O43" s="72" t="s">
        <v>179</v>
      </c>
      <c r="P43" s="74">
        <v>42828.46466435185</v>
      </c>
      <c r="Q43" s="72" t="s">
        <v>573</v>
      </c>
      <c r="R43" s="72"/>
      <c r="S43" s="72"/>
      <c r="T43" s="72"/>
      <c r="U43" s="72"/>
      <c r="V43" s="76" t="s">
        <v>749</v>
      </c>
      <c r="W43" s="74">
        <v>42828.46466435185</v>
      </c>
      <c r="X43" s="76" t="s">
        <v>808</v>
      </c>
      <c r="Y43" s="72"/>
      <c r="Z43" s="72"/>
      <c r="AA43" s="78" t="s">
        <v>899</v>
      </c>
      <c r="AB43" s="72"/>
      <c r="AC43" s="72" t="b">
        <v>0</v>
      </c>
      <c r="AD43" s="72">
        <v>0</v>
      </c>
      <c r="AE43" s="78" t="s">
        <v>228</v>
      </c>
      <c r="AF43" s="72" t="b">
        <v>0</v>
      </c>
      <c r="AG43" s="72" t="s">
        <v>310</v>
      </c>
      <c r="AH43" s="72"/>
      <c r="AI43" s="78" t="s">
        <v>228</v>
      </c>
      <c r="AJ43" s="72" t="b">
        <v>0</v>
      </c>
      <c r="AK43" s="72">
        <v>0</v>
      </c>
      <c r="AL43" s="78" t="s">
        <v>228</v>
      </c>
      <c r="AM43" s="72" t="s">
        <v>233</v>
      </c>
      <c r="AN43" s="72" t="b">
        <v>0</v>
      </c>
      <c r="AO43" s="78" t="s">
        <v>899</v>
      </c>
      <c r="AP43" s="72" t="s">
        <v>179</v>
      </c>
      <c r="AQ43" s="72">
        <v>0</v>
      </c>
      <c r="AR43" s="72">
        <v>0</v>
      </c>
      <c r="AS43" s="72"/>
      <c r="AT43" s="72"/>
      <c r="AU43" s="72"/>
      <c r="AV43" s="72"/>
      <c r="AW43" s="72"/>
      <c r="AX43" s="72"/>
      <c r="AY43" s="72"/>
      <c r="AZ43" s="72"/>
      <c r="BA43" s="50">
        <v>0</v>
      </c>
      <c r="BB43" s="51">
        <v>0</v>
      </c>
      <c r="BC43" s="50">
        <v>1</v>
      </c>
      <c r="BD43" s="51">
        <v>7.1428571428571432</v>
      </c>
      <c r="BE43" s="50">
        <v>0</v>
      </c>
      <c r="BF43" s="51">
        <v>0</v>
      </c>
      <c r="BG43" s="50">
        <v>13</v>
      </c>
      <c r="BH43" s="51">
        <v>92.857142857142861</v>
      </c>
      <c r="BI43" s="50">
        <v>14</v>
      </c>
    </row>
    <row r="44" spans="1:61" x14ac:dyDescent="0.35">
      <c r="A44" s="70" t="s">
        <v>496</v>
      </c>
      <c r="B44" s="70" t="s">
        <v>496</v>
      </c>
      <c r="C44" s="83"/>
      <c r="D44" s="84"/>
      <c r="E44" s="85"/>
      <c r="F44" s="86"/>
      <c r="G44" s="83"/>
      <c r="H44" s="81"/>
      <c r="I44" s="87"/>
      <c r="J44" s="87"/>
      <c r="K44" s="36"/>
      <c r="L44" s="90">
        <v>44</v>
      </c>
      <c r="M44" s="90"/>
      <c r="N44" s="89"/>
      <c r="O44" s="72" t="s">
        <v>179</v>
      </c>
      <c r="P44" s="74">
        <v>42828.470509259256</v>
      </c>
      <c r="Q44" s="72" t="s">
        <v>574</v>
      </c>
      <c r="R44" s="76" t="s">
        <v>652</v>
      </c>
      <c r="S44" s="72" t="s">
        <v>381</v>
      </c>
      <c r="T44" s="72"/>
      <c r="U44" s="76" t="s">
        <v>714</v>
      </c>
      <c r="V44" s="76" t="s">
        <v>714</v>
      </c>
      <c r="W44" s="74">
        <v>42828.470509259256</v>
      </c>
      <c r="X44" s="76" t="s">
        <v>809</v>
      </c>
      <c r="Y44" s="72"/>
      <c r="Z44" s="72"/>
      <c r="AA44" s="78" t="s">
        <v>900</v>
      </c>
      <c r="AB44" s="72"/>
      <c r="AC44" s="72" t="b">
        <v>0</v>
      </c>
      <c r="AD44" s="72">
        <v>0</v>
      </c>
      <c r="AE44" s="78" t="s">
        <v>228</v>
      </c>
      <c r="AF44" s="72" t="b">
        <v>0</v>
      </c>
      <c r="AG44" s="72" t="s">
        <v>229</v>
      </c>
      <c r="AH44" s="72"/>
      <c r="AI44" s="78" t="s">
        <v>228</v>
      </c>
      <c r="AJ44" s="72" t="b">
        <v>0</v>
      </c>
      <c r="AK44" s="72">
        <v>0</v>
      </c>
      <c r="AL44" s="78" t="s">
        <v>228</v>
      </c>
      <c r="AM44" s="72" t="s">
        <v>971</v>
      </c>
      <c r="AN44" s="72" t="b">
        <v>0</v>
      </c>
      <c r="AO44" s="78" t="s">
        <v>900</v>
      </c>
      <c r="AP44" s="72" t="s">
        <v>179</v>
      </c>
      <c r="AQ44" s="72">
        <v>0</v>
      </c>
      <c r="AR44" s="72">
        <v>0</v>
      </c>
      <c r="AS44" s="72"/>
      <c r="AT44" s="72"/>
      <c r="AU44" s="72"/>
      <c r="AV44" s="72"/>
      <c r="AW44" s="72"/>
      <c r="AX44" s="72"/>
      <c r="AY44" s="72"/>
      <c r="AZ44" s="72"/>
      <c r="BA44" s="50">
        <v>0</v>
      </c>
      <c r="BB44" s="51">
        <v>0</v>
      </c>
      <c r="BC44" s="50">
        <v>0</v>
      </c>
      <c r="BD44" s="51">
        <v>0</v>
      </c>
      <c r="BE44" s="50">
        <v>0</v>
      </c>
      <c r="BF44" s="51">
        <v>0</v>
      </c>
      <c r="BG44" s="50">
        <v>17</v>
      </c>
      <c r="BH44" s="51">
        <v>100</v>
      </c>
      <c r="BI44" s="50">
        <v>17</v>
      </c>
    </row>
    <row r="45" spans="1:61" x14ac:dyDescent="0.35">
      <c r="A45" s="70" t="s">
        <v>391</v>
      </c>
      <c r="B45" s="70" t="s">
        <v>391</v>
      </c>
      <c r="C45" s="83"/>
      <c r="D45" s="84"/>
      <c r="E45" s="85"/>
      <c r="F45" s="86"/>
      <c r="G45" s="83"/>
      <c r="H45" s="81"/>
      <c r="I45" s="87"/>
      <c r="J45" s="87"/>
      <c r="K45" s="36"/>
      <c r="L45" s="90">
        <v>45</v>
      </c>
      <c r="M45" s="90"/>
      <c r="N45" s="89"/>
      <c r="O45" s="72" t="s">
        <v>179</v>
      </c>
      <c r="P45" s="74">
        <v>42828.470949074072</v>
      </c>
      <c r="Q45" s="72" t="s">
        <v>575</v>
      </c>
      <c r="R45" s="76" t="s">
        <v>653</v>
      </c>
      <c r="S45" s="72" t="s">
        <v>404</v>
      </c>
      <c r="T45" s="72"/>
      <c r="U45" s="72"/>
      <c r="V45" s="76" t="s">
        <v>411</v>
      </c>
      <c r="W45" s="74">
        <v>42828.470949074072</v>
      </c>
      <c r="X45" s="76" t="s">
        <v>810</v>
      </c>
      <c r="Y45" s="72"/>
      <c r="Z45" s="72"/>
      <c r="AA45" s="78" t="s">
        <v>901</v>
      </c>
      <c r="AB45" s="72"/>
      <c r="AC45" s="72" t="b">
        <v>0</v>
      </c>
      <c r="AD45" s="72">
        <v>0</v>
      </c>
      <c r="AE45" s="78" t="s">
        <v>228</v>
      </c>
      <c r="AF45" s="72" t="b">
        <v>0</v>
      </c>
      <c r="AG45" s="72" t="s">
        <v>229</v>
      </c>
      <c r="AH45" s="72"/>
      <c r="AI45" s="78" t="s">
        <v>228</v>
      </c>
      <c r="AJ45" s="72" t="b">
        <v>0</v>
      </c>
      <c r="AK45" s="72">
        <v>0</v>
      </c>
      <c r="AL45" s="78" t="s">
        <v>228</v>
      </c>
      <c r="AM45" s="72" t="s">
        <v>423</v>
      </c>
      <c r="AN45" s="72" t="b">
        <v>0</v>
      </c>
      <c r="AO45" s="78" t="s">
        <v>901</v>
      </c>
      <c r="AP45" s="72" t="s">
        <v>179</v>
      </c>
      <c r="AQ45" s="72">
        <v>0</v>
      </c>
      <c r="AR45" s="72">
        <v>0</v>
      </c>
      <c r="AS45" s="72"/>
      <c r="AT45" s="72"/>
      <c r="AU45" s="72"/>
      <c r="AV45" s="72"/>
      <c r="AW45" s="72"/>
      <c r="AX45" s="72"/>
      <c r="AY45" s="72"/>
      <c r="AZ45" s="72"/>
      <c r="BA45" s="50">
        <v>0</v>
      </c>
      <c r="BB45" s="51">
        <v>0</v>
      </c>
      <c r="BC45" s="50">
        <v>0</v>
      </c>
      <c r="BD45" s="51">
        <v>0</v>
      </c>
      <c r="BE45" s="50">
        <v>0</v>
      </c>
      <c r="BF45" s="51">
        <v>0</v>
      </c>
      <c r="BG45" s="50">
        <v>13</v>
      </c>
      <c r="BH45" s="51">
        <v>100</v>
      </c>
      <c r="BI45" s="50">
        <v>13</v>
      </c>
    </row>
    <row r="46" spans="1:61" x14ac:dyDescent="0.35">
      <c r="A46" s="70" t="s">
        <v>393</v>
      </c>
      <c r="B46" s="70" t="s">
        <v>393</v>
      </c>
      <c r="C46" s="83"/>
      <c r="D46" s="84"/>
      <c r="E46" s="85"/>
      <c r="F46" s="86"/>
      <c r="G46" s="83"/>
      <c r="H46" s="81"/>
      <c r="I46" s="87"/>
      <c r="J46" s="87"/>
      <c r="K46" s="36"/>
      <c r="L46" s="90">
        <v>46</v>
      </c>
      <c r="M46" s="90"/>
      <c r="N46" s="89"/>
      <c r="O46" s="72" t="s">
        <v>179</v>
      </c>
      <c r="P46" s="74">
        <v>42828.344525462962</v>
      </c>
      <c r="Q46" s="72" t="s">
        <v>576</v>
      </c>
      <c r="R46" s="76" t="s">
        <v>654</v>
      </c>
      <c r="S46" s="72" t="s">
        <v>405</v>
      </c>
      <c r="T46" s="72"/>
      <c r="U46" s="76" t="s">
        <v>715</v>
      </c>
      <c r="V46" s="76" t="s">
        <v>715</v>
      </c>
      <c r="W46" s="74">
        <v>42828.344525462962</v>
      </c>
      <c r="X46" s="76" t="s">
        <v>811</v>
      </c>
      <c r="Y46" s="72"/>
      <c r="Z46" s="72"/>
      <c r="AA46" s="78" t="s">
        <v>902</v>
      </c>
      <c r="AB46" s="72"/>
      <c r="AC46" s="72" t="b">
        <v>0</v>
      </c>
      <c r="AD46" s="72">
        <v>0</v>
      </c>
      <c r="AE46" s="78" t="s">
        <v>228</v>
      </c>
      <c r="AF46" s="72" t="b">
        <v>0</v>
      </c>
      <c r="AG46" s="72" t="s">
        <v>229</v>
      </c>
      <c r="AH46" s="72"/>
      <c r="AI46" s="78" t="s">
        <v>228</v>
      </c>
      <c r="AJ46" s="72" t="b">
        <v>0</v>
      </c>
      <c r="AK46" s="72">
        <v>0</v>
      </c>
      <c r="AL46" s="78" t="s">
        <v>228</v>
      </c>
      <c r="AM46" s="72" t="s">
        <v>425</v>
      </c>
      <c r="AN46" s="72" t="b">
        <v>0</v>
      </c>
      <c r="AO46" s="78" t="s">
        <v>902</v>
      </c>
      <c r="AP46" s="72" t="s">
        <v>179</v>
      </c>
      <c r="AQ46" s="72">
        <v>0</v>
      </c>
      <c r="AR46" s="72">
        <v>0</v>
      </c>
      <c r="AS46" s="72"/>
      <c r="AT46" s="72"/>
      <c r="AU46" s="72"/>
      <c r="AV46" s="72"/>
      <c r="AW46" s="72"/>
      <c r="AX46" s="72"/>
      <c r="AY46" s="72"/>
      <c r="AZ46" s="72"/>
      <c r="BA46" s="50">
        <v>0</v>
      </c>
      <c r="BB46" s="51">
        <v>0</v>
      </c>
      <c r="BC46" s="50">
        <v>0</v>
      </c>
      <c r="BD46" s="51">
        <v>0</v>
      </c>
      <c r="BE46" s="50">
        <v>0</v>
      </c>
      <c r="BF46" s="51">
        <v>0</v>
      </c>
      <c r="BG46" s="50">
        <v>12</v>
      </c>
      <c r="BH46" s="51">
        <v>100</v>
      </c>
      <c r="BI46" s="50">
        <v>12</v>
      </c>
    </row>
    <row r="47" spans="1:61" x14ac:dyDescent="0.35">
      <c r="A47" s="70" t="s">
        <v>393</v>
      </c>
      <c r="B47" s="70" t="s">
        <v>393</v>
      </c>
      <c r="C47" s="83"/>
      <c r="D47" s="84"/>
      <c r="E47" s="85"/>
      <c r="F47" s="86"/>
      <c r="G47" s="83"/>
      <c r="H47" s="81"/>
      <c r="I47" s="87"/>
      <c r="J47" s="87"/>
      <c r="K47" s="36"/>
      <c r="L47" s="90">
        <v>47</v>
      </c>
      <c r="M47" s="90"/>
      <c r="N47" s="89"/>
      <c r="O47" s="72" t="s">
        <v>179</v>
      </c>
      <c r="P47" s="74">
        <v>42828.474942129629</v>
      </c>
      <c r="Q47" s="72" t="s">
        <v>398</v>
      </c>
      <c r="R47" s="76" t="s">
        <v>402</v>
      </c>
      <c r="S47" s="72" t="s">
        <v>405</v>
      </c>
      <c r="T47" s="72"/>
      <c r="U47" s="76" t="s">
        <v>410</v>
      </c>
      <c r="V47" s="76" t="s">
        <v>410</v>
      </c>
      <c r="W47" s="74">
        <v>42828.474942129629</v>
      </c>
      <c r="X47" s="76" t="s">
        <v>416</v>
      </c>
      <c r="Y47" s="72"/>
      <c r="Z47" s="72"/>
      <c r="AA47" s="78" t="s">
        <v>420</v>
      </c>
      <c r="AB47" s="72"/>
      <c r="AC47" s="72" t="b">
        <v>0</v>
      </c>
      <c r="AD47" s="72">
        <v>0</v>
      </c>
      <c r="AE47" s="78" t="s">
        <v>228</v>
      </c>
      <c r="AF47" s="72" t="b">
        <v>0</v>
      </c>
      <c r="AG47" s="72" t="s">
        <v>229</v>
      </c>
      <c r="AH47" s="72"/>
      <c r="AI47" s="78" t="s">
        <v>228</v>
      </c>
      <c r="AJ47" s="72" t="b">
        <v>0</v>
      </c>
      <c r="AK47" s="72">
        <v>0</v>
      </c>
      <c r="AL47" s="78" t="s">
        <v>228</v>
      </c>
      <c r="AM47" s="72" t="s">
        <v>425</v>
      </c>
      <c r="AN47" s="72" t="b">
        <v>0</v>
      </c>
      <c r="AO47" s="78" t="s">
        <v>420</v>
      </c>
      <c r="AP47" s="72" t="s">
        <v>179</v>
      </c>
      <c r="AQ47" s="72">
        <v>0</v>
      </c>
      <c r="AR47" s="72">
        <v>0</v>
      </c>
      <c r="AS47" s="72"/>
      <c r="AT47" s="72"/>
      <c r="AU47" s="72"/>
      <c r="AV47" s="72"/>
      <c r="AW47" s="72"/>
      <c r="AX47" s="72"/>
      <c r="AY47" s="72"/>
      <c r="AZ47" s="72"/>
      <c r="BA47" s="50">
        <v>1</v>
      </c>
      <c r="BB47" s="51">
        <v>6.25</v>
      </c>
      <c r="BC47" s="50">
        <v>0</v>
      </c>
      <c r="BD47" s="51">
        <v>0</v>
      </c>
      <c r="BE47" s="50">
        <v>0</v>
      </c>
      <c r="BF47" s="51">
        <v>0</v>
      </c>
      <c r="BG47" s="50">
        <v>15</v>
      </c>
      <c r="BH47" s="51">
        <v>93.75</v>
      </c>
      <c r="BI47" s="50">
        <v>16</v>
      </c>
    </row>
    <row r="48" spans="1:61" x14ac:dyDescent="0.35">
      <c r="A48" s="70" t="s">
        <v>497</v>
      </c>
      <c r="B48" s="70" t="s">
        <v>497</v>
      </c>
      <c r="C48" s="83"/>
      <c r="D48" s="84"/>
      <c r="E48" s="85"/>
      <c r="F48" s="86"/>
      <c r="G48" s="83"/>
      <c r="H48" s="81"/>
      <c r="I48" s="87"/>
      <c r="J48" s="87"/>
      <c r="K48" s="36"/>
      <c r="L48" s="90">
        <v>48</v>
      </c>
      <c r="M48" s="90"/>
      <c r="N48" s="89"/>
      <c r="O48" s="72" t="s">
        <v>179</v>
      </c>
      <c r="P48" s="74">
        <v>42828.476678240739</v>
      </c>
      <c r="Q48" s="76" t="s">
        <v>577</v>
      </c>
      <c r="R48" s="76" t="s">
        <v>649</v>
      </c>
      <c r="S48" s="72" t="s">
        <v>690</v>
      </c>
      <c r="T48" s="72"/>
      <c r="U48" s="72"/>
      <c r="V48" s="76" t="s">
        <v>750</v>
      </c>
      <c r="W48" s="74">
        <v>42828.476678240739</v>
      </c>
      <c r="X48" s="76" t="s">
        <v>812</v>
      </c>
      <c r="Y48" s="72"/>
      <c r="Z48" s="72"/>
      <c r="AA48" s="78" t="s">
        <v>903</v>
      </c>
      <c r="AB48" s="72"/>
      <c r="AC48" s="72" t="b">
        <v>0</v>
      </c>
      <c r="AD48" s="72">
        <v>0</v>
      </c>
      <c r="AE48" s="78" t="s">
        <v>228</v>
      </c>
      <c r="AF48" s="72" t="b">
        <v>0</v>
      </c>
      <c r="AG48" s="72" t="s">
        <v>333</v>
      </c>
      <c r="AH48" s="72"/>
      <c r="AI48" s="78" t="s">
        <v>228</v>
      </c>
      <c r="AJ48" s="72" t="b">
        <v>0</v>
      </c>
      <c r="AK48" s="72">
        <v>0</v>
      </c>
      <c r="AL48" s="78" t="s">
        <v>228</v>
      </c>
      <c r="AM48" s="72" t="s">
        <v>235</v>
      </c>
      <c r="AN48" s="72" t="b">
        <v>0</v>
      </c>
      <c r="AO48" s="78" t="s">
        <v>903</v>
      </c>
      <c r="AP48" s="72" t="s">
        <v>179</v>
      </c>
      <c r="AQ48" s="72">
        <v>0</v>
      </c>
      <c r="AR48" s="72">
        <v>0</v>
      </c>
      <c r="AS48" s="72"/>
      <c r="AT48" s="72"/>
      <c r="AU48" s="72"/>
      <c r="AV48" s="72"/>
      <c r="AW48" s="72"/>
      <c r="AX48" s="72"/>
      <c r="AY48" s="72"/>
      <c r="AZ48" s="72"/>
      <c r="BA48" s="50">
        <v>0</v>
      </c>
      <c r="BB48" s="51">
        <v>0</v>
      </c>
      <c r="BC48" s="50">
        <v>0</v>
      </c>
      <c r="BD48" s="51">
        <v>0</v>
      </c>
      <c r="BE48" s="50">
        <v>0</v>
      </c>
      <c r="BF48" s="51">
        <v>0</v>
      </c>
      <c r="BG48" s="50">
        <v>0</v>
      </c>
      <c r="BH48" s="51">
        <v>0</v>
      </c>
      <c r="BI48" s="50">
        <v>0</v>
      </c>
    </row>
    <row r="49" spans="1:61" x14ac:dyDescent="0.35">
      <c r="A49" s="70" t="s">
        <v>498</v>
      </c>
      <c r="B49" s="70" t="s">
        <v>498</v>
      </c>
      <c r="C49" s="83"/>
      <c r="D49" s="84"/>
      <c r="E49" s="85"/>
      <c r="F49" s="86"/>
      <c r="G49" s="83"/>
      <c r="H49" s="81"/>
      <c r="I49" s="87"/>
      <c r="J49" s="87"/>
      <c r="K49" s="36"/>
      <c r="L49" s="90">
        <v>49</v>
      </c>
      <c r="M49" s="90"/>
      <c r="N49" s="89"/>
      <c r="O49" s="72" t="s">
        <v>179</v>
      </c>
      <c r="P49" s="74">
        <v>42828.477025462962</v>
      </c>
      <c r="Q49" s="72" t="s">
        <v>578</v>
      </c>
      <c r="R49" s="76" t="s">
        <v>655</v>
      </c>
      <c r="S49" s="72" t="s">
        <v>691</v>
      </c>
      <c r="T49" s="72"/>
      <c r="U49" s="72"/>
      <c r="V49" s="76" t="s">
        <v>751</v>
      </c>
      <c r="W49" s="74">
        <v>42828.477025462962</v>
      </c>
      <c r="X49" s="76" t="s">
        <v>813</v>
      </c>
      <c r="Y49" s="72"/>
      <c r="Z49" s="72"/>
      <c r="AA49" s="78" t="s">
        <v>904</v>
      </c>
      <c r="AB49" s="72"/>
      <c r="AC49" s="72" t="b">
        <v>0</v>
      </c>
      <c r="AD49" s="72">
        <v>0</v>
      </c>
      <c r="AE49" s="78" t="s">
        <v>228</v>
      </c>
      <c r="AF49" s="72" t="b">
        <v>0</v>
      </c>
      <c r="AG49" s="72" t="s">
        <v>232</v>
      </c>
      <c r="AH49" s="72"/>
      <c r="AI49" s="78" t="s">
        <v>228</v>
      </c>
      <c r="AJ49" s="72" t="b">
        <v>0</v>
      </c>
      <c r="AK49" s="72">
        <v>0</v>
      </c>
      <c r="AL49" s="78" t="s">
        <v>228</v>
      </c>
      <c r="AM49" s="72" t="s">
        <v>233</v>
      </c>
      <c r="AN49" s="72" t="b">
        <v>0</v>
      </c>
      <c r="AO49" s="78" t="s">
        <v>904</v>
      </c>
      <c r="AP49" s="72" t="s">
        <v>179</v>
      </c>
      <c r="AQ49" s="72">
        <v>0</v>
      </c>
      <c r="AR49" s="72">
        <v>0</v>
      </c>
      <c r="AS49" s="72"/>
      <c r="AT49" s="72"/>
      <c r="AU49" s="72"/>
      <c r="AV49" s="72"/>
      <c r="AW49" s="72"/>
      <c r="AX49" s="72"/>
      <c r="AY49" s="72"/>
      <c r="AZ49" s="72"/>
      <c r="BA49" s="50">
        <v>0</v>
      </c>
      <c r="BB49" s="51">
        <v>0</v>
      </c>
      <c r="BC49" s="50">
        <v>0</v>
      </c>
      <c r="BD49" s="51">
        <v>0</v>
      </c>
      <c r="BE49" s="50">
        <v>0</v>
      </c>
      <c r="BF49" s="51">
        <v>0</v>
      </c>
      <c r="BG49" s="50">
        <v>21</v>
      </c>
      <c r="BH49" s="51">
        <v>100</v>
      </c>
      <c r="BI49" s="50">
        <v>21</v>
      </c>
    </row>
    <row r="50" spans="1:61" x14ac:dyDescent="0.35">
      <c r="A50" s="70" t="s">
        <v>499</v>
      </c>
      <c r="B50" s="70" t="s">
        <v>499</v>
      </c>
      <c r="C50" s="83"/>
      <c r="D50" s="84"/>
      <c r="E50" s="85"/>
      <c r="F50" s="86"/>
      <c r="G50" s="83"/>
      <c r="H50" s="81"/>
      <c r="I50" s="87"/>
      <c r="J50" s="87"/>
      <c r="K50" s="36"/>
      <c r="L50" s="90">
        <v>50</v>
      </c>
      <c r="M50" s="90"/>
      <c r="N50" s="89"/>
      <c r="O50" s="72" t="s">
        <v>179</v>
      </c>
      <c r="P50" s="74">
        <v>42785.999872685185</v>
      </c>
      <c r="Q50" s="72" t="s">
        <v>579</v>
      </c>
      <c r="R50" s="72"/>
      <c r="S50" s="72"/>
      <c r="T50" s="72"/>
      <c r="U50" s="72"/>
      <c r="V50" s="76" t="s">
        <v>752</v>
      </c>
      <c r="W50" s="74">
        <v>42785.999872685185</v>
      </c>
      <c r="X50" s="76" t="s">
        <v>814</v>
      </c>
      <c r="Y50" s="72"/>
      <c r="Z50" s="72"/>
      <c r="AA50" s="78" t="s">
        <v>905</v>
      </c>
      <c r="AB50" s="72"/>
      <c r="AC50" s="72" t="b">
        <v>0</v>
      </c>
      <c r="AD50" s="72">
        <v>7</v>
      </c>
      <c r="AE50" s="78" t="s">
        <v>228</v>
      </c>
      <c r="AF50" s="72" t="b">
        <v>0</v>
      </c>
      <c r="AG50" s="72" t="s">
        <v>229</v>
      </c>
      <c r="AH50" s="72"/>
      <c r="AI50" s="78" t="s">
        <v>228</v>
      </c>
      <c r="AJ50" s="72" t="b">
        <v>0</v>
      </c>
      <c r="AK50" s="72">
        <v>8</v>
      </c>
      <c r="AL50" s="78" t="s">
        <v>228</v>
      </c>
      <c r="AM50" s="72" t="s">
        <v>238</v>
      </c>
      <c r="AN50" s="72" t="b">
        <v>0</v>
      </c>
      <c r="AO50" s="78" t="s">
        <v>905</v>
      </c>
      <c r="AP50" s="72" t="s">
        <v>243</v>
      </c>
      <c r="AQ50" s="72">
        <v>0</v>
      </c>
      <c r="AR50" s="72">
        <v>0</v>
      </c>
      <c r="AS50" s="72"/>
      <c r="AT50" s="72"/>
      <c r="AU50" s="72"/>
      <c r="AV50" s="72"/>
      <c r="AW50" s="72"/>
      <c r="AX50" s="72"/>
      <c r="AY50" s="72"/>
      <c r="AZ50" s="72"/>
      <c r="BA50" s="50">
        <v>1</v>
      </c>
      <c r="BB50" s="51">
        <v>6.666666666666667</v>
      </c>
      <c r="BC50" s="50">
        <v>1</v>
      </c>
      <c r="BD50" s="51">
        <v>6.666666666666667</v>
      </c>
      <c r="BE50" s="50">
        <v>0</v>
      </c>
      <c r="BF50" s="51">
        <v>0</v>
      </c>
      <c r="BG50" s="50">
        <v>13</v>
      </c>
      <c r="BH50" s="51">
        <v>86.666666666666671</v>
      </c>
      <c r="BI50" s="50">
        <v>15</v>
      </c>
    </row>
    <row r="51" spans="1:61" x14ac:dyDescent="0.35">
      <c r="A51" s="70" t="s">
        <v>500</v>
      </c>
      <c r="B51" s="70" t="s">
        <v>499</v>
      </c>
      <c r="C51" s="83"/>
      <c r="D51" s="84"/>
      <c r="E51" s="85"/>
      <c r="F51" s="86"/>
      <c r="G51" s="83"/>
      <c r="H51" s="81"/>
      <c r="I51" s="87"/>
      <c r="J51" s="87"/>
      <c r="K51" s="36"/>
      <c r="L51" s="90">
        <v>51</v>
      </c>
      <c r="M51" s="90"/>
      <c r="N51" s="89"/>
      <c r="O51" s="72" t="s">
        <v>218</v>
      </c>
      <c r="P51" s="74">
        <v>42828.480914351851</v>
      </c>
      <c r="Q51" s="72" t="s">
        <v>580</v>
      </c>
      <c r="R51" s="72"/>
      <c r="S51" s="72"/>
      <c r="T51" s="72"/>
      <c r="U51" s="72"/>
      <c r="V51" s="76" t="s">
        <v>753</v>
      </c>
      <c r="W51" s="74">
        <v>42828.480914351851</v>
      </c>
      <c r="X51" s="76" t="s">
        <v>815</v>
      </c>
      <c r="Y51" s="72"/>
      <c r="Z51" s="72"/>
      <c r="AA51" s="78" t="s">
        <v>906</v>
      </c>
      <c r="AB51" s="72"/>
      <c r="AC51" s="72" t="b">
        <v>0</v>
      </c>
      <c r="AD51" s="72">
        <v>0</v>
      </c>
      <c r="AE51" s="78" t="s">
        <v>228</v>
      </c>
      <c r="AF51" s="72" t="b">
        <v>0</v>
      </c>
      <c r="AG51" s="72" t="s">
        <v>229</v>
      </c>
      <c r="AH51" s="72"/>
      <c r="AI51" s="78" t="s">
        <v>228</v>
      </c>
      <c r="AJ51" s="72" t="b">
        <v>0</v>
      </c>
      <c r="AK51" s="72">
        <v>8</v>
      </c>
      <c r="AL51" s="78" t="s">
        <v>905</v>
      </c>
      <c r="AM51" s="72" t="s">
        <v>235</v>
      </c>
      <c r="AN51" s="72" t="b">
        <v>0</v>
      </c>
      <c r="AO51" s="78" t="s">
        <v>905</v>
      </c>
      <c r="AP51" s="72" t="s">
        <v>179</v>
      </c>
      <c r="AQ51" s="72">
        <v>0</v>
      </c>
      <c r="AR51" s="72">
        <v>0</v>
      </c>
      <c r="AS51" s="72"/>
      <c r="AT51" s="72"/>
      <c r="AU51" s="72"/>
      <c r="AV51" s="72"/>
      <c r="AW51" s="72"/>
      <c r="AX51" s="72"/>
      <c r="AY51" s="72"/>
      <c r="AZ51" s="72"/>
      <c r="BA51" s="50">
        <v>1</v>
      </c>
      <c r="BB51" s="51">
        <v>5.882352941176471</v>
      </c>
      <c r="BC51" s="50">
        <v>1</v>
      </c>
      <c r="BD51" s="51">
        <v>5.882352941176471</v>
      </c>
      <c r="BE51" s="50">
        <v>0</v>
      </c>
      <c r="BF51" s="51">
        <v>0</v>
      </c>
      <c r="BG51" s="50">
        <v>15</v>
      </c>
      <c r="BH51" s="51">
        <v>88.235294117647058</v>
      </c>
      <c r="BI51" s="50">
        <v>17</v>
      </c>
    </row>
    <row r="52" spans="1:61" x14ac:dyDescent="0.35">
      <c r="A52" s="70" t="s">
        <v>501</v>
      </c>
      <c r="B52" s="70" t="s">
        <v>501</v>
      </c>
      <c r="C52" s="83"/>
      <c r="D52" s="84"/>
      <c r="E52" s="85"/>
      <c r="F52" s="86"/>
      <c r="G52" s="83"/>
      <c r="H52" s="81"/>
      <c r="I52" s="87"/>
      <c r="J52" s="87"/>
      <c r="K52" s="36"/>
      <c r="L52" s="90">
        <v>52</v>
      </c>
      <c r="M52" s="90"/>
      <c r="N52" s="89"/>
      <c r="O52" s="72" t="s">
        <v>179</v>
      </c>
      <c r="P52" s="74">
        <v>42828.492129629631</v>
      </c>
      <c r="Q52" s="72" t="s">
        <v>581</v>
      </c>
      <c r="R52" s="72"/>
      <c r="S52" s="72"/>
      <c r="T52" s="72"/>
      <c r="U52" s="72"/>
      <c r="V52" s="76" t="s">
        <v>754</v>
      </c>
      <c r="W52" s="74">
        <v>42828.492129629631</v>
      </c>
      <c r="X52" s="76" t="s">
        <v>816</v>
      </c>
      <c r="Y52" s="72"/>
      <c r="Z52" s="72"/>
      <c r="AA52" s="78" t="s">
        <v>907</v>
      </c>
      <c r="AB52" s="78" t="s">
        <v>955</v>
      </c>
      <c r="AC52" s="72" t="b">
        <v>0</v>
      </c>
      <c r="AD52" s="72">
        <v>0</v>
      </c>
      <c r="AE52" s="78" t="s">
        <v>961</v>
      </c>
      <c r="AF52" s="72" t="b">
        <v>0</v>
      </c>
      <c r="AG52" s="72" t="s">
        <v>231</v>
      </c>
      <c r="AH52" s="72"/>
      <c r="AI52" s="78" t="s">
        <v>228</v>
      </c>
      <c r="AJ52" s="72" t="b">
        <v>0</v>
      </c>
      <c r="AK52" s="72">
        <v>0</v>
      </c>
      <c r="AL52" s="78" t="s">
        <v>228</v>
      </c>
      <c r="AM52" s="72" t="s">
        <v>240</v>
      </c>
      <c r="AN52" s="72" t="b">
        <v>0</v>
      </c>
      <c r="AO52" s="78" t="s">
        <v>955</v>
      </c>
      <c r="AP52" s="72" t="s">
        <v>179</v>
      </c>
      <c r="AQ52" s="72">
        <v>0</v>
      </c>
      <c r="AR52" s="72">
        <v>0</v>
      </c>
      <c r="AS52" s="72"/>
      <c r="AT52" s="72"/>
      <c r="AU52" s="72"/>
      <c r="AV52" s="72"/>
      <c r="AW52" s="72"/>
      <c r="AX52" s="72"/>
      <c r="AY52" s="72"/>
      <c r="AZ52" s="72"/>
      <c r="BA52" s="50">
        <v>0</v>
      </c>
      <c r="BB52" s="51">
        <v>0</v>
      </c>
      <c r="BC52" s="50">
        <v>0</v>
      </c>
      <c r="BD52" s="51">
        <v>0</v>
      </c>
      <c r="BE52" s="50">
        <v>0</v>
      </c>
      <c r="BF52" s="51">
        <v>0</v>
      </c>
      <c r="BG52" s="50">
        <v>17</v>
      </c>
      <c r="BH52" s="51">
        <v>100</v>
      </c>
      <c r="BI52" s="50">
        <v>17</v>
      </c>
    </row>
    <row r="53" spans="1:61" x14ac:dyDescent="0.35">
      <c r="A53" s="70" t="s">
        <v>502</v>
      </c>
      <c r="B53" s="70" t="s">
        <v>502</v>
      </c>
      <c r="C53" s="83"/>
      <c r="D53" s="84"/>
      <c r="E53" s="85"/>
      <c r="F53" s="86"/>
      <c r="G53" s="83"/>
      <c r="H53" s="81"/>
      <c r="I53" s="87"/>
      <c r="J53" s="87"/>
      <c r="K53" s="36"/>
      <c r="L53" s="90">
        <v>53</v>
      </c>
      <c r="M53" s="90"/>
      <c r="N53" s="89"/>
      <c r="O53" s="72" t="s">
        <v>179</v>
      </c>
      <c r="P53" s="74">
        <v>42828.50240740741</v>
      </c>
      <c r="Q53" s="72" t="s">
        <v>582</v>
      </c>
      <c r="R53" s="76" t="s">
        <v>656</v>
      </c>
      <c r="S53" s="72" t="s">
        <v>305</v>
      </c>
      <c r="T53" s="72"/>
      <c r="U53" s="72"/>
      <c r="V53" s="76" t="s">
        <v>755</v>
      </c>
      <c r="W53" s="74">
        <v>42828.50240740741</v>
      </c>
      <c r="X53" s="76" t="s">
        <v>817</v>
      </c>
      <c r="Y53" s="72"/>
      <c r="Z53" s="72"/>
      <c r="AA53" s="78" t="s">
        <v>908</v>
      </c>
      <c r="AB53" s="72"/>
      <c r="AC53" s="72" t="b">
        <v>0</v>
      </c>
      <c r="AD53" s="72">
        <v>0</v>
      </c>
      <c r="AE53" s="78" t="s">
        <v>228</v>
      </c>
      <c r="AF53" s="72" t="b">
        <v>0</v>
      </c>
      <c r="AG53" s="72" t="s">
        <v>229</v>
      </c>
      <c r="AH53" s="72"/>
      <c r="AI53" s="78" t="s">
        <v>228</v>
      </c>
      <c r="AJ53" s="72" t="b">
        <v>0</v>
      </c>
      <c r="AK53" s="72">
        <v>0</v>
      </c>
      <c r="AL53" s="78" t="s">
        <v>228</v>
      </c>
      <c r="AM53" s="72" t="s">
        <v>972</v>
      </c>
      <c r="AN53" s="72" t="b">
        <v>0</v>
      </c>
      <c r="AO53" s="78" t="s">
        <v>908</v>
      </c>
      <c r="AP53" s="72" t="s">
        <v>179</v>
      </c>
      <c r="AQ53" s="72">
        <v>0</v>
      </c>
      <c r="AR53" s="72">
        <v>0</v>
      </c>
      <c r="AS53" s="72"/>
      <c r="AT53" s="72"/>
      <c r="AU53" s="72"/>
      <c r="AV53" s="72"/>
      <c r="AW53" s="72"/>
      <c r="AX53" s="72"/>
      <c r="AY53" s="72"/>
      <c r="AZ53" s="72"/>
      <c r="BA53" s="50">
        <v>0</v>
      </c>
      <c r="BB53" s="51">
        <v>0</v>
      </c>
      <c r="BC53" s="50">
        <v>0</v>
      </c>
      <c r="BD53" s="51">
        <v>0</v>
      </c>
      <c r="BE53" s="50">
        <v>0</v>
      </c>
      <c r="BF53" s="51">
        <v>0</v>
      </c>
      <c r="BG53" s="50">
        <v>13</v>
      </c>
      <c r="BH53" s="51">
        <v>100</v>
      </c>
      <c r="BI53" s="50">
        <v>13</v>
      </c>
    </row>
    <row r="54" spans="1:61" x14ac:dyDescent="0.35">
      <c r="A54" s="70" t="s">
        <v>502</v>
      </c>
      <c r="B54" s="70" t="s">
        <v>502</v>
      </c>
      <c r="C54" s="83"/>
      <c r="D54" s="84"/>
      <c r="E54" s="85"/>
      <c r="F54" s="86"/>
      <c r="G54" s="83"/>
      <c r="H54" s="81"/>
      <c r="I54" s="87"/>
      <c r="J54" s="87"/>
      <c r="K54" s="36"/>
      <c r="L54" s="90">
        <v>54</v>
      </c>
      <c r="M54" s="90"/>
      <c r="N54" s="89"/>
      <c r="O54" s="72" t="s">
        <v>179</v>
      </c>
      <c r="P54" s="74">
        <v>42828.50240740741</v>
      </c>
      <c r="Q54" s="72" t="s">
        <v>583</v>
      </c>
      <c r="R54" s="76" t="s">
        <v>656</v>
      </c>
      <c r="S54" s="72" t="s">
        <v>305</v>
      </c>
      <c r="T54" s="72"/>
      <c r="U54" s="72"/>
      <c r="V54" s="76" t="s">
        <v>755</v>
      </c>
      <c r="W54" s="74">
        <v>42828.50240740741</v>
      </c>
      <c r="X54" s="76" t="s">
        <v>818</v>
      </c>
      <c r="Y54" s="72"/>
      <c r="Z54" s="72"/>
      <c r="AA54" s="78" t="s">
        <v>909</v>
      </c>
      <c r="AB54" s="72"/>
      <c r="AC54" s="72" t="b">
        <v>0</v>
      </c>
      <c r="AD54" s="72">
        <v>0</v>
      </c>
      <c r="AE54" s="78" t="s">
        <v>228</v>
      </c>
      <c r="AF54" s="72" t="b">
        <v>0</v>
      </c>
      <c r="AG54" s="72" t="s">
        <v>229</v>
      </c>
      <c r="AH54" s="72"/>
      <c r="AI54" s="78" t="s">
        <v>228</v>
      </c>
      <c r="AJ54" s="72" t="b">
        <v>0</v>
      </c>
      <c r="AK54" s="72">
        <v>0</v>
      </c>
      <c r="AL54" s="78" t="s">
        <v>228</v>
      </c>
      <c r="AM54" s="72" t="s">
        <v>972</v>
      </c>
      <c r="AN54" s="72" t="b">
        <v>0</v>
      </c>
      <c r="AO54" s="78" t="s">
        <v>909</v>
      </c>
      <c r="AP54" s="72" t="s">
        <v>179</v>
      </c>
      <c r="AQ54" s="72">
        <v>0</v>
      </c>
      <c r="AR54" s="72">
        <v>0</v>
      </c>
      <c r="AS54" s="72"/>
      <c r="AT54" s="72"/>
      <c r="AU54" s="72"/>
      <c r="AV54" s="72"/>
      <c r="AW54" s="72"/>
      <c r="AX54" s="72"/>
      <c r="AY54" s="72"/>
      <c r="AZ54" s="72"/>
      <c r="BA54" s="50">
        <v>0</v>
      </c>
      <c r="BB54" s="51">
        <v>0</v>
      </c>
      <c r="BC54" s="50">
        <v>0</v>
      </c>
      <c r="BD54" s="51">
        <v>0</v>
      </c>
      <c r="BE54" s="50">
        <v>0</v>
      </c>
      <c r="BF54" s="51">
        <v>0</v>
      </c>
      <c r="BG54" s="50">
        <v>13</v>
      </c>
      <c r="BH54" s="51">
        <v>100</v>
      </c>
      <c r="BI54" s="50">
        <v>13</v>
      </c>
    </row>
    <row r="55" spans="1:61" x14ac:dyDescent="0.35">
      <c r="A55" s="70" t="s">
        <v>503</v>
      </c>
      <c r="B55" s="70" t="s">
        <v>503</v>
      </c>
      <c r="C55" s="83"/>
      <c r="D55" s="84"/>
      <c r="E55" s="85"/>
      <c r="F55" s="86"/>
      <c r="G55" s="83"/>
      <c r="H55" s="81"/>
      <c r="I55" s="87"/>
      <c r="J55" s="87"/>
      <c r="K55" s="36"/>
      <c r="L55" s="90">
        <v>55</v>
      </c>
      <c r="M55" s="90"/>
      <c r="N55" s="89"/>
      <c r="O55" s="72" t="s">
        <v>179</v>
      </c>
      <c r="P55" s="74">
        <v>42741.50273148148</v>
      </c>
      <c r="Q55" s="72" t="s">
        <v>584</v>
      </c>
      <c r="R55" s="76" t="s">
        <v>657</v>
      </c>
      <c r="S55" s="72" t="s">
        <v>305</v>
      </c>
      <c r="T55" s="72" t="s">
        <v>701</v>
      </c>
      <c r="U55" s="76" t="s">
        <v>716</v>
      </c>
      <c r="V55" s="76" t="s">
        <v>716</v>
      </c>
      <c r="W55" s="74">
        <v>42741.50273148148</v>
      </c>
      <c r="X55" s="76" t="s">
        <v>819</v>
      </c>
      <c r="Y55" s="72"/>
      <c r="Z55" s="72"/>
      <c r="AA55" s="78" t="s">
        <v>910</v>
      </c>
      <c r="AB55" s="72"/>
      <c r="AC55" s="72" t="b">
        <v>0</v>
      </c>
      <c r="AD55" s="72">
        <v>118</v>
      </c>
      <c r="AE55" s="78" t="s">
        <v>228</v>
      </c>
      <c r="AF55" s="72" t="b">
        <v>0</v>
      </c>
      <c r="AG55" s="72" t="s">
        <v>232</v>
      </c>
      <c r="AH55" s="72"/>
      <c r="AI55" s="78" t="s">
        <v>228</v>
      </c>
      <c r="AJ55" s="72" t="b">
        <v>0</v>
      </c>
      <c r="AK55" s="72">
        <v>74</v>
      </c>
      <c r="AL55" s="78" t="s">
        <v>228</v>
      </c>
      <c r="AM55" s="72" t="s">
        <v>235</v>
      </c>
      <c r="AN55" s="72" t="b">
        <v>0</v>
      </c>
      <c r="AO55" s="78" t="s">
        <v>910</v>
      </c>
      <c r="AP55" s="72" t="s">
        <v>243</v>
      </c>
      <c r="AQ55" s="72">
        <v>0</v>
      </c>
      <c r="AR55" s="72">
        <v>0</v>
      </c>
      <c r="AS55" s="72"/>
      <c r="AT55" s="72"/>
      <c r="AU55" s="72"/>
      <c r="AV55" s="72"/>
      <c r="AW55" s="72"/>
      <c r="AX55" s="72"/>
      <c r="AY55" s="72"/>
      <c r="AZ55" s="72"/>
      <c r="BA55" s="50">
        <v>0</v>
      </c>
      <c r="BB55" s="51">
        <v>0</v>
      </c>
      <c r="BC55" s="50">
        <v>0</v>
      </c>
      <c r="BD55" s="51">
        <v>0</v>
      </c>
      <c r="BE55" s="50">
        <v>0</v>
      </c>
      <c r="BF55" s="51">
        <v>0</v>
      </c>
      <c r="BG55" s="50">
        <v>11</v>
      </c>
      <c r="BH55" s="51">
        <v>100</v>
      </c>
      <c r="BI55" s="50">
        <v>11</v>
      </c>
    </row>
    <row r="56" spans="1:61" x14ac:dyDescent="0.35">
      <c r="A56" s="70" t="s">
        <v>504</v>
      </c>
      <c r="B56" s="70" t="s">
        <v>503</v>
      </c>
      <c r="C56" s="83"/>
      <c r="D56" s="84"/>
      <c r="E56" s="85"/>
      <c r="F56" s="86"/>
      <c r="G56" s="83"/>
      <c r="H56" s="81"/>
      <c r="I56" s="87"/>
      <c r="J56" s="87"/>
      <c r="K56" s="36"/>
      <c r="L56" s="90">
        <v>56</v>
      </c>
      <c r="M56" s="90"/>
      <c r="N56" s="89"/>
      <c r="O56" s="72" t="s">
        <v>218</v>
      </c>
      <c r="P56" s="74">
        <v>42828.504560185182</v>
      </c>
      <c r="Q56" s="72" t="s">
        <v>585</v>
      </c>
      <c r="R56" s="76" t="s">
        <v>657</v>
      </c>
      <c r="S56" s="72" t="s">
        <v>305</v>
      </c>
      <c r="T56" s="72" t="s">
        <v>701</v>
      </c>
      <c r="U56" s="76" t="s">
        <v>716</v>
      </c>
      <c r="V56" s="76" t="s">
        <v>716</v>
      </c>
      <c r="W56" s="74">
        <v>42828.504560185182</v>
      </c>
      <c r="X56" s="76" t="s">
        <v>820</v>
      </c>
      <c r="Y56" s="72"/>
      <c r="Z56" s="72"/>
      <c r="AA56" s="78" t="s">
        <v>911</v>
      </c>
      <c r="AB56" s="72"/>
      <c r="AC56" s="72" t="b">
        <v>0</v>
      </c>
      <c r="AD56" s="72">
        <v>0</v>
      </c>
      <c r="AE56" s="78" t="s">
        <v>228</v>
      </c>
      <c r="AF56" s="72" t="b">
        <v>0</v>
      </c>
      <c r="AG56" s="72" t="s">
        <v>232</v>
      </c>
      <c r="AH56" s="72"/>
      <c r="AI56" s="78" t="s">
        <v>228</v>
      </c>
      <c r="AJ56" s="72" t="b">
        <v>0</v>
      </c>
      <c r="AK56" s="72">
        <v>74</v>
      </c>
      <c r="AL56" s="78" t="s">
        <v>910</v>
      </c>
      <c r="AM56" s="72" t="s">
        <v>235</v>
      </c>
      <c r="AN56" s="72" t="b">
        <v>0</v>
      </c>
      <c r="AO56" s="78" t="s">
        <v>910</v>
      </c>
      <c r="AP56" s="72" t="s">
        <v>179</v>
      </c>
      <c r="AQ56" s="72">
        <v>0</v>
      </c>
      <c r="AR56" s="72">
        <v>0</v>
      </c>
      <c r="AS56" s="72"/>
      <c r="AT56" s="72"/>
      <c r="AU56" s="72"/>
      <c r="AV56" s="72"/>
      <c r="AW56" s="72"/>
      <c r="AX56" s="72"/>
      <c r="AY56" s="72"/>
      <c r="AZ56" s="72"/>
      <c r="BA56" s="50">
        <v>0</v>
      </c>
      <c r="BB56" s="51">
        <v>0</v>
      </c>
      <c r="BC56" s="50">
        <v>0</v>
      </c>
      <c r="BD56" s="51">
        <v>0</v>
      </c>
      <c r="BE56" s="50">
        <v>0</v>
      </c>
      <c r="BF56" s="51">
        <v>0</v>
      </c>
      <c r="BG56" s="50">
        <v>13</v>
      </c>
      <c r="BH56" s="51">
        <v>100</v>
      </c>
      <c r="BI56" s="50">
        <v>13</v>
      </c>
    </row>
    <row r="57" spans="1:61" x14ac:dyDescent="0.35">
      <c r="A57" s="70" t="s">
        <v>505</v>
      </c>
      <c r="B57" s="70" t="s">
        <v>505</v>
      </c>
      <c r="C57" s="83"/>
      <c r="D57" s="84"/>
      <c r="E57" s="85"/>
      <c r="F57" s="86"/>
      <c r="G57" s="83"/>
      <c r="H57" s="81"/>
      <c r="I57" s="87"/>
      <c r="J57" s="87"/>
      <c r="K57" s="36"/>
      <c r="L57" s="90">
        <v>57</v>
      </c>
      <c r="M57" s="90"/>
      <c r="N57" s="89"/>
      <c r="O57" s="72" t="s">
        <v>179</v>
      </c>
      <c r="P57" s="74">
        <v>42828.507696759261</v>
      </c>
      <c r="Q57" s="72" t="s">
        <v>586</v>
      </c>
      <c r="R57" s="76" t="s">
        <v>658</v>
      </c>
      <c r="S57" s="72" t="s">
        <v>305</v>
      </c>
      <c r="T57" s="72"/>
      <c r="U57" s="72"/>
      <c r="V57" s="76" t="s">
        <v>756</v>
      </c>
      <c r="W57" s="74">
        <v>42828.507696759261</v>
      </c>
      <c r="X57" s="76" t="s">
        <v>821</v>
      </c>
      <c r="Y57" s="72"/>
      <c r="Z57" s="72"/>
      <c r="AA57" s="78" t="s">
        <v>912</v>
      </c>
      <c r="AB57" s="72"/>
      <c r="AC57" s="72" t="b">
        <v>0</v>
      </c>
      <c r="AD57" s="72">
        <v>0</v>
      </c>
      <c r="AE57" s="78" t="s">
        <v>228</v>
      </c>
      <c r="AF57" s="72" t="b">
        <v>0</v>
      </c>
      <c r="AG57" s="72" t="s">
        <v>232</v>
      </c>
      <c r="AH57" s="72"/>
      <c r="AI57" s="78" t="s">
        <v>228</v>
      </c>
      <c r="AJ57" s="72" t="b">
        <v>0</v>
      </c>
      <c r="AK57" s="72">
        <v>0</v>
      </c>
      <c r="AL57" s="78" t="s">
        <v>228</v>
      </c>
      <c r="AM57" s="72" t="s">
        <v>239</v>
      </c>
      <c r="AN57" s="72" t="b">
        <v>0</v>
      </c>
      <c r="AO57" s="78" t="s">
        <v>912</v>
      </c>
      <c r="AP57" s="72" t="s">
        <v>179</v>
      </c>
      <c r="AQ57" s="72">
        <v>0</v>
      </c>
      <c r="AR57" s="72">
        <v>0</v>
      </c>
      <c r="AS57" s="72"/>
      <c r="AT57" s="72"/>
      <c r="AU57" s="72"/>
      <c r="AV57" s="72"/>
      <c r="AW57" s="72"/>
      <c r="AX57" s="72"/>
      <c r="AY57" s="72"/>
      <c r="AZ57" s="72"/>
      <c r="BA57" s="50">
        <v>0</v>
      </c>
      <c r="BB57" s="51">
        <v>0</v>
      </c>
      <c r="BC57" s="50">
        <v>0</v>
      </c>
      <c r="BD57" s="51">
        <v>0</v>
      </c>
      <c r="BE57" s="50">
        <v>0</v>
      </c>
      <c r="BF57" s="51">
        <v>0</v>
      </c>
      <c r="BG57" s="50">
        <v>18</v>
      </c>
      <c r="BH57" s="51">
        <v>100</v>
      </c>
      <c r="BI57" s="50">
        <v>18</v>
      </c>
    </row>
    <row r="58" spans="1:61" x14ac:dyDescent="0.35">
      <c r="A58" s="70" t="s">
        <v>506</v>
      </c>
      <c r="B58" s="70" t="s">
        <v>506</v>
      </c>
      <c r="C58" s="83"/>
      <c r="D58" s="84"/>
      <c r="E58" s="85"/>
      <c r="F58" s="86"/>
      <c r="G58" s="83"/>
      <c r="H58" s="81"/>
      <c r="I58" s="87"/>
      <c r="J58" s="87"/>
      <c r="K58" s="36"/>
      <c r="L58" s="90">
        <v>58</v>
      </c>
      <c r="M58" s="90"/>
      <c r="N58" s="89"/>
      <c r="O58" s="72" t="s">
        <v>179</v>
      </c>
      <c r="P58" s="74">
        <v>42828.508622685185</v>
      </c>
      <c r="Q58" s="72" t="s">
        <v>587</v>
      </c>
      <c r="R58" s="76" t="s">
        <v>659</v>
      </c>
      <c r="S58" s="72" t="s">
        <v>225</v>
      </c>
      <c r="T58" s="72"/>
      <c r="U58" s="76" t="s">
        <v>717</v>
      </c>
      <c r="V58" s="76" t="s">
        <v>717</v>
      </c>
      <c r="W58" s="74">
        <v>42828.508622685185</v>
      </c>
      <c r="X58" s="76" t="s">
        <v>822</v>
      </c>
      <c r="Y58" s="72"/>
      <c r="Z58" s="72"/>
      <c r="AA58" s="78" t="s">
        <v>913</v>
      </c>
      <c r="AB58" s="72"/>
      <c r="AC58" s="72" t="b">
        <v>0</v>
      </c>
      <c r="AD58" s="72">
        <v>0</v>
      </c>
      <c r="AE58" s="78" t="s">
        <v>228</v>
      </c>
      <c r="AF58" s="72" t="b">
        <v>0</v>
      </c>
      <c r="AG58" s="72" t="s">
        <v>309</v>
      </c>
      <c r="AH58" s="72"/>
      <c r="AI58" s="78" t="s">
        <v>228</v>
      </c>
      <c r="AJ58" s="72" t="b">
        <v>0</v>
      </c>
      <c r="AK58" s="72">
        <v>0</v>
      </c>
      <c r="AL58" s="78" t="s">
        <v>228</v>
      </c>
      <c r="AM58" s="72" t="s">
        <v>241</v>
      </c>
      <c r="AN58" s="72" t="b">
        <v>0</v>
      </c>
      <c r="AO58" s="78" t="s">
        <v>913</v>
      </c>
      <c r="AP58" s="72" t="s">
        <v>179</v>
      </c>
      <c r="AQ58" s="72">
        <v>0</v>
      </c>
      <c r="AR58" s="72">
        <v>0</v>
      </c>
      <c r="AS58" s="72"/>
      <c r="AT58" s="72"/>
      <c r="AU58" s="72"/>
      <c r="AV58" s="72"/>
      <c r="AW58" s="72"/>
      <c r="AX58" s="72"/>
      <c r="AY58" s="72"/>
      <c r="AZ58" s="72"/>
      <c r="BA58" s="50">
        <v>0</v>
      </c>
      <c r="BB58" s="51">
        <v>0</v>
      </c>
      <c r="BC58" s="50">
        <v>0</v>
      </c>
      <c r="BD58" s="51">
        <v>0</v>
      </c>
      <c r="BE58" s="50">
        <v>0</v>
      </c>
      <c r="BF58" s="51">
        <v>0</v>
      </c>
      <c r="BG58" s="50">
        <v>16</v>
      </c>
      <c r="BH58" s="51">
        <v>100</v>
      </c>
      <c r="BI58" s="50">
        <v>16</v>
      </c>
    </row>
    <row r="59" spans="1:61" x14ac:dyDescent="0.35">
      <c r="A59" s="70" t="s">
        <v>380</v>
      </c>
      <c r="B59" s="70" t="s">
        <v>380</v>
      </c>
      <c r="C59" s="83"/>
      <c r="D59" s="84"/>
      <c r="E59" s="85"/>
      <c r="F59" s="86"/>
      <c r="G59" s="83"/>
      <c r="H59" s="81"/>
      <c r="I59" s="87"/>
      <c r="J59" s="87"/>
      <c r="K59" s="36"/>
      <c r="L59" s="90">
        <v>59</v>
      </c>
      <c r="M59" s="90"/>
      <c r="N59" s="89"/>
      <c r="O59" s="72" t="s">
        <v>179</v>
      </c>
      <c r="P59" s="74">
        <v>42828.19023148148</v>
      </c>
      <c r="Q59" s="72" t="s">
        <v>588</v>
      </c>
      <c r="R59" s="76" t="s">
        <v>660</v>
      </c>
      <c r="S59" s="72" t="s">
        <v>382</v>
      </c>
      <c r="T59" s="72"/>
      <c r="U59" s="76" t="s">
        <v>718</v>
      </c>
      <c r="V59" s="76" t="s">
        <v>718</v>
      </c>
      <c r="W59" s="74">
        <v>42828.19023148148</v>
      </c>
      <c r="X59" s="76" t="s">
        <v>823</v>
      </c>
      <c r="Y59" s="72"/>
      <c r="Z59" s="72"/>
      <c r="AA59" s="78" t="s">
        <v>914</v>
      </c>
      <c r="AB59" s="72"/>
      <c r="AC59" s="72" t="b">
        <v>0</v>
      </c>
      <c r="AD59" s="72">
        <v>0</v>
      </c>
      <c r="AE59" s="78" t="s">
        <v>228</v>
      </c>
      <c r="AF59" s="72" t="b">
        <v>0</v>
      </c>
      <c r="AG59" s="72" t="s">
        <v>309</v>
      </c>
      <c r="AH59" s="72"/>
      <c r="AI59" s="78" t="s">
        <v>228</v>
      </c>
      <c r="AJ59" s="72" t="b">
        <v>0</v>
      </c>
      <c r="AK59" s="72">
        <v>0</v>
      </c>
      <c r="AL59" s="78" t="s">
        <v>228</v>
      </c>
      <c r="AM59" s="72" t="s">
        <v>233</v>
      </c>
      <c r="AN59" s="72" t="b">
        <v>0</v>
      </c>
      <c r="AO59" s="78" t="s">
        <v>914</v>
      </c>
      <c r="AP59" s="72" t="s">
        <v>179</v>
      </c>
      <c r="AQ59" s="72">
        <v>0</v>
      </c>
      <c r="AR59" s="72">
        <v>0</v>
      </c>
      <c r="AS59" s="72"/>
      <c r="AT59" s="72"/>
      <c r="AU59" s="72"/>
      <c r="AV59" s="72"/>
      <c r="AW59" s="72"/>
      <c r="AX59" s="72"/>
      <c r="AY59" s="72"/>
      <c r="AZ59" s="72"/>
      <c r="BA59" s="50">
        <v>0</v>
      </c>
      <c r="BB59" s="51">
        <v>0</v>
      </c>
      <c r="BC59" s="50">
        <v>0</v>
      </c>
      <c r="BD59" s="51">
        <v>0</v>
      </c>
      <c r="BE59" s="50">
        <v>0</v>
      </c>
      <c r="BF59" s="51">
        <v>0</v>
      </c>
      <c r="BG59" s="50">
        <v>6</v>
      </c>
      <c r="BH59" s="51">
        <v>100</v>
      </c>
      <c r="BI59" s="50">
        <v>6</v>
      </c>
    </row>
    <row r="60" spans="1:61" x14ac:dyDescent="0.35">
      <c r="A60" s="70" t="s">
        <v>380</v>
      </c>
      <c r="B60" s="70" t="s">
        <v>380</v>
      </c>
      <c r="C60" s="83"/>
      <c r="D60" s="84"/>
      <c r="E60" s="85"/>
      <c r="F60" s="86"/>
      <c r="G60" s="83"/>
      <c r="H60" s="81"/>
      <c r="I60" s="87"/>
      <c r="J60" s="87"/>
      <c r="K60" s="36"/>
      <c r="L60" s="90">
        <v>60</v>
      </c>
      <c r="M60" s="90"/>
      <c r="N60" s="89"/>
      <c r="O60" s="72" t="s">
        <v>179</v>
      </c>
      <c r="P60" s="74">
        <v>42828.509733796294</v>
      </c>
      <c r="Q60" s="72" t="s">
        <v>589</v>
      </c>
      <c r="R60" s="76" t="s">
        <v>661</v>
      </c>
      <c r="S60" s="72" t="s">
        <v>382</v>
      </c>
      <c r="T60" s="72"/>
      <c r="U60" s="76" t="s">
        <v>719</v>
      </c>
      <c r="V60" s="76" t="s">
        <v>719</v>
      </c>
      <c r="W60" s="74">
        <v>42828.509733796294</v>
      </c>
      <c r="X60" s="76" t="s">
        <v>824</v>
      </c>
      <c r="Y60" s="72"/>
      <c r="Z60" s="72"/>
      <c r="AA60" s="78" t="s">
        <v>915</v>
      </c>
      <c r="AB60" s="72"/>
      <c r="AC60" s="72" t="b">
        <v>0</v>
      </c>
      <c r="AD60" s="72">
        <v>0</v>
      </c>
      <c r="AE60" s="78" t="s">
        <v>228</v>
      </c>
      <c r="AF60" s="72" t="b">
        <v>0</v>
      </c>
      <c r="AG60" s="72" t="s">
        <v>309</v>
      </c>
      <c r="AH60" s="72"/>
      <c r="AI60" s="78" t="s">
        <v>228</v>
      </c>
      <c r="AJ60" s="72" t="b">
        <v>0</v>
      </c>
      <c r="AK60" s="72">
        <v>0</v>
      </c>
      <c r="AL60" s="78" t="s">
        <v>228</v>
      </c>
      <c r="AM60" s="72" t="s">
        <v>233</v>
      </c>
      <c r="AN60" s="72" t="b">
        <v>0</v>
      </c>
      <c r="AO60" s="78" t="s">
        <v>915</v>
      </c>
      <c r="AP60" s="72" t="s">
        <v>179</v>
      </c>
      <c r="AQ60" s="72">
        <v>0</v>
      </c>
      <c r="AR60" s="72">
        <v>0</v>
      </c>
      <c r="AS60" s="72"/>
      <c r="AT60" s="72"/>
      <c r="AU60" s="72"/>
      <c r="AV60" s="72"/>
      <c r="AW60" s="72"/>
      <c r="AX60" s="72"/>
      <c r="AY60" s="72"/>
      <c r="AZ60" s="72"/>
      <c r="BA60" s="50">
        <v>0</v>
      </c>
      <c r="BB60" s="51">
        <v>0</v>
      </c>
      <c r="BC60" s="50">
        <v>0</v>
      </c>
      <c r="BD60" s="51">
        <v>0</v>
      </c>
      <c r="BE60" s="50">
        <v>0</v>
      </c>
      <c r="BF60" s="51">
        <v>0</v>
      </c>
      <c r="BG60" s="50">
        <v>6</v>
      </c>
      <c r="BH60" s="51">
        <v>100</v>
      </c>
      <c r="BI60" s="50">
        <v>6</v>
      </c>
    </row>
    <row r="61" spans="1:61" x14ac:dyDescent="0.35">
      <c r="A61" s="70" t="s">
        <v>507</v>
      </c>
      <c r="B61" s="70" t="s">
        <v>507</v>
      </c>
      <c r="C61" s="83"/>
      <c r="D61" s="84"/>
      <c r="E61" s="85"/>
      <c r="F61" s="86"/>
      <c r="G61" s="83"/>
      <c r="H61" s="81"/>
      <c r="I61" s="87"/>
      <c r="J61" s="87"/>
      <c r="K61" s="36"/>
      <c r="L61" s="90">
        <v>61</v>
      </c>
      <c r="M61" s="90"/>
      <c r="N61" s="89"/>
      <c r="O61" s="72" t="s">
        <v>179</v>
      </c>
      <c r="P61" s="74">
        <v>42828.510995370372</v>
      </c>
      <c r="Q61" s="72" t="s">
        <v>590</v>
      </c>
      <c r="R61" s="76" t="s">
        <v>662</v>
      </c>
      <c r="S61" s="72" t="s">
        <v>223</v>
      </c>
      <c r="T61" s="72"/>
      <c r="U61" s="72"/>
      <c r="V61" s="76" t="s">
        <v>297</v>
      </c>
      <c r="W61" s="74">
        <v>42828.510995370372</v>
      </c>
      <c r="X61" s="76" t="s">
        <v>825</v>
      </c>
      <c r="Y61" s="72"/>
      <c r="Z61" s="72"/>
      <c r="AA61" s="78" t="s">
        <v>916</v>
      </c>
      <c r="AB61" s="72"/>
      <c r="AC61" s="72" t="b">
        <v>0</v>
      </c>
      <c r="AD61" s="72">
        <v>0</v>
      </c>
      <c r="AE61" s="78" t="s">
        <v>228</v>
      </c>
      <c r="AF61" s="72" t="b">
        <v>0</v>
      </c>
      <c r="AG61" s="72" t="s">
        <v>229</v>
      </c>
      <c r="AH61" s="72"/>
      <c r="AI61" s="78" t="s">
        <v>228</v>
      </c>
      <c r="AJ61" s="72" t="b">
        <v>0</v>
      </c>
      <c r="AK61" s="72">
        <v>0</v>
      </c>
      <c r="AL61" s="78" t="s">
        <v>228</v>
      </c>
      <c r="AM61" s="72" t="s">
        <v>241</v>
      </c>
      <c r="AN61" s="72" t="b">
        <v>0</v>
      </c>
      <c r="AO61" s="78" t="s">
        <v>916</v>
      </c>
      <c r="AP61" s="72" t="s">
        <v>179</v>
      </c>
      <c r="AQ61" s="72">
        <v>0</v>
      </c>
      <c r="AR61" s="72">
        <v>0</v>
      </c>
      <c r="AS61" s="72"/>
      <c r="AT61" s="72"/>
      <c r="AU61" s="72"/>
      <c r="AV61" s="72"/>
      <c r="AW61" s="72"/>
      <c r="AX61" s="72"/>
      <c r="AY61" s="72"/>
      <c r="AZ61" s="72"/>
      <c r="BA61" s="50">
        <v>2</v>
      </c>
      <c r="BB61" s="51">
        <v>15.384615384615385</v>
      </c>
      <c r="BC61" s="50">
        <v>0</v>
      </c>
      <c r="BD61" s="51">
        <v>0</v>
      </c>
      <c r="BE61" s="50">
        <v>0</v>
      </c>
      <c r="BF61" s="51">
        <v>0</v>
      </c>
      <c r="BG61" s="50">
        <v>11</v>
      </c>
      <c r="BH61" s="51">
        <v>84.615384615384613</v>
      </c>
      <c r="BI61" s="50">
        <v>13</v>
      </c>
    </row>
    <row r="62" spans="1:61" x14ac:dyDescent="0.35">
      <c r="A62" s="70" t="s">
        <v>508</v>
      </c>
      <c r="B62" s="70" t="s">
        <v>532</v>
      </c>
      <c r="C62" s="83"/>
      <c r="D62" s="84"/>
      <c r="E62" s="85"/>
      <c r="F62" s="86"/>
      <c r="G62" s="83"/>
      <c r="H62" s="81"/>
      <c r="I62" s="87"/>
      <c r="J62" s="87"/>
      <c r="K62" s="36"/>
      <c r="L62" s="90">
        <v>62</v>
      </c>
      <c r="M62" s="90"/>
      <c r="N62" s="89"/>
      <c r="O62" s="72" t="s">
        <v>219</v>
      </c>
      <c r="P62" s="74">
        <v>42828.516226851854</v>
      </c>
      <c r="Q62" s="72" t="s">
        <v>591</v>
      </c>
      <c r="R62" s="72"/>
      <c r="S62" s="72"/>
      <c r="T62" s="72"/>
      <c r="U62" s="72"/>
      <c r="V62" s="76" t="s">
        <v>757</v>
      </c>
      <c r="W62" s="74">
        <v>42828.516226851854</v>
      </c>
      <c r="X62" s="76" t="s">
        <v>826</v>
      </c>
      <c r="Y62" s="72"/>
      <c r="Z62" s="72"/>
      <c r="AA62" s="78" t="s">
        <v>917</v>
      </c>
      <c r="AB62" s="72"/>
      <c r="AC62" s="72" t="b">
        <v>0</v>
      </c>
      <c r="AD62" s="72">
        <v>0</v>
      </c>
      <c r="AE62" s="78" t="s">
        <v>962</v>
      </c>
      <c r="AF62" s="72" t="b">
        <v>0</v>
      </c>
      <c r="AG62" s="72" t="s">
        <v>229</v>
      </c>
      <c r="AH62" s="72"/>
      <c r="AI62" s="78" t="s">
        <v>228</v>
      </c>
      <c r="AJ62" s="72" t="b">
        <v>0</v>
      </c>
      <c r="AK62" s="72">
        <v>0</v>
      </c>
      <c r="AL62" s="78" t="s">
        <v>228</v>
      </c>
      <c r="AM62" s="72" t="s">
        <v>238</v>
      </c>
      <c r="AN62" s="72" t="b">
        <v>0</v>
      </c>
      <c r="AO62" s="78" t="s">
        <v>917</v>
      </c>
      <c r="AP62" s="72" t="s">
        <v>179</v>
      </c>
      <c r="AQ62" s="72">
        <v>0</v>
      </c>
      <c r="AR62" s="72">
        <v>0</v>
      </c>
      <c r="AS62" s="72"/>
      <c r="AT62" s="72"/>
      <c r="AU62" s="72"/>
      <c r="AV62" s="72"/>
      <c r="AW62" s="72"/>
      <c r="AX62" s="72"/>
      <c r="AY62" s="72"/>
      <c r="AZ62" s="72"/>
      <c r="BA62" s="50">
        <v>1</v>
      </c>
      <c r="BB62" s="51">
        <v>3.8461538461538463</v>
      </c>
      <c r="BC62" s="50">
        <v>0</v>
      </c>
      <c r="BD62" s="51">
        <v>0</v>
      </c>
      <c r="BE62" s="50">
        <v>0</v>
      </c>
      <c r="BF62" s="51">
        <v>0</v>
      </c>
      <c r="BG62" s="50">
        <v>25</v>
      </c>
      <c r="BH62" s="51">
        <v>96.15384615384616</v>
      </c>
      <c r="BI62" s="50">
        <v>26</v>
      </c>
    </row>
    <row r="63" spans="1:61" x14ac:dyDescent="0.35">
      <c r="A63" s="70" t="s">
        <v>508</v>
      </c>
      <c r="B63" s="70" t="s">
        <v>533</v>
      </c>
      <c r="C63" s="83"/>
      <c r="D63" s="84"/>
      <c r="E63" s="85"/>
      <c r="F63" s="86"/>
      <c r="G63" s="83"/>
      <c r="H63" s="81"/>
      <c r="I63" s="87"/>
      <c r="J63" s="87"/>
      <c r="K63" s="36"/>
      <c r="L63" s="90">
        <v>63</v>
      </c>
      <c r="M63" s="90"/>
      <c r="N63" s="89"/>
      <c r="O63" s="72" t="s">
        <v>219</v>
      </c>
      <c r="P63" s="74">
        <v>42828.517164351855</v>
      </c>
      <c r="Q63" s="72" t="s">
        <v>592</v>
      </c>
      <c r="R63" s="72"/>
      <c r="S63" s="72"/>
      <c r="T63" s="72"/>
      <c r="U63" s="72"/>
      <c r="V63" s="76" t="s">
        <v>757</v>
      </c>
      <c r="W63" s="74">
        <v>42828.517164351855</v>
      </c>
      <c r="X63" s="76" t="s">
        <v>827</v>
      </c>
      <c r="Y63" s="72"/>
      <c r="Z63" s="72"/>
      <c r="AA63" s="78" t="s">
        <v>918</v>
      </c>
      <c r="AB63" s="72"/>
      <c r="AC63" s="72" t="b">
        <v>0</v>
      </c>
      <c r="AD63" s="72">
        <v>0</v>
      </c>
      <c r="AE63" s="78" t="s">
        <v>963</v>
      </c>
      <c r="AF63" s="72" t="b">
        <v>0</v>
      </c>
      <c r="AG63" s="72" t="s">
        <v>229</v>
      </c>
      <c r="AH63" s="72"/>
      <c r="AI63" s="78" t="s">
        <v>228</v>
      </c>
      <c r="AJ63" s="72" t="b">
        <v>0</v>
      </c>
      <c r="AK63" s="72">
        <v>0</v>
      </c>
      <c r="AL63" s="78" t="s">
        <v>228</v>
      </c>
      <c r="AM63" s="72" t="s">
        <v>238</v>
      </c>
      <c r="AN63" s="72" t="b">
        <v>0</v>
      </c>
      <c r="AO63" s="78" t="s">
        <v>918</v>
      </c>
      <c r="AP63" s="72" t="s">
        <v>179</v>
      </c>
      <c r="AQ63" s="72">
        <v>0</v>
      </c>
      <c r="AR63" s="72">
        <v>0</v>
      </c>
      <c r="AS63" s="72"/>
      <c r="AT63" s="72"/>
      <c r="AU63" s="72"/>
      <c r="AV63" s="72"/>
      <c r="AW63" s="72"/>
      <c r="AX63" s="72"/>
      <c r="AY63" s="72"/>
      <c r="AZ63" s="72"/>
      <c r="BA63" s="50">
        <v>1</v>
      </c>
      <c r="BB63" s="51">
        <v>3.8461538461538463</v>
      </c>
      <c r="BC63" s="50">
        <v>0</v>
      </c>
      <c r="BD63" s="51">
        <v>0</v>
      </c>
      <c r="BE63" s="50">
        <v>0</v>
      </c>
      <c r="BF63" s="51">
        <v>0</v>
      </c>
      <c r="BG63" s="50">
        <v>25</v>
      </c>
      <c r="BH63" s="51">
        <v>96.15384615384616</v>
      </c>
      <c r="BI63" s="50">
        <v>26</v>
      </c>
    </row>
    <row r="64" spans="1:61" x14ac:dyDescent="0.35">
      <c r="A64" s="70" t="s">
        <v>509</v>
      </c>
      <c r="B64" s="70" t="s">
        <v>518</v>
      </c>
      <c r="C64" s="83"/>
      <c r="D64" s="84"/>
      <c r="E64" s="85"/>
      <c r="F64" s="86"/>
      <c r="G64" s="83"/>
      <c r="H64" s="81"/>
      <c r="I64" s="87"/>
      <c r="J64" s="87"/>
      <c r="K64" s="36"/>
      <c r="L64" s="90">
        <v>64</v>
      </c>
      <c r="M64" s="90"/>
      <c r="N64" s="89"/>
      <c r="O64" s="72" t="s">
        <v>218</v>
      </c>
      <c r="P64" s="74">
        <v>42828.517453703702</v>
      </c>
      <c r="Q64" s="72" t="s">
        <v>593</v>
      </c>
      <c r="R64" s="72"/>
      <c r="S64" s="72"/>
      <c r="T64" s="72" t="s">
        <v>702</v>
      </c>
      <c r="U64" s="72"/>
      <c r="V64" s="76" t="s">
        <v>758</v>
      </c>
      <c r="W64" s="74">
        <v>42828.517453703702</v>
      </c>
      <c r="X64" s="76" t="s">
        <v>828</v>
      </c>
      <c r="Y64" s="72"/>
      <c r="Z64" s="72"/>
      <c r="AA64" s="78" t="s">
        <v>919</v>
      </c>
      <c r="AB64" s="72"/>
      <c r="AC64" s="72" t="b">
        <v>0</v>
      </c>
      <c r="AD64" s="72">
        <v>0</v>
      </c>
      <c r="AE64" s="78" t="s">
        <v>228</v>
      </c>
      <c r="AF64" s="72" t="b">
        <v>0</v>
      </c>
      <c r="AG64" s="72" t="s">
        <v>331</v>
      </c>
      <c r="AH64" s="72"/>
      <c r="AI64" s="78" t="s">
        <v>228</v>
      </c>
      <c r="AJ64" s="72" t="b">
        <v>0</v>
      </c>
      <c r="AK64" s="72">
        <v>2</v>
      </c>
      <c r="AL64" s="78" t="s">
        <v>942</v>
      </c>
      <c r="AM64" s="72" t="s">
        <v>238</v>
      </c>
      <c r="AN64" s="72" t="b">
        <v>0</v>
      </c>
      <c r="AO64" s="78" t="s">
        <v>942</v>
      </c>
      <c r="AP64" s="72" t="s">
        <v>179</v>
      </c>
      <c r="AQ64" s="72">
        <v>0</v>
      </c>
      <c r="AR64" s="72">
        <v>0</v>
      </c>
      <c r="AS64" s="72"/>
      <c r="AT64" s="72"/>
      <c r="AU64" s="72"/>
      <c r="AV64" s="72"/>
      <c r="AW64" s="72"/>
      <c r="AX64" s="72"/>
      <c r="AY64" s="72"/>
      <c r="AZ64" s="72"/>
      <c r="BA64" s="50">
        <v>0</v>
      </c>
      <c r="BB64" s="51">
        <v>0</v>
      </c>
      <c r="BC64" s="50">
        <v>0</v>
      </c>
      <c r="BD64" s="51">
        <v>0</v>
      </c>
      <c r="BE64" s="50">
        <v>0</v>
      </c>
      <c r="BF64" s="51">
        <v>0</v>
      </c>
      <c r="BG64" s="50">
        <v>19</v>
      </c>
      <c r="BH64" s="51">
        <v>100</v>
      </c>
      <c r="BI64" s="50">
        <v>19</v>
      </c>
    </row>
    <row r="65" spans="1:61" x14ac:dyDescent="0.35">
      <c r="A65" s="70" t="s">
        <v>510</v>
      </c>
      <c r="B65" s="70" t="s">
        <v>320</v>
      </c>
      <c r="C65" s="83"/>
      <c r="D65" s="84"/>
      <c r="E65" s="85"/>
      <c r="F65" s="86"/>
      <c r="G65" s="83"/>
      <c r="H65" s="81"/>
      <c r="I65" s="87"/>
      <c r="J65" s="87"/>
      <c r="K65" s="36"/>
      <c r="L65" s="90">
        <v>65</v>
      </c>
      <c r="M65" s="90"/>
      <c r="N65" s="89"/>
      <c r="O65" s="72" t="s">
        <v>218</v>
      </c>
      <c r="P65" s="74">
        <v>42828.51934027778</v>
      </c>
      <c r="Q65" s="72" t="s">
        <v>594</v>
      </c>
      <c r="R65" s="76" t="s">
        <v>663</v>
      </c>
      <c r="S65" s="72" t="s">
        <v>305</v>
      </c>
      <c r="T65" s="72"/>
      <c r="U65" s="76" t="s">
        <v>720</v>
      </c>
      <c r="V65" s="76" t="s">
        <v>720</v>
      </c>
      <c r="W65" s="74">
        <v>42828.51934027778</v>
      </c>
      <c r="X65" s="76" t="s">
        <v>829</v>
      </c>
      <c r="Y65" s="72"/>
      <c r="Z65" s="72"/>
      <c r="AA65" s="78" t="s">
        <v>920</v>
      </c>
      <c r="AB65" s="72"/>
      <c r="AC65" s="72" t="b">
        <v>0</v>
      </c>
      <c r="AD65" s="72">
        <v>0</v>
      </c>
      <c r="AE65" s="78" t="s">
        <v>228</v>
      </c>
      <c r="AF65" s="72" t="b">
        <v>0</v>
      </c>
      <c r="AG65" s="72" t="s">
        <v>331</v>
      </c>
      <c r="AH65" s="72"/>
      <c r="AI65" s="78" t="s">
        <v>228</v>
      </c>
      <c r="AJ65" s="72" t="b">
        <v>0</v>
      </c>
      <c r="AK65" s="72">
        <v>2</v>
      </c>
      <c r="AL65" s="78" t="s">
        <v>949</v>
      </c>
      <c r="AM65" s="72" t="s">
        <v>238</v>
      </c>
      <c r="AN65" s="72" t="b">
        <v>0</v>
      </c>
      <c r="AO65" s="78" t="s">
        <v>949</v>
      </c>
      <c r="AP65" s="72" t="s">
        <v>179</v>
      </c>
      <c r="AQ65" s="72">
        <v>0</v>
      </c>
      <c r="AR65" s="72">
        <v>0</v>
      </c>
      <c r="AS65" s="72"/>
      <c r="AT65" s="72"/>
      <c r="AU65" s="72"/>
      <c r="AV65" s="72"/>
      <c r="AW65" s="72"/>
      <c r="AX65" s="72"/>
      <c r="AY65" s="72"/>
      <c r="AZ65" s="72"/>
      <c r="BA65" s="50">
        <v>0</v>
      </c>
      <c r="BB65" s="51">
        <v>0</v>
      </c>
      <c r="BC65" s="50">
        <v>0</v>
      </c>
      <c r="BD65" s="51">
        <v>0</v>
      </c>
      <c r="BE65" s="50">
        <v>0</v>
      </c>
      <c r="BF65" s="51">
        <v>0</v>
      </c>
      <c r="BG65" s="50">
        <v>11</v>
      </c>
      <c r="BH65" s="51">
        <v>100</v>
      </c>
      <c r="BI65" s="50">
        <v>11</v>
      </c>
    </row>
    <row r="66" spans="1:61" x14ac:dyDescent="0.35">
      <c r="A66" s="70" t="s">
        <v>511</v>
      </c>
      <c r="B66" s="70" t="s">
        <v>511</v>
      </c>
      <c r="C66" s="83"/>
      <c r="D66" s="84"/>
      <c r="E66" s="85"/>
      <c r="F66" s="86"/>
      <c r="G66" s="83"/>
      <c r="H66" s="81"/>
      <c r="I66" s="87"/>
      <c r="J66" s="87"/>
      <c r="K66" s="36"/>
      <c r="L66" s="90">
        <v>66</v>
      </c>
      <c r="M66" s="90"/>
      <c r="N66" s="89"/>
      <c r="O66" s="72" t="s">
        <v>179</v>
      </c>
      <c r="P66" s="74">
        <v>42828.521574074075</v>
      </c>
      <c r="Q66" s="72" t="s">
        <v>595</v>
      </c>
      <c r="R66" s="76" t="s">
        <v>664</v>
      </c>
      <c r="S66" s="72" t="s">
        <v>692</v>
      </c>
      <c r="T66" s="72"/>
      <c r="U66" s="72"/>
      <c r="V66" s="76" t="s">
        <v>759</v>
      </c>
      <c r="W66" s="74">
        <v>42828.521574074075</v>
      </c>
      <c r="X66" s="76" t="s">
        <v>830</v>
      </c>
      <c r="Y66" s="72"/>
      <c r="Z66" s="72"/>
      <c r="AA66" s="78" t="s">
        <v>921</v>
      </c>
      <c r="AB66" s="72"/>
      <c r="AC66" s="72" t="b">
        <v>0</v>
      </c>
      <c r="AD66" s="72">
        <v>0</v>
      </c>
      <c r="AE66" s="78" t="s">
        <v>228</v>
      </c>
      <c r="AF66" s="72" t="b">
        <v>0</v>
      </c>
      <c r="AG66" s="72" t="s">
        <v>230</v>
      </c>
      <c r="AH66" s="72"/>
      <c r="AI66" s="78" t="s">
        <v>228</v>
      </c>
      <c r="AJ66" s="72" t="b">
        <v>0</v>
      </c>
      <c r="AK66" s="72">
        <v>0</v>
      </c>
      <c r="AL66" s="78" t="s">
        <v>228</v>
      </c>
      <c r="AM66" s="72" t="s">
        <v>973</v>
      </c>
      <c r="AN66" s="72" t="b">
        <v>0</v>
      </c>
      <c r="AO66" s="78" t="s">
        <v>921</v>
      </c>
      <c r="AP66" s="72" t="s">
        <v>179</v>
      </c>
      <c r="AQ66" s="72">
        <v>0</v>
      </c>
      <c r="AR66" s="72">
        <v>0</v>
      </c>
      <c r="AS66" s="72"/>
      <c r="AT66" s="72"/>
      <c r="AU66" s="72"/>
      <c r="AV66" s="72"/>
      <c r="AW66" s="72"/>
      <c r="AX66" s="72"/>
      <c r="AY66" s="72"/>
      <c r="AZ66" s="72"/>
      <c r="BA66" s="50">
        <v>0</v>
      </c>
      <c r="BB66" s="51">
        <v>0</v>
      </c>
      <c r="BC66" s="50">
        <v>0</v>
      </c>
      <c r="BD66" s="51">
        <v>0</v>
      </c>
      <c r="BE66" s="50">
        <v>0</v>
      </c>
      <c r="BF66" s="51">
        <v>0</v>
      </c>
      <c r="BG66" s="50">
        <v>18</v>
      </c>
      <c r="BH66" s="51">
        <v>100</v>
      </c>
      <c r="BI66" s="50">
        <v>18</v>
      </c>
    </row>
    <row r="67" spans="1:61" x14ac:dyDescent="0.35">
      <c r="A67" s="70" t="s">
        <v>512</v>
      </c>
      <c r="B67" s="70" t="s">
        <v>534</v>
      </c>
      <c r="C67" s="83"/>
      <c r="D67" s="84"/>
      <c r="E67" s="85"/>
      <c r="F67" s="86"/>
      <c r="G67" s="83"/>
      <c r="H67" s="81"/>
      <c r="I67" s="87"/>
      <c r="J67" s="87"/>
      <c r="K67" s="36"/>
      <c r="L67" s="90">
        <v>67</v>
      </c>
      <c r="M67" s="90"/>
      <c r="N67" s="89"/>
      <c r="O67" s="72" t="s">
        <v>218</v>
      </c>
      <c r="P67" s="74">
        <v>42828.524282407408</v>
      </c>
      <c r="Q67" s="72" t="s">
        <v>596</v>
      </c>
      <c r="R67" s="76" t="s">
        <v>665</v>
      </c>
      <c r="S67" s="72" t="s">
        <v>693</v>
      </c>
      <c r="T67" s="72" t="s">
        <v>703</v>
      </c>
      <c r="U67" s="72"/>
      <c r="V67" s="76" t="s">
        <v>760</v>
      </c>
      <c r="W67" s="74">
        <v>42828.524282407408</v>
      </c>
      <c r="X67" s="76" t="s">
        <v>831</v>
      </c>
      <c r="Y67" s="72"/>
      <c r="Z67" s="72"/>
      <c r="AA67" s="78" t="s">
        <v>922</v>
      </c>
      <c r="AB67" s="72"/>
      <c r="AC67" s="72" t="b">
        <v>0</v>
      </c>
      <c r="AD67" s="72">
        <v>0</v>
      </c>
      <c r="AE67" s="78" t="s">
        <v>228</v>
      </c>
      <c r="AF67" s="72" t="b">
        <v>0</v>
      </c>
      <c r="AG67" s="72" t="s">
        <v>229</v>
      </c>
      <c r="AH67" s="72"/>
      <c r="AI67" s="78" t="s">
        <v>228</v>
      </c>
      <c r="AJ67" s="72" t="b">
        <v>0</v>
      </c>
      <c r="AK67" s="72">
        <v>0</v>
      </c>
      <c r="AL67" s="78" t="s">
        <v>228</v>
      </c>
      <c r="AM67" s="72" t="s">
        <v>235</v>
      </c>
      <c r="AN67" s="72" t="b">
        <v>0</v>
      </c>
      <c r="AO67" s="78" t="s">
        <v>922</v>
      </c>
      <c r="AP67" s="72" t="s">
        <v>179</v>
      </c>
      <c r="AQ67" s="72">
        <v>0</v>
      </c>
      <c r="AR67" s="72">
        <v>0</v>
      </c>
      <c r="AS67" s="72"/>
      <c r="AT67" s="72"/>
      <c r="AU67" s="72"/>
      <c r="AV67" s="72"/>
      <c r="AW67" s="72"/>
      <c r="AX67" s="72"/>
      <c r="AY67" s="72"/>
      <c r="AZ67" s="72"/>
      <c r="BA67" s="50">
        <v>0</v>
      </c>
      <c r="BB67" s="51">
        <v>0</v>
      </c>
      <c r="BC67" s="50">
        <v>0</v>
      </c>
      <c r="BD67" s="51">
        <v>0</v>
      </c>
      <c r="BE67" s="50">
        <v>0</v>
      </c>
      <c r="BF67" s="51">
        <v>0</v>
      </c>
      <c r="BG67" s="50">
        <v>16</v>
      </c>
      <c r="BH67" s="51">
        <v>100</v>
      </c>
      <c r="BI67" s="50">
        <v>16</v>
      </c>
    </row>
    <row r="68" spans="1:61" x14ac:dyDescent="0.35">
      <c r="A68" s="70" t="s">
        <v>216</v>
      </c>
      <c r="B68" s="70" t="s">
        <v>216</v>
      </c>
      <c r="C68" s="83"/>
      <c r="D68" s="84"/>
      <c r="E68" s="85"/>
      <c r="F68" s="86"/>
      <c r="G68" s="83"/>
      <c r="H68" s="81"/>
      <c r="I68" s="87"/>
      <c r="J68" s="87"/>
      <c r="K68" s="36"/>
      <c r="L68" s="90">
        <v>68</v>
      </c>
      <c r="M68" s="90"/>
      <c r="N68" s="89"/>
      <c r="O68" s="72" t="s">
        <v>179</v>
      </c>
      <c r="P68" s="74">
        <v>42828.303298611114</v>
      </c>
      <c r="Q68" s="72" t="s">
        <v>597</v>
      </c>
      <c r="R68" s="76" t="s">
        <v>666</v>
      </c>
      <c r="S68" s="72" t="s">
        <v>222</v>
      </c>
      <c r="T68" s="72"/>
      <c r="U68" s="76" t="s">
        <v>721</v>
      </c>
      <c r="V68" s="76" t="s">
        <v>721</v>
      </c>
      <c r="W68" s="74">
        <v>42828.303298611114</v>
      </c>
      <c r="X68" s="76" t="s">
        <v>832</v>
      </c>
      <c r="Y68" s="72"/>
      <c r="Z68" s="72"/>
      <c r="AA68" s="78" t="s">
        <v>923</v>
      </c>
      <c r="AB68" s="72"/>
      <c r="AC68" s="72" t="b">
        <v>0</v>
      </c>
      <c r="AD68" s="72">
        <v>0</v>
      </c>
      <c r="AE68" s="78" t="s">
        <v>228</v>
      </c>
      <c r="AF68" s="72" t="b">
        <v>0</v>
      </c>
      <c r="AG68" s="72" t="s">
        <v>331</v>
      </c>
      <c r="AH68" s="72"/>
      <c r="AI68" s="78" t="s">
        <v>228</v>
      </c>
      <c r="AJ68" s="72" t="b">
        <v>0</v>
      </c>
      <c r="AK68" s="72">
        <v>0</v>
      </c>
      <c r="AL68" s="78" t="s">
        <v>228</v>
      </c>
      <c r="AM68" s="72" t="s">
        <v>236</v>
      </c>
      <c r="AN68" s="72" t="b">
        <v>0</v>
      </c>
      <c r="AO68" s="78" t="s">
        <v>923</v>
      </c>
      <c r="AP68" s="72" t="s">
        <v>179</v>
      </c>
      <c r="AQ68" s="72">
        <v>0</v>
      </c>
      <c r="AR68" s="72">
        <v>0</v>
      </c>
      <c r="AS68" s="72"/>
      <c r="AT68" s="72"/>
      <c r="AU68" s="72"/>
      <c r="AV68" s="72"/>
      <c r="AW68" s="72"/>
      <c r="AX68" s="72"/>
      <c r="AY68" s="72"/>
      <c r="AZ68" s="72"/>
      <c r="BA68" s="50">
        <v>0</v>
      </c>
      <c r="BB68" s="51">
        <v>0</v>
      </c>
      <c r="BC68" s="50">
        <v>0</v>
      </c>
      <c r="BD68" s="51">
        <v>0</v>
      </c>
      <c r="BE68" s="50">
        <v>0</v>
      </c>
      <c r="BF68" s="51">
        <v>0</v>
      </c>
      <c r="BG68" s="50">
        <v>11</v>
      </c>
      <c r="BH68" s="51">
        <v>100</v>
      </c>
      <c r="BI68" s="50">
        <v>11</v>
      </c>
    </row>
    <row r="69" spans="1:61" x14ac:dyDescent="0.35">
      <c r="A69" s="70" t="s">
        <v>216</v>
      </c>
      <c r="B69" s="70" t="s">
        <v>216</v>
      </c>
      <c r="C69" s="83"/>
      <c r="D69" s="84"/>
      <c r="E69" s="85"/>
      <c r="F69" s="86"/>
      <c r="G69" s="83"/>
      <c r="H69" s="81"/>
      <c r="I69" s="87"/>
      <c r="J69" s="87"/>
      <c r="K69" s="36"/>
      <c r="L69" s="90">
        <v>69</v>
      </c>
      <c r="M69" s="90"/>
      <c r="N69" s="89"/>
      <c r="O69" s="72" t="s">
        <v>179</v>
      </c>
      <c r="P69" s="74">
        <v>42828.445289351854</v>
      </c>
      <c r="Q69" s="72" t="s">
        <v>598</v>
      </c>
      <c r="R69" s="76" t="s">
        <v>667</v>
      </c>
      <c r="S69" s="72" t="s">
        <v>224</v>
      </c>
      <c r="T69" s="72"/>
      <c r="U69" s="72"/>
      <c r="V69" s="76" t="s">
        <v>298</v>
      </c>
      <c r="W69" s="74">
        <v>42828.445289351854</v>
      </c>
      <c r="X69" s="76" t="s">
        <v>833</v>
      </c>
      <c r="Y69" s="72"/>
      <c r="Z69" s="72"/>
      <c r="AA69" s="78" t="s">
        <v>924</v>
      </c>
      <c r="AB69" s="72"/>
      <c r="AC69" s="72" t="b">
        <v>0</v>
      </c>
      <c r="AD69" s="72">
        <v>0</v>
      </c>
      <c r="AE69" s="78" t="s">
        <v>228</v>
      </c>
      <c r="AF69" s="72" t="b">
        <v>0</v>
      </c>
      <c r="AG69" s="72" t="s">
        <v>229</v>
      </c>
      <c r="AH69" s="72"/>
      <c r="AI69" s="78" t="s">
        <v>228</v>
      </c>
      <c r="AJ69" s="72" t="b">
        <v>0</v>
      </c>
      <c r="AK69" s="72">
        <v>0</v>
      </c>
      <c r="AL69" s="78" t="s">
        <v>228</v>
      </c>
      <c r="AM69" s="72" t="s">
        <v>236</v>
      </c>
      <c r="AN69" s="72" t="b">
        <v>1</v>
      </c>
      <c r="AO69" s="78" t="s">
        <v>924</v>
      </c>
      <c r="AP69" s="72" t="s">
        <v>179</v>
      </c>
      <c r="AQ69" s="72">
        <v>0</v>
      </c>
      <c r="AR69" s="72">
        <v>0</v>
      </c>
      <c r="AS69" s="72"/>
      <c r="AT69" s="72"/>
      <c r="AU69" s="72"/>
      <c r="AV69" s="72"/>
      <c r="AW69" s="72"/>
      <c r="AX69" s="72"/>
      <c r="AY69" s="72"/>
      <c r="AZ69" s="72"/>
      <c r="BA69" s="50">
        <v>0</v>
      </c>
      <c r="BB69" s="51">
        <v>0</v>
      </c>
      <c r="BC69" s="50">
        <v>0</v>
      </c>
      <c r="BD69" s="51">
        <v>0</v>
      </c>
      <c r="BE69" s="50">
        <v>0</v>
      </c>
      <c r="BF69" s="51">
        <v>0</v>
      </c>
      <c r="BG69" s="50">
        <v>23</v>
      </c>
      <c r="BH69" s="51">
        <v>100</v>
      </c>
      <c r="BI69" s="50">
        <v>23</v>
      </c>
    </row>
    <row r="70" spans="1:61" x14ac:dyDescent="0.35">
      <c r="A70" s="70" t="s">
        <v>216</v>
      </c>
      <c r="B70" s="70" t="s">
        <v>216</v>
      </c>
      <c r="C70" s="83"/>
      <c r="D70" s="84"/>
      <c r="E70" s="85"/>
      <c r="F70" s="86"/>
      <c r="G70" s="83"/>
      <c r="H70" s="81"/>
      <c r="I70" s="87"/>
      <c r="J70" s="87"/>
      <c r="K70" s="36"/>
      <c r="L70" s="90">
        <v>70</v>
      </c>
      <c r="M70" s="90"/>
      <c r="N70" s="89"/>
      <c r="O70" s="72" t="s">
        <v>179</v>
      </c>
      <c r="P70" s="74">
        <v>42828.52652777778</v>
      </c>
      <c r="Q70" s="72" t="s">
        <v>599</v>
      </c>
      <c r="R70" s="76" t="s">
        <v>668</v>
      </c>
      <c r="S70" s="72" t="s">
        <v>224</v>
      </c>
      <c r="T70" s="72"/>
      <c r="U70" s="72"/>
      <c r="V70" s="76" t="s">
        <v>298</v>
      </c>
      <c r="W70" s="74">
        <v>42828.52652777778</v>
      </c>
      <c r="X70" s="76" t="s">
        <v>834</v>
      </c>
      <c r="Y70" s="72"/>
      <c r="Z70" s="72"/>
      <c r="AA70" s="78" t="s">
        <v>925</v>
      </c>
      <c r="AB70" s="72"/>
      <c r="AC70" s="72" t="b">
        <v>0</v>
      </c>
      <c r="AD70" s="72">
        <v>0</v>
      </c>
      <c r="AE70" s="78" t="s">
        <v>228</v>
      </c>
      <c r="AF70" s="72" t="b">
        <v>0</v>
      </c>
      <c r="AG70" s="72" t="s">
        <v>229</v>
      </c>
      <c r="AH70" s="72"/>
      <c r="AI70" s="78" t="s">
        <v>228</v>
      </c>
      <c r="AJ70" s="72" t="b">
        <v>0</v>
      </c>
      <c r="AK70" s="72">
        <v>0</v>
      </c>
      <c r="AL70" s="78" t="s">
        <v>228</v>
      </c>
      <c r="AM70" s="72" t="s">
        <v>236</v>
      </c>
      <c r="AN70" s="72" t="b">
        <v>1</v>
      </c>
      <c r="AO70" s="78" t="s">
        <v>925</v>
      </c>
      <c r="AP70" s="72" t="s">
        <v>179</v>
      </c>
      <c r="AQ70" s="72">
        <v>0</v>
      </c>
      <c r="AR70" s="72">
        <v>0</v>
      </c>
      <c r="AS70" s="72"/>
      <c r="AT70" s="72"/>
      <c r="AU70" s="72"/>
      <c r="AV70" s="72"/>
      <c r="AW70" s="72"/>
      <c r="AX70" s="72"/>
      <c r="AY70" s="72"/>
      <c r="AZ70" s="72"/>
      <c r="BA70" s="50">
        <v>0</v>
      </c>
      <c r="BB70" s="51">
        <v>0</v>
      </c>
      <c r="BC70" s="50">
        <v>0</v>
      </c>
      <c r="BD70" s="51">
        <v>0</v>
      </c>
      <c r="BE70" s="50">
        <v>0</v>
      </c>
      <c r="BF70" s="51">
        <v>0</v>
      </c>
      <c r="BG70" s="50">
        <v>23</v>
      </c>
      <c r="BH70" s="51">
        <v>100</v>
      </c>
      <c r="BI70" s="50">
        <v>23</v>
      </c>
    </row>
    <row r="71" spans="1:61" x14ac:dyDescent="0.35">
      <c r="A71" s="70" t="s">
        <v>352</v>
      </c>
      <c r="B71" s="70" t="s">
        <v>352</v>
      </c>
      <c r="C71" s="83"/>
      <c r="D71" s="84"/>
      <c r="E71" s="85"/>
      <c r="F71" s="86"/>
      <c r="G71" s="83"/>
      <c r="H71" s="81"/>
      <c r="I71" s="87"/>
      <c r="J71" s="87"/>
      <c r="K71" s="36"/>
      <c r="L71" s="90">
        <v>71</v>
      </c>
      <c r="M71" s="90"/>
      <c r="N71" s="89"/>
      <c r="O71" s="72" t="s">
        <v>179</v>
      </c>
      <c r="P71" s="74">
        <v>42828.199571759258</v>
      </c>
      <c r="Q71" s="72" t="s">
        <v>600</v>
      </c>
      <c r="R71" s="72" t="s">
        <v>669</v>
      </c>
      <c r="S71" s="72" t="s">
        <v>354</v>
      </c>
      <c r="T71" s="72"/>
      <c r="U71" s="72"/>
      <c r="V71" s="76" t="s">
        <v>356</v>
      </c>
      <c r="W71" s="74">
        <v>42828.199571759258</v>
      </c>
      <c r="X71" s="76" t="s">
        <v>835</v>
      </c>
      <c r="Y71" s="72"/>
      <c r="Z71" s="72"/>
      <c r="AA71" s="78" t="s">
        <v>926</v>
      </c>
      <c r="AB71" s="72"/>
      <c r="AC71" s="72" t="b">
        <v>0</v>
      </c>
      <c r="AD71" s="72">
        <v>0</v>
      </c>
      <c r="AE71" s="78" t="s">
        <v>228</v>
      </c>
      <c r="AF71" s="72" t="b">
        <v>0</v>
      </c>
      <c r="AG71" s="72" t="s">
        <v>232</v>
      </c>
      <c r="AH71" s="72"/>
      <c r="AI71" s="78" t="s">
        <v>228</v>
      </c>
      <c r="AJ71" s="72" t="b">
        <v>0</v>
      </c>
      <c r="AK71" s="72">
        <v>0</v>
      </c>
      <c r="AL71" s="78" t="s">
        <v>228</v>
      </c>
      <c r="AM71" s="72" t="s">
        <v>359</v>
      </c>
      <c r="AN71" s="72" t="b">
        <v>1</v>
      </c>
      <c r="AO71" s="78" t="s">
        <v>926</v>
      </c>
      <c r="AP71" s="72" t="s">
        <v>179</v>
      </c>
      <c r="AQ71" s="72">
        <v>0</v>
      </c>
      <c r="AR71" s="72">
        <v>0</v>
      </c>
      <c r="AS71" s="72"/>
      <c r="AT71" s="72"/>
      <c r="AU71" s="72"/>
      <c r="AV71" s="72"/>
      <c r="AW71" s="72"/>
      <c r="AX71" s="72"/>
      <c r="AY71" s="72"/>
      <c r="AZ71" s="72"/>
      <c r="BA71" s="50">
        <v>0</v>
      </c>
      <c r="BB71" s="51">
        <v>0</v>
      </c>
      <c r="BC71" s="50">
        <v>0</v>
      </c>
      <c r="BD71" s="51">
        <v>0</v>
      </c>
      <c r="BE71" s="50">
        <v>0</v>
      </c>
      <c r="BF71" s="51">
        <v>0</v>
      </c>
      <c r="BG71" s="50">
        <v>12</v>
      </c>
      <c r="BH71" s="51">
        <v>100</v>
      </c>
      <c r="BI71" s="50">
        <v>12</v>
      </c>
    </row>
    <row r="72" spans="1:61" x14ac:dyDescent="0.35">
      <c r="A72" s="70" t="s">
        <v>352</v>
      </c>
      <c r="B72" s="70" t="s">
        <v>352</v>
      </c>
      <c r="C72" s="83"/>
      <c r="D72" s="84"/>
      <c r="E72" s="85"/>
      <c r="F72" s="86"/>
      <c r="G72" s="83"/>
      <c r="H72" s="81"/>
      <c r="I72" s="87"/>
      <c r="J72" s="87"/>
      <c r="K72" s="36"/>
      <c r="L72" s="90">
        <v>72</v>
      </c>
      <c r="M72" s="90"/>
      <c r="N72" s="89"/>
      <c r="O72" s="72" t="s">
        <v>179</v>
      </c>
      <c r="P72" s="74">
        <v>42828.480937499997</v>
      </c>
      <c r="Q72" s="72" t="s">
        <v>601</v>
      </c>
      <c r="R72" s="72" t="s">
        <v>670</v>
      </c>
      <c r="S72" s="72" t="s">
        <v>354</v>
      </c>
      <c r="T72" s="72"/>
      <c r="U72" s="72"/>
      <c r="V72" s="76" t="s">
        <v>356</v>
      </c>
      <c r="W72" s="74">
        <v>42828.480937499997</v>
      </c>
      <c r="X72" s="76" t="s">
        <v>836</v>
      </c>
      <c r="Y72" s="72"/>
      <c r="Z72" s="72"/>
      <c r="AA72" s="78" t="s">
        <v>927</v>
      </c>
      <c r="AB72" s="72"/>
      <c r="AC72" s="72" t="b">
        <v>0</v>
      </c>
      <c r="AD72" s="72">
        <v>0</v>
      </c>
      <c r="AE72" s="78" t="s">
        <v>228</v>
      </c>
      <c r="AF72" s="72" t="b">
        <v>0</v>
      </c>
      <c r="AG72" s="72" t="s">
        <v>232</v>
      </c>
      <c r="AH72" s="72"/>
      <c r="AI72" s="78" t="s">
        <v>228</v>
      </c>
      <c r="AJ72" s="72" t="b">
        <v>0</v>
      </c>
      <c r="AK72" s="72">
        <v>0</v>
      </c>
      <c r="AL72" s="78" t="s">
        <v>228</v>
      </c>
      <c r="AM72" s="72" t="s">
        <v>359</v>
      </c>
      <c r="AN72" s="72" t="b">
        <v>1</v>
      </c>
      <c r="AO72" s="78" t="s">
        <v>927</v>
      </c>
      <c r="AP72" s="72" t="s">
        <v>179</v>
      </c>
      <c r="AQ72" s="72">
        <v>0</v>
      </c>
      <c r="AR72" s="72">
        <v>0</v>
      </c>
      <c r="AS72" s="72"/>
      <c r="AT72" s="72"/>
      <c r="AU72" s="72"/>
      <c r="AV72" s="72"/>
      <c r="AW72" s="72"/>
      <c r="AX72" s="72"/>
      <c r="AY72" s="72"/>
      <c r="AZ72" s="72"/>
      <c r="BA72" s="50">
        <v>0</v>
      </c>
      <c r="BB72" s="51">
        <v>0</v>
      </c>
      <c r="BC72" s="50">
        <v>0</v>
      </c>
      <c r="BD72" s="51">
        <v>0</v>
      </c>
      <c r="BE72" s="50">
        <v>0</v>
      </c>
      <c r="BF72" s="51">
        <v>0</v>
      </c>
      <c r="BG72" s="50">
        <v>14</v>
      </c>
      <c r="BH72" s="51">
        <v>100</v>
      </c>
      <c r="BI72" s="50">
        <v>14</v>
      </c>
    </row>
    <row r="73" spans="1:61" x14ac:dyDescent="0.35">
      <c r="A73" s="70" t="s">
        <v>352</v>
      </c>
      <c r="B73" s="70" t="s">
        <v>352</v>
      </c>
      <c r="C73" s="83"/>
      <c r="D73" s="84"/>
      <c r="E73" s="85"/>
      <c r="F73" s="86"/>
      <c r="G73" s="83"/>
      <c r="H73" s="81"/>
      <c r="I73" s="87"/>
      <c r="J73" s="87"/>
      <c r="K73" s="36"/>
      <c r="L73" s="90">
        <v>73</v>
      </c>
      <c r="M73" s="90"/>
      <c r="N73" s="89"/>
      <c r="O73" s="72" t="s">
        <v>179</v>
      </c>
      <c r="P73" s="74">
        <v>42828.54346064815</v>
      </c>
      <c r="Q73" s="72" t="s">
        <v>602</v>
      </c>
      <c r="R73" s="72" t="s">
        <v>671</v>
      </c>
      <c r="S73" s="72" t="s">
        <v>354</v>
      </c>
      <c r="T73" s="72"/>
      <c r="U73" s="72"/>
      <c r="V73" s="76" t="s">
        <v>356</v>
      </c>
      <c r="W73" s="74">
        <v>42828.54346064815</v>
      </c>
      <c r="X73" s="76" t="s">
        <v>837</v>
      </c>
      <c r="Y73" s="72"/>
      <c r="Z73" s="72"/>
      <c r="AA73" s="78" t="s">
        <v>928</v>
      </c>
      <c r="AB73" s="72"/>
      <c r="AC73" s="72" t="b">
        <v>0</v>
      </c>
      <c r="AD73" s="72">
        <v>0</v>
      </c>
      <c r="AE73" s="78" t="s">
        <v>228</v>
      </c>
      <c r="AF73" s="72" t="b">
        <v>0</v>
      </c>
      <c r="AG73" s="72" t="s">
        <v>232</v>
      </c>
      <c r="AH73" s="72"/>
      <c r="AI73" s="78" t="s">
        <v>228</v>
      </c>
      <c r="AJ73" s="72" t="b">
        <v>0</v>
      </c>
      <c r="AK73" s="72">
        <v>0</v>
      </c>
      <c r="AL73" s="78" t="s">
        <v>228</v>
      </c>
      <c r="AM73" s="72" t="s">
        <v>359</v>
      </c>
      <c r="AN73" s="72" t="b">
        <v>1</v>
      </c>
      <c r="AO73" s="78" t="s">
        <v>928</v>
      </c>
      <c r="AP73" s="72" t="s">
        <v>179</v>
      </c>
      <c r="AQ73" s="72">
        <v>0</v>
      </c>
      <c r="AR73" s="72">
        <v>0</v>
      </c>
      <c r="AS73" s="72"/>
      <c r="AT73" s="72"/>
      <c r="AU73" s="72"/>
      <c r="AV73" s="72"/>
      <c r="AW73" s="72"/>
      <c r="AX73" s="72"/>
      <c r="AY73" s="72"/>
      <c r="AZ73" s="72"/>
      <c r="BA73" s="50">
        <v>0</v>
      </c>
      <c r="BB73" s="51">
        <v>0</v>
      </c>
      <c r="BC73" s="50">
        <v>0</v>
      </c>
      <c r="BD73" s="51">
        <v>0</v>
      </c>
      <c r="BE73" s="50">
        <v>0</v>
      </c>
      <c r="BF73" s="51">
        <v>0</v>
      </c>
      <c r="BG73" s="50">
        <v>12</v>
      </c>
      <c r="BH73" s="51">
        <v>100</v>
      </c>
      <c r="BI73" s="50">
        <v>12</v>
      </c>
    </row>
    <row r="74" spans="1:61" x14ac:dyDescent="0.35">
      <c r="A74" s="70" t="s">
        <v>394</v>
      </c>
      <c r="B74" s="70" t="s">
        <v>394</v>
      </c>
      <c r="C74" s="83"/>
      <c r="D74" s="84"/>
      <c r="E74" s="85"/>
      <c r="F74" s="86"/>
      <c r="G74" s="83"/>
      <c r="H74" s="81"/>
      <c r="I74" s="87"/>
      <c r="J74" s="87"/>
      <c r="K74" s="36"/>
      <c r="L74" s="90">
        <v>74</v>
      </c>
      <c r="M74" s="90"/>
      <c r="N74" s="89"/>
      <c r="O74" s="72" t="s">
        <v>179</v>
      </c>
      <c r="P74" s="74">
        <v>42828.481261574074</v>
      </c>
      <c r="Q74" s="72" t="s">
        <v>399</v>
      </c>
      <c r="R74" s="76" t="s">
        <v>403</v>
      </c>
      <c r="S74" s="72" t="s">
        <v>406</v>
      </c>
      <c r="T74" s="72"/>
      <c r="U74" s="72"/>
      <c r="V74" s="76" t="s">
        <v>412</v>
      </c>
      <c r="W74" s="74">
        <v>42828.481261574074</v>
      </c>
      <c r="X74" s="76" t="s">
        <v>417</v>
      </c>
      <c r="Y74" s="72"/>
      <c r="Z74" s="72"/>
      <c r="AA74" s="78" t="s">
        <v>421</v>
      </c>
      <c r="AB74" s="72"/>
      <c r="AC74" s="72" t="b">
        <v>0</v>
      </c>
      <c r="AD74" s="72">
        <v>0</v>
      </c>
      <c r="AE74" s="78" t="s">
        <v>228</v>
      </c>
      <c r="AF74" s="72" t="b">
        <v>0</v>
      </c>
      <c r="AG74" s="72" t="s">
        <v>229</v>
      </c>
      <c r="AH74" s="72"/>
      <c r="AI74" s="78" t="s">
        <v>228</v>
      </c>
      <c r="AJ74" s="72" t="b">
        <v>0</v>
      </c>
      <c r="AK74" s="72">
        <v>1</v>
      </c>
      <c r="AL74" s="78" t="s">
        <v>228</v>
      </c>
      <c r="AM74" s="72" t="s">
        <v>239</v>
      </c>
      <c r="AN74" s="72" t="b">
        <v>0</v>
      </c>
      <c r="AO74" s="78" t="s">
        <v>421</v>
      </c>
      <c r="AP74" s="72" t="s">
        <v>179</v>
      </c>
      <c r="AQ74" s="72">
        <v>0</v>
      </c>
      <c r="AR74" s="72">
        <v>0</v>
      </c>
      <c r="AS74" s="72"/>
      <c r="AT74" s="72"/>
      <c r="AU74" s="72"/>
      <c r="AV74" s="72"/>
      <c r="AW74" s="72"/>
      <c r="AX74" s="72"/>
      <c r="AY74" s="72"/>
      <c r="AZ74" s="72"/>
      <c r="BA74" s="50">
        <v>0</v>
      </c>
      <c r="BB74" s="51">
        <v>0</v>
      </c>
      <c r="BC74" s="50">
        <v>0</v>
      </c>
      <c r="BD74" s="51">
        <v>0</v>
      </c>
      <c r="BE74" s="50">
        <v>0</v>
      </c>
      <c r="BF74" s="51">
        <v>0</v>
      </c>
      <c r="BG74" s="50">
        <v>18</v>
      </c>
      <c r="BH74" s="51">
        <v>100</v>
      </c>
      <c r="BI74" s="50">
        <v>18</v>
      </c>
    </row>
    <row r="75" spans="1:61" x14ac:dyDescent="0.35">
      <c r="A75" s="70" t="s">
        <v>395</v>
      </c>
      <c r="B75" s="70" t="s">
        <v>394</v>
      </c>
      <c r="C75" s="83"/>
      <c r="D75" s="84"/>
      <c r="E75" s="85"/>
      <c r="F75" s="86"/>
      <c r="G75" s="83"/>
      <c r="H75" s="81"/>
      <c r="I75" s="87"/>
      <c r="J75" s="87"/>
      <c r="K75" s="36"/>
      <c r="L75" s="90">
        <v>75</v>
      </c>
      <c r="M75" s="90"/>
      <c r="N75" s="89"/>
      <c r="O75" s="72" t="s">
        <v>218</v>
      </c>
      <c r="P75" s="74">
        <v>42828.552071759259</v>
      </c>
      <c r="Q75" s="72" t="s">
        <v>400</v>
      </c>
      <c r="R75" s="72"/>
      <c r="S75" s="72"/>
      <c r="T75" s="72"/>
      <c r="U75" s="72"/>
      <c r="V75" s="76" t="s">
        <v>413</v>
      </c>
      <c r="W75" s="74">
        <v>42828.552071759259</v>
      </c>
      <c r="X75" s="76" t="s">
        <v>418</v>
      </c>
      <c r="Y75" s="72"/>
      <c r="Z75" s="72"/>
      <c r="AA75" s="78" t="s">
        <v>422</v>
      </c>
      <c r="AB75" s="72"/>
      <c r="AC75" s="72" t="b">
        <v>0</v>
      </c>
      <c r="AD75" s="72">
        <v>0</v>
      </c>
      <c r="AE75" s="78" t="s">
        <v>228</v>
      </c>
      <c r="AF75" s="72" t="b">
        <v>0</v>
      </c>
      <c r="AG75" s="72" t="s">
        <v>229</v>
      </c>
      <c r="AH75" s="72"/>
      <c r="AI75" s="78" t="s">
        <v>228</v>
      </c>
      <c r="AJ75" s="72" t="b">
        <v>0</v>
      </c>
      <c r="AK75" s="72">
        <v>1</v>
      </c>
      <c r="AL75" s="78" t="s">
        <v>421</v>
      </c>
      <c r="AM75" s="72" t="s">
        <v>235</v>
      </c>
      <c r="AN75" s="72" t="b">
        <v>0</v>
      </c>
      <c r="AO75" s="78" t="s">
        <v>421</v>
      </c>
      <c r="AP75" s="72" t="s">
        <v>179</v>
      </c>
      <c r="AQ75" s="72">
        <v>0</v>
      </c>
      <c r="AR75" s="72">
        <v>0</v>
      </c>
      <c r="AS75" s="72"/>
      <c r="AT75" s="72"/>
      <c r="AU75" s="72"/>
      <c r="AV75" s="72"/>
      <c r="AW75" s="72"/>
      <c r="AX75" s="72"/>
      <c r="AY75" s="72"/>
      <c r="AZ75" s="72"/>
      <c r="BA75" s="50">
        <v>0</v>
      </c>
      <c r="BB75" s="51">
        <v>0</v>
      </c>
      <c r="BC75" s="50">
        <v>0</v>
      </c>
      <c r="BD75" s="51">
        <v>0</v>
      </c>
      <c r="BE75" s="50">
        <v>0</v>
      </c>
      <c r="BF75" s="51">
        <v>0</v>
      </c>
      <c r="BG75" s="50">
        <v>20</v>
      </c>
      <c r="BH75" s="51">
        <v>100</v>
      </c>
      <c r="BI75" s="50">
        <v>20</v>
      </c>
    </row>
    <row r="76" spans="1:61" x14ac:dyDescent="0.35">
      <c r="A76" s="70" t="s">
        <v>513</v>
      </c>
      <c r="B76" s="70" t="s">
        <v>513</v>
      </c>
      <c r="C76" s="83"/>
      <c r="D76" s="84"/>
      <c r="E76" s="85"/>
      <c r="F76" s="86"/>
      <c r="G76" s="83"/>
      <c r="H76" s="81"/>
      <c r="I76" s="87"/>
      <c r="J76" s="87"/>
      <c r="K76" s="36"/>
      <c r="L76" s="90">
        <v>76</v>
      </c>
      <c r="M76" s="90"/>
      <c r="N76" s="89"/>
      <c r="O76" s="72" t="s">
        <v>179</v>
      </c>
      <c r="P76" s="74">
        <v>42828.176099537035</v>
      </c>
      <c r="Q76" s="72" t="s">
        <v>603</v>
      </c>
      <c r="R76" s="76" t="s">
        <v>672</v>
      </c>
      <c r="S76" s="72" t="s">
        <v>694</v>
      </c>
      <c r="T76" s="72"/>
      <c r="U76" s="72"/>
      <c r="V76" s="76" t="s">
        <v>761</v>
      </c>
      <c r="W76" s="74">
        <v>42828.176099537035</v>
      </c>
      <c r="X76" s="76" t="s">
        <v>838</v>
      </c>
      <c r="Y76" s="72"/>
      <c r="Z76" s="72"/>
      <c r="AA76" s="78" t="s">
        <v>929</v>
      </c>
      <c r="AB76" s="72"/>
      <c r="AC76" s="72" t="b">
        <v>0</v>
      </c>
      <c r="AD76" s="72">
        <v>0</v>
      </c>
      <c r="AE76" s="78" t="s">
        <v>228</v>
      </c>
      <c r="AF76" s="72" t="b">
        <v>0</v>
      </c>
      <c r="AG76" s="72" t="s">
        <v>229</v>
      </c>
      <c r="AH76" s="72"/>
      <c r="AI76" s="78" t="s">
        <v>228</v>
      </c>
      <c r="AJ76" s="72" t="b">
        <v>0</v>
      </c>
      <c r="AK76" s="72">
        <v>0</v>
      </c>
      <c r="AL76" s="78" t="s">
        <v>228</v>
      </c>
      <c r="AM76" s="72" t="s">
        <v>237</v>
      </c>
      <c r="AN76" s="72" t="b">
        <v>0</v>
      </c>
      <c r="AO76" s="78" t="s">
        <v>929</v>
      </c>
      <c r="AP76" s="72" t="s">
        <v>179</v>
      </c>
      <c r="AQ76" s="72">
        <v>0</v>
      </c>
      <c r="AR76" s="72">
        <v>0</v>
      </c>
      <c r="AS76" s="72"/>
      <c r="AT76" s="72"/>
      <c r="AU76" s="72"/>
      <c r="AV76" s="72"/>
      <c r="AW76" s="72"/>
      <c r="AX76" s="72"/>
      <c r="AY76" s="72"/>
      <c r="AZ76" s="72"/>
      <c r="BA76" s="50">
        <v>0</v>
      </c>
      <c r="BB76" s="51">
        <v>0</v>
      </c>
      <c r="BC76" s="50">
        <v>0</v>
      </c>
      <c r="BD76" s="51">
        <v>0</v>
      </c>
      <c r="BE76" s="50">
        <v>0</v>
      </c>
      <c r="BF76" s="51">
        <v>0</v>
      </c>
      <c r="BG76" s="50">
        <v>5</v>
      </c>
      <c r="BH76" s="51">
        <v>100</v>
      </c>
      <c r="BI76" s="50">
        <v>5</v>
      </c>
    </row>
    <row r="77" spans="1:61" x14ac:dyDescent="0.35">
      <c r="A77" s="70" t="s">
        <v>513</v>
      </c>
      <c r="B77" s="70" t="s">
        <v>513</v>
      </c>
      <c r="C77" s="83"/>
      <c r="D77" s="84"/>
      <c r="E77" s="85"/>
      <c r="F77" s="86"/>
      <c r="G77" s="83"/>
      <c r="H77" s="81"/>
      <c r="I77" s="87"/>
      <c r="J77" s="87"/>
      <c r="K77" s="36"/>
      <c r="L77" s="90">
        <v>77</v>
      </c>
      <c r="M77" s="90"/>
      <c r="N77" s="89"/>
      <c r="O77" s="72" t="s">
        <v>179</v>
      </c>
      <c r="P77" s="74">
        <v>42828.193611111114</v>
      </c>
      <c r="Q77" s="72" t="s">
        <v>604</v>
      </c>
      <c r="R77" s="76" t="s">
        <v>672</v>
      </c>
      <c r="S77" s="72" t="s">
        <v>694</v>
      </c>
      <c r="T77" s="72"/>
      <c r="U77" s="72"/>
      <c r="V77" s="76" t="s">
        <v>761</v>
      </c>
      <c r="W77" s="74">
        <v>42828.193611111114</v>
      </c>
      <c r="X77" s="76" t="s">
        <v>839</v>
      </c>
      <c r="Y77" s="72"/>
      <c r="Z77" s="72"/>
      <c r="AA77" s="78" t="s">
        <v>930</v>
      </c>
      <c r="AB77" s="72"/>
      <c r="AC77" s="72" t="b">
        <v>0</v>
      </c>
      <c r="AD77" s="72">
        <v>0</v>
      </c>
      <c r="AE77" s="78" t="s">
        <v>228</v>
      </c>
      <c r="AF77" s="72" t="b">
        <v>0</v>
      </c>
      <c r="AG77" s="72" t="s">
        <v>229</v>
      </c>
      <c r="AH77" s="72"/>
      <c r="AI77" s="78" t="s">
        <v>228</v>
      </c>
      <c r="AJ77" s="72" t="b">
        <v>0</v>
      </c>
      <c r="AK77" s="72">
        <v>0</v>
      </c>
      <c r="AL77" s="78" t="s">
        <v>228</v>
      </c>
      <c r="AM77" s="72" t="s">
        <v>237</v>
      </c>
      <c r="AN77" s="72" t="b">
        <v>0</v>
      </c>
      <c r="AO77" s="78" t="s">
        <v>930</v>
      </c>
      <c r="AP77" s="72" t="s">
        <v>179</v>
      </c>
      <c r="AQ77" s="72">
        <v>0</v>
      </c>
      <c r="AR77" s="72">
        <v>0</v>
      </c>
      <c r="AS77" s="72"/>
      <c r="AT77" s="72"/>
      <c r="AU77" s="72"/>
      <c r="AV77" s="72"/>
      <c r="AW77" s="72"/>
      <c r="AX77" s="72"/>
      <c r="AY77" s="72"/>
      <c r="AZ77" s="72"/>
      <c r="BA77" s="50">
        <v>0</v>
      </c>
      <c r="BB77" s="51">
        <v>0</v>
      </c>
      <c r="BC77" s="50">
        <v>0</v>
      </c>
      <c r="BD77" s="51">
        <v>0</v>
      </c>
      <c r="BE77" s="50">
        <v>0</v>
      </c>
      <c r="BF77" s="51">
        <v>0</v>
      </c>
      <c r="BG77" s="50">
        <v>5</v>
      </c>
      <c r="BH77" s="51">
        <v>100</v>
      </c>
      <c r="BI77" s="50">
        <v>5</v>
      </c>
    </row>
    <row r="78" spans="1:61" x14ac:dyDescent="0.35">
      <c r="A78" s="70" t="s">
        <v>513</v>
      </c>
      <c r="B78" s="70" t="s">
        <v>513</v>
      </c>
      <c r="C78" s="83"/>
      <c r="D78" s="84"/>
      <c r="E78" s="85"/>
      <c r="F78" s="86"/>
      <c r="G78" s="83"/>
      <c r="H78" s="81"/>
      <c r="I78" s="87"/>
      <c r="J78" s="87"/>
      <c r="K78" s="36"/>
      <c r="L78" s="90">
        <v>78</v>
      </c>
      <c r="M78" s="90"/>
      <c r="N78" s="89"/>
      <c r="O78" s="72" t="s">
        <v>179</v>
      </c>
      <c r="P78" s="74">
        <v>42828.263356481482</v>
      </c>
      <c r="Q78" s="72" t="s">
        <v>605</v>
      </c>
      <c r="R78" s="76" t="s">
        <v>672</v>
      </c>
      <c r="S78" s="72" t="s">
        <v>694</v>
      </c>
      <c r="T78" s="72"/>
      <c r="U78" s="72"/>
      <c r="V78" s="76" t="s">
        <v>761</v>
      </c>
      <c r="W78" s="74">
        <v>42828.263356481482</v>
      </c>
      <c r="X78" s="76" t="s">
        <v>840</v>
      </c>
      <c r="Y78" s="72"/>
      <c r="Z78" s="72"/>
      <c r="AA78" s="78" t="s">
        <v>931</v>
      </c>
      <c r="AB78" s="72"/>
      <c r="AC78" s="72" t="b">
        <v>0</v>
      </c>
      <c r="AD78" s="72">
        <v>0</v>
      </c>
      <c r="AE78" s="78" t="s">
        <v>228</v>
      </c>
      <c r="AF78" s="72" t="b">
        <v>0</v>
      </c>
      <c r="AG78" s="72" t="s">
        <v>229</v>
      </c>
      <c r="AH78" s="72"/>
      <c r="AI78" s="78" t="s">
        <v>228</v>
      </c>
      <c r="AJ78" s="72" t="b">
        <v>0</v>
      </c>
      <c r="AK78" s="72">
        <v>0</v>
      </c>
      <c r="AL78" s="78" t="s">
        <v>228</v>
      </c>
      <c r="AM78" s="72" t="s">
        <v>237</v>
      </c>
      <c r="AN78" s="72" t="b">
        <v>0</v>
      </c>
      <c r="AO78" s="78" t="s">
        <v>931</v>
      </c>
      <c r="AP78" s="72" t="s">
        <v>179</v>
      </c>
      <c r="AQ78" s="72">
        <v>0</v>
      </c>
      <c r="AR78" s="72">
        <v>0</v>
      </c>
      <c r="AS78" s="72"/>
      <c r="AT78" s="72"/>
      <c r="AU78" s="72"/>
      <c r="AV78" s="72"/>
      <c r="AW78" s="72"/>
      <c r="AX78" s="72"/>
      <c r="AY78" s="72"/>
      <c r="AZ78" s="72"/>
      <c r="BA78" s="50">
        <v>0</v>
      </c>
      <c r="BB78" s="51">
        <v>0</v>
      </c>
      <c r="BC78" s="50">
        <v>0</v>
      </c>
      <c r="BD78" s="51">
        <v>0</v>
      </c>
      <c r="BE78" s="50">
        <v>0</v>
      </c>
      <c r="BF78" s="51">
        <v>0</v>
      </c>
      <c r="BG78" s="50">
        <v>5</v>
      </c>
      <c r="BH78" s="51">
        <v>100</v>
      </c>
      <c r="BI78" s="50">
        <v>5</v>
      </c>
    </row>
    <row r="79" spans="1:61" x14ac:dyDescent="0.35">
      <c r="A79" s="70" t="s">
        <v>513</v>
      </c>
      <c r="B79" s="70" t="s">
        <v>513</v>
      </c>
      <c r="C79" s="83"/>
      <c r="D79" s="84"/>
      <c r="E79" s="85"/>
      <c r="F79" s="86"/>
      <c r="G79" s="83"/>
      <c r="H79" s="81"/>
      <c r="I79" s="87"/>
      <c r="J79" s="87"/>
      <c r="K79" s="36"/>
      <c r="L79" s="90">
        <v>79</v>
      </c>
      <c r="M79" s="90"/>
      <c r="N79" s="89"/>
      <c r="O79" s="72" t="s">
        <v>179</v>
      </c>
      <c r="P79" s="74">
        <v>42828.315115740741</v>
      </c>
      <c r="Q79" s="72" t="s">
        <v>606</v>
      </c>
      <c r="R79" s="76" t="s">
        <v>672</v>
      </c>
      <c r="S79" s="72" t="s">
        <v>694</v>
      </c>
      <c r="T79" s="72"/>
      <c r="U79" s="72"/>
      <c r="V79" s="76" t="s">
        <v>761</v>
      </c>
      <c r="W79" s="74">
        <v>42828.315115740741</v>
      </c>
      <c r="X79" s="76" t="s">
        <v>841</v>
      </c>
      <c r="Y79" s="72"/>
      <c r="Z79" s="72"/>
      <c r="AA79" s="78" t="s">
        <v>932</v>
      </c>
      <c r="AB79" s="72"/>
      <c r="AC79" s="72" t="b">
        <v>0</v>
      </c>
      <c r="AD79" s="72">
        <v>0</v>
      </c>
      <c r="AE79" s="78" t="s">
        <v>228</v>
      </c>
      <c r="AF79" s="72" t="b">
        <v>0</v>
      </c>
      <c r="AG79" s="72" t="s">
        <v>229</v>
      </c>
      <c r="AH79" s="72"/>
      <c r="AI79" s="78" t="s">
        <v>228</v>
      </c>
      <c r="AJ79" s="72" t="b">
        <v>0</v>
      </c>
      <c r="AK79" s="72">
        <v>0</v>
      </c>
      <c r="AL79" s="78" t="s">
        <v>228</v>
      </c>
      <c r="AM79" s="72" t="s">
        <v>237</v>
      </c>
      <c r="AN79" s="72" t="b">
        <v>0</v>
      </c>
      <c r="AO79" s="78" t="s">
        <v>932</v>
      </c>
      <c r="AP79" s="72" t="s">
        <v>179</v>
      </c>
      <c r="AQ79" s="72">
        <v>0</v>
      </c>
      <c r="AR79" s="72">
        <v>0</v>
      </c>
      <c r="AS79" s="72"/>
      <c r="AT79" s="72"/>
      <c r="AU79" s="72"/>
      <c r="AV79" s="72"/>
      <c r="AW79" s="72"/>
      <c r="AX79" s="72"/>
      <c r="AY79" s="72"/>
      <c r="AZ79" s="72"/>
      <c r="BA79" s="50">
        <v>0</v>
      </c>
      <c r="BB79" s="51">
        <v>0</v>
      </c>
      <c r="BC79" s="50">
        <v>0</v>
      </c>
      <c r="BD79" s="51">
        <v>0</v>
      </c>
      <c r="BE79" s="50">
        <v>0</v>
      </c>
      <c r="BF79" s="51">
        <v>0</v>
      </c>
      <c r="BG79" s="50">
        <v>5</v>
      </c>
      <c r="BH79" s="51">
        <v>100</v>
      </c>
      <c r="BI79" s="50">
        <v>5</v>
      </c>
    </row>
    <row r="80" spans="1:61" x14ac:dyDescent="0.35">
      <c r="A80" s="70" t="s">
        <v>513</v>
      </c>
      <c r="B80" s="70" t="s">
        <v>513</v>
      </c>
      <c r="C80" s="83"/>
      <c r="D80" s="84"/>
      <c r="E80" s="85"/>
      <c r="F80" s="86"/>
      <c r="G80" s="83"/>
      <c r="H80" s="81"/>
      <c r="I80" s="87"/>
      <c r="J80" s="87"/>
      <c r="K80" s="36"/>
      <c r="L80" s="90">
        <v>80</v>
      </c>
      <c r="M80" s="90"/>
      <c r="N80" s="89"/>
      <c r="O80" s="72" t="s">
        <v>179</v>
      </c>
      <c r="P80" s="74">
        <v>42828.366412037038</v>
      </c>
      <c r="Q80" s="72" t="s">
        <v>607</v>
      </c>
      <c r="R80" s="76" t="s">
        <v>672</v>
      </c>
      <c r="S80" s="72" t="s">
        <v>694</v>
      </c>
      <c r="T80" s="72"/>
      <c r="U80" s="72"/>
      <c r="V80" s="76" t="s">
        <v>761</v>
      </c>
      <c r="W80" s="74">
        <v>42828.366412037038</v>
      </c>
      <c r="X80" s="76" t="s">
        <v>842</v>
      </c>
      <c r="Y80" s="72"/>
      <c r="Z80" s="72"/>
      <c r="AA80" s="78" t="s">
        <v>933</v>
      </c>
      <c r="AB80" s="72"/>
      <c r="AC80" s="72" t="b">
        <v>0</v>
      </c>
      <c r="AD80" s="72">
        <v>0</v>
      </c>
      <c r="AE80" s="78" t="s">
        <v>228</v>
      </c>
      <c r="AF80" s="72" t="b">
        <v>0</v>
      </c>
      <c r="AG80" s="72" t="s">
        <v>229</v>
      </c>
      <c r="AH80" s="72"/>
      <c r="AI80" s="78" t="s">
        <v>228</v>
      </c>
      <c r="AJ80" s="72" t="b">
        <v>0</v>
      </c>
      <c r="AK80" s="72">
        <v>0</v>
      </c>
      <c r="AL80" s="78" t="s">
        <v>228</v>
      </c>
      <c r="AM80" s="72" t="s">
        <v>237</v>
      </c>
      <c r="AN80" s="72" t="b">
        <v>0</v>
      </c>
      <c r="AO80" s="78" t="s">
        <v>933</v>
      </c>
      <c r="AP80" s="72" t="s">
        <v>179</v>
      </c>
      <c r="AQ80" s="72">
        <v>0</v>
      </c>
      <c r="AR80" s="72">
        <v>0</v>
      </c>
      <c r="AS80" s="72"/>
      <c r="AT80" s="72"/>
      <c r="AU80" s="72"/>
      <c r="AV80" s="72"/>
      <c r="AW80" s="72"/>
      <c r="AX80" s="72"/>
      <c r="AY80" s="72"/>
      <c r="AZ80" s="72"/>
      <c r="BA80" s="50">
        <v>0</v>
      </c>
      <c r="BB80" s="51">
        <v>0</v>
      </c>
      <c r="BC80" s="50">
        <v>0</v>
      </c>
      <c r="BD80" s="51">
        <v>0</v>
      </c>
      <c r="BE80" s="50">
        <v>0</v>
      </c>
      <c r="BF80" s="51">
        <v>0</v>
      </c>
      <c r="BG80" s="50">
        <v>5</v>
      </c>
      <c r="BH80" s="51">
        <v>100</v>
      </c>
      <c r="BI80" s="50">
        <v>5</v>
      </c>
    </row>
    <row r="81" spans="1:61" x14ac:dyDescent="0.35">
      <c r="A81" s="70" t="s">
        <v>513</v>
      </c>
      <c r="B81" s="70" t="s">
        <v>513</v>
      </c>
      <c r="C81" s="83"/>
      <c r="D81" s="84"/>
      <c r="E81" s="85"/>
      <c r="F81" s="86"/>
      <c r="G81" s="83"/>
      <c r="H81" s="81"/>
      <c r="I81" s="87"/>
      <c r="J81" s="87"/>
      <c r="K81" s="36"/>
      <c r="L81" s="90">
        <v>81</v>
      </c>
      <c r="M81" s="90"/>
      <c r="N81" s="89"/>
      <c r="O81" s="72" t="s">
        <v>179</v>
      </c>
      <c r="P81" s="74">
        <v>42828.418229166666</v>
      </c>
      <c r="Q81" s="72" t="s">
        <v>608</v>
      </c>
      <c r="R81" s="76" t="s">
        <v>672</v>
      </c>
      <c r="S81" s="72" t="s">
        <v>694</v>
      </c>
      <c r="T81" s="72"/>
      <c r="U81" s="72"/>
      <c r="V81" s="76" t="s">
        <v>761</v>
      </c>
      <c r="W81" s="74">
        <v>42828.418229166666</v>
      </c>
      <c r="X81" s="76" t="s">
        <v>843</v>
      </c>
      <c r="Y81" s="72"/>
      <c r="Z81" s="72"/>
      <c r="AA81" s="78" t="s">
        <v>934</v>
      </c>
      <c r="AB81" s="72"/>
      <c r="AC81" s="72" t="b">
        <v>0</v>
      </c>
      <c r="AD81" s="72">
        <v>0</v>
      </c>
      <c r="AE81" s="78" t="s">
        <v>228</v>
      </c>
      <c r="AF81" s="72" t="b">
        <v>0</v>
      </c>
      <c r="AG81" s="72" t="s">
        <v>229</v>
      </c>
      <c r="AH81" s="72"/>
      <c r="AI81" s="78" t="s">
        <v>228</v>
      </c>
      <c r="AJ81" s="72" t="b">
        <v>0</v>
      </c>
      <c r="AK81" s="72">
        <v>0</v>
      </c>
      <c r="AL81" s="78" t="s">
        <v>228</v>
      </c>
      <c r="AM81" s="72" t="s">
        <v>237</v>
      </c>
      <c r="AN81" s="72" t="b">
        <v>0</v>
      </c>
      <c r="AO81" s="78" t="s">
        <v>934</v>
      </c>
      <c r="AP81" s="72" t="s">
        <v>179</v>
      </c>
      <c r="AQ81" s="72">
        <v>0</v>
      </c>
      <c r="AR81" s="72">
        <v>0</v>
      </c>
      <c r="AS81" s="72"/>
      <c r="AT81" s="72"/>
      <c r="AU81" s="72"/>
      <c r="AV81" s="72"/>
      <c r="AW81" s="72"/>
      <c r="AX81" s="72"/>
      <c r="AY81" s="72"/>
      <c r="AZ81" s="72"/>
      <c r="BA81" s="50">
        <v>0</v>
      </c>
      <c r="BB81" s="51">
        <v>0</v>
      </c>
      <c r="BC81" s="50">
        <v>0</v>
      </c>
      <c r="BD81" s="51">
        <v>0</v>
      </c>
      <c r="BE81" s="50">
        <v>0</v>
      </c>
      <c r="BF81" s="51">
        <v>0</v>
      </c>
      <c r="BG81" s="50">
        <v>5</v>
      </c>
      <c r="BH81" s="51">
        <v>100</v>
      </c>
      <c r="BI81" s="50">
        <v>5</v>
      </c>
    </row>
    <row r="82" spans="1:61" x14ac:dyDescent="0.35">
      <c r="A82" s="70" t="s">
        <v>513</v>
      </c>
      <c r="B82" s="70" t="s">
        <v>513</v>
      </c>
      <c r="C82" s="83"/>
      <c r="D82" s="84"/>
      <c r="E82" s="85"/>
      <c r="F82" s="86"/>
      <c r="G82" s="83"/>
      <c r="H82" s="81"/>
      <c r="I82" s="87"/>
      <c r="J82" s="87"/>
      <c r="K82" s="36"/>
      <c r="L82" s="90">
        <v>82</v>
      </c>
      <c r="M82" s="90"/>
      <c r="N82" s="89"/>
      <c r="O82" s="72" t="s">
        <v>179</v>
      </c>
      <c r="P82" s="74">
        <v>42828.469907407409</v>
      </c>
      <c r="Q82" s="72" t="s">
        <v>609</v>
      </c>
      <c r="R82" s="76" t="s">
        <v>672</v>
      </c>
      <c r="S82" s="72" t="s">
        <v>694</v>
      </c>
      <c r="T82" s="72"/>
      <c r="U82" s="72"/>
      <c r="V82" s="76" t="s">
        <v>761</v>
      </c>
      <c r="W82" s="74">
        <v>42828.469907407409</v>
      </c>
      <c r="X82" s="76" t="s">
        <v>844</v>
      </c>
      <c r="Y82" s="72"/>
      <c r="Z82" s="72"/>
      <c r="AA82" s="78" t="s">
        <v>935</v>
      </c>
      <c r="AB82" s="72"/>
      <c r="AC82" s="72" t="b">
        <v>0</v>
      </c>
      <c r="AD82" s="72">
        <v>0</v>
      </c>
      <c r="AE82" s="78" t="s">
        <v>228</v>
      </c>
      <c r="AF82" s="72" t="b">
        <v>0</v>
      </c>
      <c r="AG82" s="72" t="s">
        <v>229</v>
      </c>
      <c r="AH82" s="72"/>
      <c r="AI82" s="78" t="s">
        <v>228</v>
      </c>
      <c r="AJ82" s="72" t="b">
        <v>0</v>
      </c>
      <c r="AK82" s="72">
        <v>0</v>
      </c>
      <c r="AL82" s="78" t="s">
        <v>228</v>
      </c>
      <c r="AM82" s="72" t="s">
        <v>237</v>
      </c>
      <c r="AN82" s="72" t="b">
        <v>0</v>
      </c>
      <c r="AO82" s="78" t="s">
        <v>935</v>
      </c>
      <c r="AP82" s="72" t="s">
        <v>179</v>
      </c>
      <c r="AQ82" s="72">
        <v>0</v>
      </c>
      <c r="AR82" s="72">
        <v>0</v>
      </c>
      <c r="AS82" s="72"/>
      <c r="AT82" s="72"/>
      <c r="AU82" s="72"/>
      <c r="AV82" s="72"/>
      <c r="AW82" s="72"/>
      <c r="AX82" s="72"/>
      <c r="AY82" s="72"/>
      <c r="AZ82" s="72"/>
      <c r="BA82" s="50">
        <v>0</v>
      </c>
      <c r="BB82" s="51">
        <v>0</v>
      </c>
      <c r="BC82" s="50">
        <v>0</v>
      </c>
      <c r="BD82" s="51">
        <v>0</v>
      </c>
      <c r="BE82" s="50">
        <v>0</v>
      </c>
      <c r="BF82" s="51">
        <v>0</v>
      </c>
      <c r="BG82" s="50">
        <v>5</v>
      </c>
      <c r="BH82" s="51">
        <v>100</v>
      </c>
      <c r="BI82" s="50">
        <v>5</v>
      </c>
    </row>
    <row r="83" spans="1:61" x14ac:dyDescent="0.35">
      <c r="A83" s="70" t="s">
        <v>513</v>
      </c>
      <c r="B83" s="70" t="s">
        <v>513</v>
      </c>
      <c r="C83" s="83"/>
      <c r="D83" s="84"/>
      <c r="E83" s="85"/>
      <c r="F83" s="86"/>
      <c r="G83" s="83"/>
      <c r="H83" s="81"/>
      <c r="I83" s="87"/>
      <c r="J83" s="87"/>
      <c r="K83" s="36"/>
      <c r="L83" s="90">
        <v>83</v>
      </c>
      <c r="M83" s="90"/>
      <c r="N83" s="89"/>
      <c r="O83" s="72" t="s">
        <v>179</v>
      </c>
      <c r="P83" s="74">
        <v>42828.504386574074</v>
      </c>
      <c r="Q83" s="72" t="s">
        <v>610</v>
      </c>
      <c r="R83" s="76" t="s">
        <v>672</v>
      </c>
      <c r="S83" s="72" t="s">
        <v>694</v>
      </c>
      <c r="T83" s="72"/>
      <c r="U83" s="72"/>
      <c r="V83" s="76" t="s">
        <v>761</v>
      </c>
      <c r="W83" s="74">
        <v>42828.504386574074</v>
      </c>
      <c r="X83" s="76" t="s">
        <v>845</v>
      </c>
      <c r="Y83" s="72"/>
      <c r="Z83" s="72"/>
      <c r="AA83" s="78" t="s">
        <v>936</v>
      </c>
      <c r="AB83" s="72"/>
      <c r="AC83" s="72" t="b">
        <v>0</v>
      </c>
      <c r="AD83" s="72">
        <v>0</v>
      </c>
      <c r="AE83" s="78" t="s">
        <v>228</v>
      </c>
      <c r="AF83" s="72" t="b">
        <v>0</v>
      </c>
      <c r="AG83" s="72" t="s">
        <v>229</v>
      </c>
      <c r="AH83" s="72"/>
      <c r="AI83" s="78" t="s">
        <v>228</v>
      </c>
      <c r="AJ83" s="72" t="b">
        <v>0</v>
      </c>
      <c r="AK83" s="72">
        <v>0</v>
      </c>
      <c r="AL83" s="78" t="s">
        <v>228</v>
      </c>
      <c r="AM83" s="72" t="s">
        <v>237</v>
      </c>
      <c r="AN83" s="72" t="b">
        <v>0</v>
      </c>
      <c r="AO83" s="78" t="s">
        <v>936</v>
      </c>
      <c r="AP83" s="72" t="s">
        <v>179</v>
      </c>
      <c r="AQ83" s="72">
        <v>0</v>
      </c>
      <c r="AR83" s="72">
        <v>0</v>
      </c>
      <c r="AS83" s="72"/>
      <c r="AT83" s="72"/>
      <c r="AU83" s="72"/>
      <c r="AV83" s="72"/>
      <c r="AW83" s="72"/>
      <c r="AX83" s="72"/>
      <c r="AY83" s="72"/>
      <c r="AZ83" s="72"/>
      <c r="BA83" s="50">
        <v>0</v>
      </c>
      <c r="BB83" s="51">
        <v>0</v>
      </c>
      <c r="BC83" s="50">
        <v>0</v>
      </c>
      <c r="BD83" s="51">
        <v>0</v>
      </c>
      <c r="BE83" s="50">
        <v>0</v>
      </c>
      <c r="BF83" s="51">
        <v>0</v>
      </c>
      <c r="BG83" s="50">
        <v>5</v>
      </c>
      <c r="BH83" s="51">
        <v>100</v>
      </c>
      <c r="BI83" s="50">
        <v>5</v>
      </c>
    </row>
    <row r="84" spans="1:61" x14ac:dyDescent="0.35">
      <c r="A84" s="70" t="s">
        <v>513</v>
      </c>
      <c r="B84" s="70" t="s">
        <v>513</v>
      </c>
      <c r="C84" s="83"/>
      <c r="D84" s="84"/>
      <c r="E84" s="85"/>
      <c r="F84" s="86"/>
      <c r="G84" s="83"/>
      <c r="H84" s="81"/>
      <c r="I84" s="87"/>
      <c r="J84" s="87"/>
      <c r="K84" s="36"/>
      <c r="L84" s="90">
        <v>84</v>
      </c>
      <c r="M84" s="90"/>
      <c r="N84" s="89"/>
      <c r="O84" s="72" t="s">
        <v>179</v>
      </c>
      <c r="P84" s="74">
        <v>42828.555949074071</v>
      </c>
      <c r="Q84" s="72" t="s">
        <v>611</v>
      </c>
      <c r="R84" s="76" t="s">
        <v>672</v>
      </c>
      <c r="S84" s="72" t="s">
        <v>694</v>
      </c>
      <c r="T84" s="72"/>
      <c r="U84" s="72"/>
      <c r="V84" s="76" t="s">
        <v>761</v>
      </c>
      <c r="W84" s="74">
        <v>42828.555949074071</v>
      </c>
      <c r="X84" s="76" t="s">
        <v>846</v>
      </c>
      <c r="Y84" s="72"/>
      <c r="Z84" s="72"/>
      <c r="AA84" s="78" t="s">
        <v>937</v>
      </c>
      <c r="AB84" s="72"/>
      <c r="AC84" s="72" t="b">
        <v>0</v>
      </c>
      <c r="AD84" s="72">
        <v>0</v>
      </c>
      <c r="AE84" s="78" t="s">
        <v>228</v>
      </c>
      <c r="AF84" s="72" t="b">
        <v>0</v>
      </c>
      <c r="AG84" s="72" t="s">
        <v>229</v>
      </c>
      <c r="AH84" s="72"/>
      <c r="AI84" s="78" t="s">
        <v>228</v>
      </c>
      <c r="AJ84" s="72" t="b">
        <v>0</v>
      </c>
      <c r="AK84" s="72">
        <v>0</v>
      </c>
      <c r="AL84" s="78" t="s">
        <v>228</v>
      </c>
      <c r="AM84" s="72" t="s">
        <v>237</v>
      </c>
      <c r="AN84" s="72" t="b">
        <v>0</v>
      </c>
      <c r="AO84" s="78" t="s">
        <v>937</v>
      </c>
      <c r="AP84" s="72" t="s">
        <v>179</v>
      </c>
      <c r="AQ84" s="72">
        <v>0</v>
      </c>
      <c r="AR84" s="72">
        <v>0</v>
      </c>
      <c r="AS84" s="72"/>
      <c r="AT84" s="72"/>
      <c r="AU84" s="72"/>
      <c r="AV84" s="72"/>
      <c r="AW84" s="72"/>
      <c r="AX84" s="72"/>
      <c r="AY84" s="72"/>
      <c r="AZ84" s="72"/>
      <c r="BA84" s="50">
        <v>0</v>
      </c>
      <c r="BB84" s="51">
        <v>0</v>
      </c>
      <c r="BC84" s="50">
        <v>0</v>
      </c>
      <c r="BD84" s="51">
        <v>0</v>
      </c>
      <c r="BE84" s="50">
        <v>0</v>
      </c>
      <c r="BF84" s="51">
        <v>0</v>
      </c>
      <c r="BG84" s="50">
        <v>5</v>
      </c>
      <c r="BH84" s="51">
        <v>100</v>
      </c>
      <c r="BI84" s="50">
        <v>5</v>
      </c>
    </row>
    <row r="85" spans="1:61" x14ac:dyDescent="0.35">
      <c r="A85" s="70" t="s">
        <v>514</v>
      </c>
      <c r="B85" s="70" t="s">
        <v>535</v>
      </c>
      <c r="C85" s="83"/>
      <c r="D85" s="84"/>
      <c r="E85" s="85"/>
      <c r="F85" s="86"/>
      <c r="G85" s="83"/>
      <c r="H85" s="81"/>
      <c r="I85" s="87"/>
      <c r="J85" s="87"/>
      <c r="K85" s="36"/>
      <c r="L85" s="90">
        <v>85</v>
      </c>
      <c r="M85" s="90"/>
      <c r="N85" s="89"/>
      <c r="O85" s="72" t="s">
        <v>219</v>
      </c>
      <c r="P85" s="74">
        <v>42828.556851851848</v>
      </c>
      <c r="Q85" s="72" t="s">
        <v>612</v>
      </c>
      <c r="R85" s="72"/>
      <c r="S85" s="72"/>
      <c r="T85" s="72"/>
      <c r="U85" s="72"/>
      <c r="V85" s="76" t="s">
        <v>762</v>
      </c>
      <c r="W85" s="74">
        <v>42828.556851851848</v>
      </c>
      <c r="X85" s="76" t="s">
        <v>847</v>
      </c>
      <c r="Y85" s="72"/>
      <c r="Z85" s="72"/>
      <c r="AA85" s="78" t="s">
        <v>938</v>
      </c>
      <c r="AB85" s="78" t="s">
        <v>956</v>
      </c>
      <c r="AC85" s="72" t="b">
        <v>0</v>
      </c>
      <c r="AD85" s="72">
        <v>0</v>
      </c>
      <c r="AE85" s="78" t="s">
        <v>964</v>
      </c>
      <c r="AF85" s="72" t="b">
        <v>0</v>
      </c>
      <c r="AG85" s="72" t="s">
        <v>331</v>
      </c>
      <c r="AH85" s="72"/>
      <c r="AI85" s="78" t="s">
        <v>228</v>
      </c>
      <c r="AJ85" s="72" t="b">
        <v>0</v>
      </c>
      <c r="AK85" s="72">
        <v>0</v>
      </c>
      <c r="AL85" s="78" t="s">
        <v>228</v>
      </c>
      <c r="AM85" s="72" t="s">
        <v>238</v>
      </c>
      <c r="AN85" s="72" t="b">
        <v>0</v>
      </c>
      <c r="AO85" s="78" t="s">
        <v>956</v>
      </c>
      <c r="AP85" s="72" t="s">
        <v>179</v>
      </c>
      <c r="AQ85" s="72">
        <v>0</v>
      </c>
      <c r="AR85" s="72">
        <v>0</v>
      </c>
      <c r="AS85" s="72"/>
      <c r="AT85" s="72"/>
      <c r="AU85" s="72"/>
      <c r="AV85" s="72"/>
      <c r="AW85" s="72"/>
      <c r="AX85" s="72"/>
      <c r="AY85" s="72"/>
      <c r="AZ85" s="72"/>
      <c r="BA85" s="50">
        <v>0</v>
      </c>
      <c r="BB85" s="51">
        <v>0</v>
      </c>
      <c r="BC85" s="50">
        <v>0</v>
      </c>
      <c r="BD85" s="51">
        <v>0</v>
      </c>
      <c r="BE85" s="50">
        <v>0</v>
      </c>
      <c r="BF85" s="51">
        <v>0</v>
      </c>
      <c r="BG85" s="50">
        <v>3</v>
      </c>
      <c r="BH85" s="51">
        <v>100</v>
      </c>
      <c r="BI85" s="50">
        <v>3</v>
      </c>
    </row>
    <row r="86" spans="1:61" x14ac:dyDescent="0.35">
      <c r="A86" s="70" t="s">
        <v>515</v>
      </c>
      <c r="B86" s="70" t="s">
        <v>515</v>
      </c>
      <c r="C86" s="83"/>
      <c r="D86" s="84"/>
      <c r="E86" s="85"/>
      <c r="F86" s="86"/>
      <c r="G86" s="83"/>
      <c r="H86" s="81"/>
      <c r="I86" s="87"/>
      <c r="J86" s="87"/>
      <c r="K86" s="36"/>
      <c r="L86" s="90">
        <v>86</v>
      </c>
      <c r="M86" s="90"/>
      <c r="N86" s="89"/>
      <c r="O86" s="72" t="s">
        <v>179</v>
      </c>
      <c r="P86" s="74">
        <v>42828.505659722221</v>
      </c>
      <c r="Q86" s="72" t="s">
        <v>613</v>
      </c>
      <c r="R86" s="72"/>
      <c r="S86" s="72"/>
      <c r="T86" s="72" t="s">
        <v>704</v>
      </c>
      <c r="U86" s="76" t="s">
        <v>722</v>
      </c>
      <c r="V86" s="76" t="s">
        <v>722</v>
      </c>
      <c r="W86" s="74">
        <v>42828.505659722221</v>
      </c>
      <c r="X86" s="76" t="s">
        <v>848</v>
      </c>
      <c r="Y86" s="72"/>
      <c r="Z86" s="72"/>
      <c r="AA86" s="78" t="s">
        <v>939</v>
      </c>
      <c r="AB86" s="72"/>
      <c r="AC86" s="72" t="b">
        <v>0</v>
      </c>
      <c r="AD86" s="72">
        <v>0</v>
      </c>
      <c r="AE86" s="78" t="s">
        <v>228</v>
      </c>
      <c r="AF86" s="72" t="b">
        <v>0</v>
      </c>
      <c r="AG86" s="72" t="s">
        <v>331</v>
      </c>
      <c r="AH86" s="72"/>
      <c r="AI86" s="78" t="s">
        <v>228</v>
      </c>
      <c r="AJ86" s="72" t="b">
        <v>0</v>
      </c>
      <c r="AK86" s="72">
        <v>2</v>
      </c>
      <c r="AL86" s="78" t="s">
        <v>228</v>
      </c>
      <c r="AM86" s="72" t="s">
        <v>238</v>
      </c>
      <c r="AN86" s="72" t="b">
        <v>0</v>
      </c>
      <c r="AO86" s="78" t="s">
        <v>939</v>
      </c>
      <c r="AP86" s="72" t="s">
        <v>179</v>
      </c>
      <c r="AQ86" s="72">
        <v>0</v>
      </c>
      <c r="AR86" s="72">
        <v>0</v>
      </c>
      <c r="AS86" s="72"/>
      <c r="AT86" s="72"/>
      <c r="AU86" s="72"/>
      <c r="AV86" s="72"/>
      <c r="AW86" s="72"/>
      <c r="AX86" s="72"/>
      <c r="AY86" s="72"/>
      <c r="AZ86" s="72"/>
      <c r="BA86" s="50">
        <v>0</v>
      </c>
      <c r="BB86" s="51">
        <v>0</v>
      </c>
      <c r="BC86" s="50">
        <v>0</v>
      </c>
      <c r="BD86" s="51">
        <v>0</v>
      </c>
      <c r="BE86" s="50">
        <v>0</v>
      </c>
      <c r="BF86" s="51">
        <v>0</v>
      </c>
      <c r="BG86" s="50">
        <v>13</v>
      </c>
      <c r="BH86" s="51">
        <v>100</v>
      </c>
      <c r="BI86" s="50">
        <v>13</v>
      </c>
    </row>
    <row r="87" spans="1:61" x14ac:dyDescent="0.35">
      <c r="A87" s="70" t="s">
        <v>516</v>
      </c>
      <c r="B87" s="70" t="s">
        <v>515</v>
      </c>
      <c r="C87" s="83"/>
      <c r="D87" s="84"/>
      <c r="E87" s="85"/>
      <c r="F87" s="86"/>
      <c r="G87" s="83"/>
      <c r="H87" s="81"/>
      <c r="I87" s="87"/>
      <c r="J87" s="87"/>
      <c r="K87" s="36"/>
      <c r="L87" s="90">
        <v>87</v>
      </c>
      <c r="M87" s="90"/>
      <c r="N87" s="89"/>
      <c r="O87" s="72" t="s">
        <v>218</v>
      </c>
      <c r="P87" s="74">
        <v>42828.561516203707</v>
      </c>
      <c r="Q87" s="72" t="s">
        <v>614</v>
      </c>
      <c r="R87" s="72"/>
      <c r="S87" s="72"/>
      <c r="T87" s="72" t="s">
        <v>704</v>
      </c>
      <c r="U87" s="76" t="s">
        <v>722</v>
      </c>
      <c r="V87" s="76" t="s">
        <v>722</v>
      </c>
      <c r="W87" s="74">
        <v>42828.561516203707</v>
      </c>
      <c r="X87" s="76" t="s">
        <v>849</v>
      </c>
      <c r="Y87" s="72"/>
      <c r="Z87" s="72"/>
      <c r="AA87" s="78" t="s">
        <v>940</v>
      </c>
      <c r="AB87" s="72"/>
      <c r="AC87" s="72" t="b">
        <v>0</v>
      </c>
      <c r="AD87" s="72">
        <v>0</v>
      </c>
      <c r="AE87" s="78" t="s">
        <v>228</v>
      </c>
      <c r="AF87" s="72" t="b">
        <v>0</v>
      </c>
      <c r="AG87" s="72" t="s">
        <v>331</v>
      </c>
      <c r="AH87" s="72"/>
      <c r="AI87" s="78" t="s">
        <v>228</v>
      </c>
      <c r="AJ87" s="72" t="b">
        <v>0</v>
      </c>
      <c r="AK87" s="72">
        <v>2</v>
      </c>
      <c r="AL87" s="78" t="s">
        <v>939</v>
      </c>
      <c r="AM87" s="72" t="s">
        <v>238</v>
      </c>
      <c r="AN87" s="72" t="b">
        <v>0</v>
      </c>
      <c r="AO87" s="78" t="s">
        <v>939</v>
      </c>
      <c r="AP87" s="72" t="s">
        <v>179</v>
      </c>
      <c r="AQ87" s="72">
        <v>0</v>
      </c>
      <c r="AR87" s="72">
        <v>0</v>
      </c>
      <c r="AS87" s="72"/>
      <c r="AT87" s="72"/>
      <c r="AU87" s="72"/>
      <c r="AV87" s="72"/>
      <c r="AW87" s="72"/>
      <c r="AX87" s="72"/>
      <c r="AY87" s="72"/>
      <c r="AZ87" s="72"/>
      <c r="BA87" s="50">
        <v>0</v>
      </c>
      <c r="BB87" s="51">
        <v>0</v>
      </c>
      <c r="BC87" s="50">
        <v>0</v>
      </c>
      <c r="BD87" s="51">
        <v>0</v>
      </c>
      <c r="BE87" s="50">
        <v>0</v>
      </c>
      <c r="BF87" s="51">
        <v>0</v>
      </c>
      <c r="BG87" s="50">
        <v>15</v>
      </c>
      <c r="BH87" s="51">
        <v>100</v>
      </c>
      <c r="BI87" s="50">
        <v>15</v>
      </c>
    </row>
    <row r="88" spans="1:61" x14ac:dyDescent="0.35">
      <c r="A88" s="70" t="s">
        <v>517</v>
      </c>
      <c r="B88" s="70" t="s">
        <v>517</v>
      </c>
      <c r="C88" s="83"/>
      <c r="D88" s="84"/>
      <c r="E88" s="85"/>
      <c r="F88" s="86"/>
      <c r="G88" s="83"/>
      <c r="H88" s="81"/>
      <c r="I88" s="87"/>
      <c r="J88" s="87"/>
      <c r="K88" s="36"/>
      <c r="L88" s="90">
        <v>88</v>
      </c>
      <c r="M88" s="90"/>
      <c r="N88" s="89"/>
      <c r="O88" s="72" t="s">
        <v>179</v>
      </c>
      <c r="P88" s="74">
        <v>42828.565960648149</v>
      </c>
      <c r="Q88" s="72" t="s">
        <v>615</v>
      </c>
      <c r="R88" s="72"/>
      <c r="S88" s="72"/>
      <c r="T88" s="72"/>
      <c r="U88" s="72"/>
      <c r="V88" s="76" t="s">
        <v>763</v>
      </c>
      <c r="W88" s="74">
        <v>42828.565960648149</v>
      </c>
      <c r="X88" s="76" t="s">
        <v>850</v>
      </c>
      <c r="Y88" s="72"/>
      <c r="Z88" s="72"/>
      <c r="AA88" s="78" t="s">
        <v>941</v>
      </c>
      <c r="AB88" s="72"/>
      <c r="AC88" s="72" t="b">
        <v>0</v>
      </c>
      <c r="AD88" s="72">
        <v>0</v>
      </c>
      <c r="AE88" s="78" t="s">
        <v>228</v>
      </c>
      <c r="AF88" s="72" t="b">
        <v>0</v>
      </c>
      <c r="AG88" s="72" t="s">
        <v>232</v>
      </c>
      <c r="AH88" s="72"/>
      <c r="AI88" s="78" t="s">
        <v>228</v>
      </c>
      <c r="AJ88" s="72" t="b">
        <v>0</v>
      </c>
      <c r="AK88" s="72">
        <v>0</v>
      </c>
      <c r="AL88" s="78" t="s">
        <v>228</v>
      </c>
      <c r="AM88" s="72" t="s">
        <v>238</v>
      </c>
      <c r="AN88" s="72" t="b">
        <v>0</v>
      </c>
      <c r="AO88" s="78" t="s">
        <v>941</v>
      </c>
      <c r="AP88" s="72" t="s">
        <v>179</v>
      </c>
      <c r="AQ88" s="72">
        <v>0</v>
      </c>
      <c r="AR88" s="72">
        <v>0</v>
      </c>
      <c r="AS88" s="72"/>
      <c r="AT88" s="72"/>
      <c r="AU88" s="72"/>
      <c r="AV88" s="72"/>
      <c r="AW88" s="72"/>
      <c r="AX88" s="72"/>
      <c r="AY88" s="72"/>
      <c r="AZ88" s="72"/>
      <c r="BA88" s="50">
        <v>0</v>
      </c>
      <c r="BB88" s="51">
        <v>0</v>
      </c>
      <c r="BC88" s="50">
        <v>0</v>
      </c>
      <c r="BD88" s="51">
        <v>0</v>
      </c>
      <c r="BE88" s="50">
        <v>0</v>
      </c>
      <c r="BF88" s="51">
        <v>0</v>
      </c>
      <c r="BG88" s="50">
        <v>11</v>
      </c>
      <c r="BH88" s="51">
        <v>100</v>
      </c>
      <c r="BI88" s="50">
        <v>11</v>
      </c>
    </row>
    <row r="89" spans="1:61" x14ac:dyDescent="0.35">
      <c r="A89" s="70" t="s">
        <v>518</v>
      </c>
      <c r="B89" s="70" t="s">
        <v>518</v>
      </c>
      <c r="C89" s="83"/>
      <c r="D89" s="84"/>
      <c r="E89" s="85"/>
      <c r="F89" s="86"/>
      <c r="G89" s="83"/>
      <c r="H89" s="81"/>
      <c r="I89" s="87"/>
      <c r="J89" s="87"/>
      <c r="K89" s="36"/>
      <c r="L89" s="90">
        <v>89</v>
      </c>
      <c r="M89" s="90"/>
      <c r="N89" s="89"/>
      <c r="O89" s="72" t="s">
        <v>179</v>
      </c>
      <c r="P89" s="74">
        <v>42828.514768518522</v>
      </c>
      <c r="Q89" s="72" t="s">
        <v>616</v>
      </c>
      <c r="R89" s="76" t="s">
        <v>673</v>
      </c>
      <c r="S89" s="72" t="s">
        <v>224</v>
      </c>
      <c r="T89" s="72" t="s">
        <v>702</v>
      </c>
      <c r="U89" s="72"/>
      <c r="V89" s="76" t="s">
        <v>764</v>
      </c>
      <c r="W89" s="74">
        <v>42828.514768518522</v>
      </c>
      <c r="X89" s="76" t="s">
        <v>851</v>
      </c>
      <c r="Y89" s="72"/>
      <c r="Z89" s="72"/>
      <c r="AA89" s="78" t="s">
        <v>942</v>
      </c>
      <c r="AB89" s="72"/>
      <c r="AC89" s="72" t="b">
        <v>0</v>
      </c>
      <c r="AD89" s="72">
        <v>1</v>
      </c>
      <c r="AE89" s="78" t="s">
        <v>228</v>
      </c>
      <c r="AF89" s="72" t="b">
        <v>0</v>
      </c>
      <c r="AG89" s="72" t="s">
        <v>331</v>
      </c>
      <c r="AH89" s="72"/>
      <c r="AI89" s="78" t="s">
        <v>228</v>
      </c>
      <c r="AJ89" s="72" t="b">
        <v>0</v>
      </c>
      <c r="AK89" s="72">
        <v>2</v>
      </c>
      <c r="AL89" s="78" t="s">
        <v>228</v>
      </c>
      <c r="AM89" s="72" t="s">
        <v>238</v>
      </c>
      <c r="AN89" s="72" t="b">
        <v>1</v>
      </c>
      <c r="AO89" s="78" t="s">
        <v>942</v>
      </c>
      <c r="AP89" s="72" t="s">
        <v>179</v>
      </c>
      <c r="AQ89" s="72">
        <v>0</v>
      </c>
      <c r="AR89" s="72">
        <v>0</v>
      </c>
      <c r="AS89" s="72"/>
      <c r="AT89" s="72"/>
      <c r="AU89" s="72"/>
      <c r="AV89" s="72"/>
      <c r="AW89" s="72"/>
      <c r="AX89" s="72"/>
      <c r="AY89" s="72"/>
      <c r="AZ89" s="72"/>
      <c r="BA89" s="50">
        <v>0</v>
      </c>
      <c r="BB89" s="51">
        <v>0</v>
      </c>
      <c r="BC89" s="50">
        <v>0</v>
      </c>
      <c r="BD89" s="51">
        <v>0</v>
      </c>
      <c r="BE89" s="50">
        <v>0</v>
      </c>
      <c r="BF89" s="51">
        <v>0</v>
      </c>
      <c r="BG89" s="50">
        <v>16</v>
      </c>
      <c r="BH89" s="51">
        <v>100</v>
      </c>
      <c r="BI89" s="50">
        <v>16</v>
      </c>
    </row>
    <row r="90" spans="1:61" x14ac:dyDescent="0.35">
      <c r="A90" s="70" t="s">
        <v>519</v>
      </c>
      <c r="B90" s="70" t="s">
        <v>518</v>
      </c>
      <c r="C90" s="83"/>
      <c r="D90" s="84"/>
      <c r="E90" s="85"/>
      <c r="F90" s="86"/>
      <c r="G90" s="83"/>
      <c r="H90" s="81"/>
      <c r="I90" s="87"/>
      <c r="J90" s="87"/>
      <c r="K90" s="36"/>
      <c r="L90" s="90">
        <v>90</v>
      </c>
      <c r="M90" s="90"/>
      <c r="N90" s="89"/>
      <c r="O90" s="72" t="s">
        <v>218</v>
      </c>
      <c r="P90" s="74">
        <v>42828.572256944448</v>
      </c>
      <c r="Q90" s="72" t="s">
        <v>593</v>
      </c>
      <c r="R90" s="72"/>
      <c r="S90" s="72"/>
      <c r="T90" s="72" t="s">
        <v>702</v>
      </c>
      <c r="U90" s="72"/>
      <c r="V90" s="76" t="s">
        <v>765</v>
      </c>
      <c r="W90" s="74">
        <v>42828.572256944448</v>
      </c>
      <c r="X90" s="76" t="s">
        <v>852</v>
      </c>
      <c r="Y90" s="72"/>
      <c r="Z90" s="72"/>
      <c r="AA90" s="78" t="s">
        <v>943</v>
      </c>
      <c r="AB90" s="72"/>
      <c r="AC90" s="72" t="b">
        <v>0</v>
      </c>
      <c r="AD90" s="72">
        <v>0</v>
      </c>
      <c r="AE90" s="78" t="s">
        <v>228</v>
      </c>
      <c r="AF90" s="72" t="b">
        <v>0</v>
      </c>
      <c r="AG90" s="72" t="s">
        <v>331</v>
      </c>
      <c r="AH90" s="72"/>
      <c r="AI90" s="78" t="s">
        <v>228</v>
      </c>
      <c r="AJ90" s="72" t="b">
        <v>0</v>
      </c>
      <c r="AK90" s="72">
        <v>2</v>
      </c>
      <c r="AL90" s="78" t="s">
        <v>942</v>
      </c>
      <c r="AM90" s="72" t="s">
        <v>238</v>
      </c>
      <c r="AN90" s="72" t="b">
        <v>0</v>
      </c>
      <c r="AO90" s="78" t="s">
        <v>942</v>
      </c>
      <c r="AP90" s="72" t="s">
        <v>179</v>
      </c>
      <c r="AQ90" s="72">
        <v>0</v>
      </c>
      <c r="AR90" s="72">
        <v>0</v>
      </c>
      <c r="AS90" s="72"/>
      <c r="AT90" s="72"/>
      <c r="AU90" s="72"/>
      <c r="AV90" s="72"/>
      <c r="AW90" s="72"/>
      <c r="AX90" s="72"/>
      <c r="AY90" s="72"/>
      <c r="AZ90" s="72"/>
      <c r="BA90" s="50">
        <v>0</v>
      </c>
      <c r="BB90" s="51">
        <v>0</v>
      </c>
      <c r="BC90" s="50">
        <v>0</v>
      </c>
      <c r="BD90" s="51">
        <v>0</v>
      </c>
      <c r="BE90" s="50">
        <v>0</v>
      </c>
      <c r="BF90" s="51">
        <v>0</v>
      </c>
      <c r="BG90" s="50">
        <v>19</v>
      </c>
      <c r="BH90" s="51">
        <v>100</v>
      </c>
      <c r="BI90" s="50">
        <v>19</v>
      </c>
    </row>
    <row r="91" spans="1:61" x14ac:dyDescent="0.35">
      <c r="A91" s="70" t="s">
        <v>520</v>
      </c>
      <c r="B91" s="70" t="s">
        <v>520</v>
      </c>
      <c r="C91" s="83"/>
      <c r="D91" s="84"/>
      <c r="E91" s="85"/>
      <c r="F91" s="86"/>
      <c r="G91" s="83"/>
      <c r="H91" s="81"/>
      <c r="I91" s="87"/>
      <c r="J91" s="87"/>
      <c r="K91" s="36"/>
      <c r="L91" s="90">
        <v>91</v>
      </c>
      <c r="M91" s="90"/>
      <c r="N91" s="89"/>
      <c r="O91" s="72" t="s">
        <v>179</v>
      </c>
      <c r="P91" s="74">
        <v>42818.650937500002</v>
      </c>
      <c r="Q91" s="72" t="s">
        <v>617</v>
      </c>
      <c r="R91" s="76" t="s">
        <v>674</v>
      </c>
      <c r="S91" s="72" t="s">
        <v>305</v>
      </c>
      <c r="T91" s="72" t="s">
        <v>705</v>
      </c>
      <c r="U91" s="72"/>
      <c r="V91" s="76" t="s">
        <v>766</v>
      </c>
      <c r="W91" s="74">
        <v>42818.650937500002</v>
      </c>
      <c r="X91" s="76" t="s">
        <v>853</v>
      </c>
      <c r="Y91" s="72"/>
      <c r="Z91" s="72"/>
      <c r="AA91" s="78" t="s">
        <v>944</v>
      </c>
      <c r="AB91" s="72"/>
      <c r="AC91" s="72" t="b">
        <v>0</v>
      </c>
      <c r="AD91" s="72">
        <v>0</v>
      </c>
      <c r="AE91" s="78" t="s">
        <v>228</v>
      </c>
      <c r="AF91" s="72" t="b">
        <v>0</v>
      </c>
      <c r="AG91" s="72" t="s">
        <v>232</v>
      </c>
      <c r="AH91" s="72"/>
      <c r="AI91" s="78" t="s">
        <v>228</v>
      </c>
      <c r="AJ91" s="72" t="b">
        <v>0</v>
      </c>
      <c r="AK91" s="72">
        <v>0</v>
      </c>
      <c r="AL91" s="78" t="s">
        <v>228</v>
      </c>
      <c r="AM91" s="72" t="s">
        <v>233</v>
      </c>
      <c r="AN91" s="72" t="b">
        <v>0</v>
      </c>
      <c r="AO91" s="78" t="s">
        <v>944</v>
      </c>
      <c r="AP91" s="72" t="s">
        <v>243</v>
      </c>
      <c r="AQ91" s="72">
        <v>0</v>
      </c>
      <c r="AR91" s="72">
        <v>0</v>
      </c>
      <c r="AS91" s="72"/>
      <c r="AT91" s="72"/>
      <c r="AU91" s="72"/>
      <c r="AV91" s="72"/>
      <c r="AW91" s="72"/>
      <c r="AX91" s="72"/>
      <c r="AY91" s="72"/>
      <c r="AZ91" s="72"/>
      <c r="BA91" s="50">
        <v>0</v>
      </c>
      <c r="BB91" s="51">
        <v>0</v>
      </c>
      <c r="BC91" s="50">
        <v>0</v>
      </c>
      <c r="BD91" s="51">
        <v>0</v>
      </c>
      <c r="BE91" s="50">
        <v>0</v>
      </c>
      <c r="BF91" s="51">
        <v>0</v>
      </c>
      <c r="BG91" s="50">
        <v>15</v>
      </c>
      <c r="BH91" s="51">
        <v>100</v>
      </c>
      <c r="BI91" s="50">
        <v>15</v>
      </c>
    </row>
    <row r="92" spans="1:61" x14ac:dyDescent="0.35">
      <c r="A92" s="70" t="s">
        <v>521</v>
      </c>
      <c r="B92" s="70" t="s">
        <v>520</v>
      </c>
      <c r="C92" s="83"/>
      <c r="D92" s="84"/>
      <c r="E92" s="85"/>
      <c r="F92" s="86"/>
      <c r="G92" s="83"/>
      <c r="H92" s="81"/>
      <c r="I92" s="87"/>
      <c r="J92" s="87"/>
      <c r="K92" s="36"/>
      <c r="L92" s="90">
        <v>92</v>
      </c>
      <c r="M92" s="90"/>
      <c r="N92" s="89"/>
      <c r="O92" s="72" t="s">
        <v>218</v>
      </c>
      <c r="P92" s="74">
        <v>42828.57402777778</v>
      </c>
      <c r="Q92" s="72" t="s">
        <v>618</v>
      </c>
      <c r="R92" s="76" t="s">
        <v>674</v>
      </c>
      <c r="S92" s="72" t="s">
        <v>305</v>
      </c>
      <c r="T92" s="72" t="s">
        <v>706</v>
      </c>
      <c r="U92" s="72"/>
      <c r="V92" s="76" t="s">
        <v>767</v>
      </c>
      <c r="W92" s="74">
        <v>42828.57402777778</v>
      </c>
      <c r="X92" s="76" t="s">
        <v>854</v>
      </c>
      <c r="Y92" s="72"/>
      <c r="Z92" s="72"/>
      <c r="AA92" s="78" t="s">
        <v>945</v>
      </c>
      <c r="AB92" s="72"/>
      <c r="AC92" s="72" t="b">
        <v>0</v>
      </c>
      <c r="AD92" s="72">
        <v>0</v>
      </c>
      <c r="AE92" s="78" t="s">
        <v>228</v>
      </c>
      <c r="AF92" s="72" t="b">
        <v>0</v>
      </c>
      <c r="AG92" s="72" t="s">
        <v>232</v>
      </c>
      <c r="AH92" s="72"/>
      <c r="AI92" s="78" t="s">
        <v>228</v>
      </c>
      <c r="AJ92" s="72" t="b">
        <v>0</v>
      </c>
      <c r="AK92" s="72">
        <v>0</v>
      </c>
      <c r="AL92" s="78" t="s">
        <v>944</v>
      </c>
      <c r="AM92" s="72" t="s">
        <v>238</v>
      </c>
      <c r="AN92" s="72" t="b">
        <v>0</v>
      </c>
      <c r="AO92" s="78" t="s">
        <v>944</v>
      </c>
      <c r="AP92" s="72" t="s">
        <v>179</v>
      </c>
      <c r="AQ92" s="72">
        <v>0</v>
      </c>
      <c r="AR92" s="72">
        <v>0</v>
      </c>
      <c r="AS92" s="72"/>
      <c r="AT92" s="72"/>
      <c r="AU92" s="72"/>
      <c r="AV92" s="72"/>
      <c r="AW92" s="72"/>
      <c r="AX92" s="72"/>
      <c r="AY92" s="72"/>
      <c r="AZ92" s="72"/>
      <c r="BA92" s="50">
        <v>0</v>
      </c>
      <c r="BB92" s="51">
        <v>0</v>
      </c>
      <c r="BC92" s="50">
        <v>0</v>
      </c>
      <c r="BD92" s="51">
        <v>0</v>
      </c>
      <c r="BE92" s="50">
        <v>0</v>
      </c>
      <c r="BF92" s="51">
        <v>0</v>
      </c>
      <c r="BG92" s="50">
        <v>17</v>
      </c>
      <c r="BH92" s="51">
        <v>100</v>
      </c>
      <c r="BI92" s="50">
        <v>17</v>
      </c>
    </row>
    <row r="93" spans="1:61" x14ac:dyDescent="0.35">
      <c r="A93" s="70" t="s">
        <v>522</v>
      </c>
      <c r="B93" s="70" t="s">
        <v>522</v>
      </c>
      <c r="C93" s="83"/>
      <c r="D93" s="84"/>
      <c r="E93" s="85"/>
      <c r="F93" s="86"/>
      <c r="G93" s="83"/>
      <c r="H93" s="81"/>
      <c r="I93" s="87"/>
      <c r="J93" s="87"/>
      <c r="K93" s="36"/>
      <c r="L93" s="90">
        <v>93</v>
      </c>
      <c r="M93" s="90"/>
      <c r="N93" s="89"/>
      <c r="O93" s="72" t="s">
        <v>179</v>
      </c>
      <c r="P93" s="74">
        <v>42828.578194444446</v>
      </c>
      <c r="Q93" s="72" t="s">
        <v>619</v>
      </c>
      <c r="R93" s="72" t="s">
        <v>675</v>
      </c>
      <c r="S93" s="72" t="s">
        <v>695</v>
      </c>
      <c r="T93" s="72"/>
      <c r="U93" s="72"/>
      <c r="V93" s="76" t="s">
        <v>768</v>
      </c>
      <c r="W93" s="74">
        <v>42828.578194444446</v>
      </c>
      <c r="X93" s="76" t="s">
        <v>855</v>
      </c>
      <c r="Y93" s="72"/>
      <c r="Z93" s="72"/>
      <c r="AA93" s="78" t="s">
        <v>946</v>
      </c>
      <c r="AB93" s="72"/>
      <c r="AC93" s="72" t="b">
        <v>0</v>
      </c>
      <c r="AD93" s="72">
        <v>0</v>
      </c>
      <c r="AE93" s="78" t="s">
        <v>228</v>
      </c>
      <c r="AF93" s="72" t="b">
        <v>0</v>
      </c>
      <c r="AG93" s="72" t="s">
        <v>333</v>
      </c>
      <c r="AH93" s="72"/>
      <c r="AI93" s="78" t="s">
        <v>228</v>
      </c>
      <c r="AJ93" s="72" t="b">
        <v>0</v>
      </c>
      <c r="AK93" s="72">
        <v>0</v>
      </c>
      <c r="AL93" s="78" t="s">
        <v>228</v>
      </c>
      <c r="AM93" s="72" t="s">
        <v>239</v>
      </c>
      <c r="AN93" s="72" t="b">
        <v>0</v>
      </c>
      <c r="AO93" s="78" t="s">
        <v>946</v>
      </c>
      <c r="AP93" s="72" t="s">
        <v>179</v>
      </c>
      <c r="AQ93" s="72">
        <v>0</v>
      </c>
      <c r="AR93" s="72">
        <v>0</v>
      </c>
      <c r="AS93" s="72"/>
      <c r="AT93" s="72"/>
      <c r="AU93" s="72"/>
      <c r="AV93" s="72"/>
      <c r="AW93" s="72"/>
      <c r="AX93" s="72"/>
      <c r="AY93" s="72"/>
      <c r="AZ93" s="72"/>
      <c r="BA93" s="50">
        <v>0</v>
      </c>
      <c r="BB93" s="51">
        <v>0</v>
      </c>
      <c r="BC93" s="50">
        <v>0</v>
      </c>
      <c r="BD93" s="51">
        <v>0</v>
      </c>
      <c r="BE93" s="50">
        <v>0</v>
      </c>
      <c r="BF93" s="51">
        <v>0</v>
      </c>
      <c r="BG93" s="50">
        <v>0</v>
      </c>
      <c r="BH93" s="51">
        <v>0</v>
      </c>
      <c r="BI93" s="50">
        <v>0</v>
      </c>
    </row>
    <row r="94" spans="1:61" x14ac:dyDescent="0.35">
      <c r="A94" s="70" t="s">
        <v>396</v>
      </c>
      <c r="B94" s="70" t="s">
        <v>396</v>
      </c>
      <c r="C94" s="83"/>
      <c r="D94" s="84"/>
      <c r="E94" s="85"/>
      <c r="F94" s="86"/>
      <c r="G94" s="83"/>
      <c r="H94" s="81"/>
      <c r="I94" s="87"/>
      <c r="J94" s="87"/>
      <c r="K94" s="36"/>
      <c r="L94" s="90">
        <v>94</v>
      </c>
      <c r="M94" s="90"/>
      <c r="N94" s="89"/>
      <c r="O94" s="72" t="s">
        <v>179</v>
      </c>
      <c r="P94" s="74">
        <v>42828.578483796293</v>
      </c>
      <c r="Q94" s="72" t="s">
        <v>620</v>
      </c>
      <c r="R94" s="72" t="s">
        <v>676</v>
      </c>
      <c r="S94" s="72" t="s">
        <v>407</v>
      </c>
      <c r="T94" s="72"/>
      <c r="U94" s="72"/>
      <c r="V94" s="76" t="s">
        <v>414</v>
      </c>
      <c r="W94" s="74">
        <v>42828.578483796293</v>
      </c>
      <c r="X94" s="76" t="s">
        <v>856</v>
      </c>
      <c r="Y94" s="72"/>
      <c r="Z94" s="72"/>
      <c r="AA94" s="78" t="s">
        <v>947</v>
      </c>
      <c r="AB94" s="72"/>
      <c r="AC94" s="72" t="b">
        <v>0</v>
      </c>
      <c r="AD94" s="72">
        <v>0</v>
      </c>
      <c r="AE94" s="78" t="s">
        <v>228</v>
      </c>
      <c r="AF94" s="72" t="b">
        <v>0</v>
      </c>
      <c r="AG94" s="72" t="s">
        <v>229</v>
      </c>
      <c r="AH94" s="72"/>
      <c r="AI94" s="78" t="s">
        <v>228</v>
      </c>
      <c r="AJ94" s="72" t="b">
        <v>0</v>
      </c>
      <c r="AK94" s="72">
        <v>0</v>
      </c>
      <c r="AL94" s="78" t="s">
        <v>228</v>
      </c>
      <c r="AM94" s="72" t="s">
        <v>235</v>
      </c>
      <c r="AN94" s="72" t="b">
        <v>1</v>
      </c>
      <c r="AO94" s="78" t="s">
        <v>947</v>
      </c>
      <c r="AP94" s="72" t="s">
        <v>179</v>
      </c>
      <c r="AQ94" s="72">
        <v>0</v>
      </c>
      <c r="AR94" s="72">
        <v>0</v>
      </c>
      <c r="AS94" s="72"/>
      <c r="AT94" s="72"/>
      <c r="AU94" s="72"/>
      <c r="AV94" s="72"/>
      <c r="AW94" s="72"/>
      <c r="AX94" s="72"/>
      <c r="AY94" s="72"/>
      <c r="AZ94" s="72"/>
      <c r="BA94" s="50">
        <v>1</v>
      </c>
      <c r="BB94" s="51">
        <v>7.6923076923076925</v>
      </c>
      <c r="BC94" s="50">
        <v>0</v>
      </c>
      <c r="BD94" s="51">
        <v>0</v>
      </c>
      <c r="BE94" s="50">
        <v>0</v>
      </c>
      <c r="BF94" s="51">
        <v>0</v>
      </c>
      <c r="BG94" s="50">
        <v>12</v>
      </c>
      <c r="BH94" s="51">
        <v>92.307692307692307</v>
      </c>
      <c r="BI94" s="50">
        <v>13</v>
      </c>
    </row>
    <row r="95" spans="1:61" x14ac:dyDescent="0.35">
      <c r="A95" s="70" t="s">
        <v>523</v>
      </c>
      <c r="B95" s="70" t="s">
        <v>523</v>
      </c>
      <c r="C95" s="83"/>
      <c r="D95" s="84"/>
      <c r="E95" s="85"/>
      <c r="F95" s="86"/>
      <c r="G95" s="83"/>
      <c r="H95" s="81"/>
      <c r="I95" s="87"/>
      <c r="J95" s="87"/>
      <c r="K95" s="36"/>
      <c r="L95" s="90">
        <v>95</v>
      </c>
      <c r="M95" s="90"/>
      <c r="N95" s="89"/>
      <c r="O95" s="72" t="s">
        <v>179</v>
      </c>
      <c r="P95" s="74">
        <v>42828.580347222225</v>
      </c>
      <c r="Q95" s="72" t="s">
        <v>621</v>
      </c>
      <c r="R95" s="76" t="s">
        <v>677</v>
      </c>
      <c r="S95" s="72" t="s">
        <v>221</v>
      </c>
      <c r="T95" s="72"/>
      <c r="U95" s="72"/>
      <c r="V95" s="76" t="s">
        <v>769</v>
      </c>
      <c r="W95" s="74">
        <v>42828.580347222225</v>
      </c>
      <c r="X95" s="76" t="s">
        <v>857</v>
      </c>
      <c r="Y95" s="72"/>
      <c r="Z95" s="72"/>
      <c r="AA95" s="78" t="s">
        <v>948</v>
      </c>
      <c r="AB95" s="72"/>
      <c r="AC95" s="72" t="b">
        <v>0</v>
      </c>
      <c r="AD95" s="72">
        <v>0</v>
      </c>
      <c r="AE95" s="78" t="s">
        <v>228</v>
      </c>
      <c r="AF95" s="72" t="b">
        <v>0</v>
      </c>
      <c r="AG95" s="72" t="s">
        <v>229</v>
      </c>
      <c r="AH95" s="72"/>
      <c r="AI95" s="78" t="s">
        <v>228</v>
      </c>
      <c r="AJ95" s="72" t="b">
        <v>0</v>
      </c>
      <c r="AK95" s="72">
        <v>0</v>
      </c>
      <c r="AL95" s="78" t="s">
        <v>228</v>
      </c>
      <c r="AM95" s="72" t="s">
        <v>234</v>
      </c>
      <c r="AN95" s="72" t="b">
        <v>0</v>
      </c>
      <c r="AO95" s="78" t="s">
        <v>948</v>
      </c>
      <c r="AP95" s="72" t="s">
        <v>179</v>
      </c>
      <c r="AQ95" s="72">
        <v>0</v>
      </c>
      <c r="AR95" s="72">
        <v>0</v>
      </c>
      <c r="AS95" s="72"/>
      <c r="AT95" s="72"/>
      <c r="AU95" s="72"/>
      <c r="AV95" s="72"/>
      <c r="AW95" s="72"/>
      <c r="AX95" s="72"/>
      <c r="AY95" s="72"/>
      <c r="AZ95" s="72"/>
      <c r="BA95" s="50">
        <v>0</v>
      </c>
      <c r="BB95" s="51">
        <v>0</v>
      </c>
      <c r="BC95" s="50">
        <v>0</v>
      </c>
      <c r="BD95" s="51">
        <v>0</v>
      </c>
      <c r="BE95" s="50">
        <v>0</v>
      </c>
      <c r="BF95" s="51">
        <v>0</v>
      </c>
      <c r="BG95" s="50">
        <v>8</v>
      </c>
      <c r="BH95" s="51">
        <v>100</v>
      </c>
      <c r="BI95" s="50">
        <v>8</v>
      </c>
    </row>
    <row r="96" spans="1:61" x14ac:dyDescent="0.35">
      <c r="A96" s="70" t="s">
        <v>320</v>
      </c>
      <c r="B96" s="70" t="s">
        <v>320</v>
      </c>
      <c r="C96" s="83"/>
      <c r="D96" s="84"/>
      <c r="E96" s="85"/>
      <c r="F96" s="86"/>
      <c r="G96" s="83"/>
      <c r="H96" s="81"/>
      <c r="I96" s="87"/>
      <c r="J96" s="87"/>
      <c r="K96" s="36"/>
      <c r="L96" s="90">
        <v>96</v>
      </c>
      <c r="M96" s="90"/>
      <c r="N96" s="89"/>
      <c r="O96" s="72" t="s">
        <v>179</v>
      </c>
      <c r="P96" s="74">
        <v>42828.517534722225</v>
      </c>
      <c r="Q96" s="72" t="s">
        <v>622</v>
      </c>
      <c r="R96" s="76" t="s">
        <v>663</v>
      </c>
      <c r="S96" s="72" t="s">
        <v>305</v>
      </c>
      <c r="T96" s="72"/>
      <c r="U96" s="76" t="s">
        <v>720</v>
      </c>
      <c r="V96" s="76" t="s">
        <v>720</v>
      </c>
      <c r="W96" s="74">
        <v>42828.517534722225</v>
      </c>
      <c r="X96" s="76" t="s">
        <v>858</v>
      </c>
      <c r="Y96" s="72"/>
      <c r="Z96" s="72"/>
      <c r="AA96" s="78" t="s">
        <v>949</v>
      </c>
      <c r="AB96" s="72"/>
      <c r="AC96" s="72" t="b">
        <v>0</v>
      </c>
      <c r="AD96" s="72">
        <v>2</v>
      </c>
      <c r="AE96" s="78" t="s">
        <v>228</v>
      </c>
      <c r="AF96" s="72" t="b">
        <v>0</v>
      </c>
      <c r="AG96" s="72" t="s">
        <v>331</v>
      </c>
      <c r="AH96" s="72"/>
      <c r="AI96" s="78" t="s">
        <v>228</v>
      </c>
      <c r="AJ96" s="72" t="b">
        <v>0</v>
      </c>
      <c r="AK96" s="72">
        <v>2</v>
      </c>
      <c r="AL96" s="78" t="s">
        <v>228</v>
      </c>
      <c r="AM96" s="72" t="s">
        <v>335</v>
      </c>
      <c r="AN96" s="72" t="b">
        <v>0</v>
      </c>
      <c r="AO96" s="78" t="s">
        <v>949</v>
      </c>
      <c r="AP96" s="72" t="s">
        <v>179</v>
      </c>
      <c r="AQ96" s="72">
        <v>0</v>
      </c>
      <c r="AR96" s="72">
        <v>0</v>
      </c>
      <c r="AS96" s="72"/>
      <c r="AT96" s="72"/>
      <c r="AU96" s="72"/>
      <c r="AV96" s="72"/>
      <c r="AW96" s="72"/>
      <c r="AX96" s="72"/>
      <c r="AY96" s="72"/>
      <c r="AZ96" s="72"/>
      <c r="BA96" s="50">
        <v>0</v>
      </c>
      <c r="BB96" s="51">
        <v>0</v>
      </c>
      <c r="BC96" s="50">
        <v>0</v>
      </c>
      <c r="BD96" s="51">
        <v>0</v>
      </c>
      <c r="BE96" s="50">
        <v>0</v>
      </c>
      <c r="BF96" s="51">
        <v>0</v>
      </c>
      <c r="BG96" s="50">
        <v>9</v>
      </c>
      <c r="BH96" s="51">
        <v>100</v>
      </c>
      <c r="BI96" s="50">
        <v>9</v>
      </c>
    </row>
    <row r="97" spans="1:61" x14ac:dyDescent="0.35">
      <c r="A97" s="70" t="s">
        <v>320</v>
      </c>
      <c r="B97" s="70" t="s">
        <v>320</v>
      </c>
      <c r="C97" s="83"/>
      <c r="D97" s="84"/>
      <c r="E97" s="85"/>
      <c r="F97" s="86"/>
      <c r="G97" s="83"/>
      <c r="H97" s="81"/>
      <c r="I97" s="87"/>
      <c r="J97" s="87"/>
      <c r="K97" s="36"/>
      <c r="L97" s="90">
        <v>97</v>
      </c>
      <c r="M97" s="90"/>
      <c r="N97" s="89"/>
      <c r="O97" s="72" t="s">
        <v>179</v>
      </c>
      <c r="P97" s="74">
        <v>42828.531400462962</v>
      </c>
      <c r="Q97" s="72" t="s">
        <v>623</v>
      </c>
      <c r="R97" s="76" t="s">
        <v>678</v>
      </c>
      <c r="S97" s="72" t="s">
        <v>305</v>
      </c>
      <c r="T97" s="72"/>
      <c r="U97" s="76" t="s">
        <v>723</v>
      </c>
      <c r="V97" s="76" t="s">
        <v>723</v>
      </c>
      <c r="W97" s="74">
        <v>42828.531400462962</v>
      </c>
      <c r="X97" s="76" t="s">
        <v>859</v>
      </c>
      <c r="Y97" s="72"/>
      <c r="Z97" s="72"/>
      <c r="AA97" s="78" t="s">
        <v>950</v>
      </c>
      <c r="AB97" s="72"/>
      <c r="AC97" s="72" t="b">
        <v>0</v>
      </c>
      <c r="AD97" s="72">
        <v>0</v>
      </c>
      <c r="AE97" s="78" t="s">
        <v>228</v>
      </c>
      <c r="AF97" s="72" t="b">
        <v>0</v>
      </c>
      <c r="AG97" s="72" t="s">
        <v>331</v>
      </c>
      <c r="AH97" s="72"/>
      <c r="AI97" s="78" t="s">
        <v>228</v>
      </c>
      <c r="AJ97" s="72" t="b">
        <v>0</v>
      </c>
      <c r="AK97" s="72">
        <v>0</v>
      </c>
      <c r="AL97" s="78" t="s">
        <v>228</v>
      </c>
      <c r="AM97" s="72" t="s">
        <v>335</v>
      </c>
      <c r="AN97" s="72" t="b">
        <v>0</v>
      </c>
      <c r="AO97" s="78" t="s">
        <v>950</v>
      </c>
      <c r="AP97" s="72" t="s">
        <v>179</v>
      </c>
      <c r="AQ97" s="72">
        <v>0</v>
      </c>
      <c r="AR97" s="72">
        <v>0</v>
      </c>
      <c r="AS97" s="72"/>
      <c r="AT97" s="72"/>
      <c r="AU97" s="72"/>
      <c r="AV97" s="72"/>
      <c r="AW97" s="72"/>
      <c r="AX97" s="72"/>
      <c r="AY97" s="72"/>
      <c r="AZ97" s="72"/>
      <c r="BA97" s="50">
        <v>0</v>
      </c>
      <c r="BB97" s="51">
        <v>0</v>
      </c>
      <c r="BC97" s="50">
        <v>0</v>
      </c>
      <c r="BD97" s="51">
        <v>0</v>
      </c>
      <c r="BE97" s="50">
        <v>0</v>
      </c>
      <c r="BF97" s="51">
        <v>0</v>
      </c>
      <c r="BG97" s="50">
        <v>9</v>
      </c>
      <c r="BH97" s="51">
        <v>100</v>
      </c>
      <c r="BI97" s="50">
        <v>9</v>
      </c>
    </row>
    <row r="98" spans="1:61" x14ac:dyDescent="0.35">
      <c r="A98" s="70" t="s">
        <v>524</v>
      </c>
      <c r="B98" s="70" t="s">
        <v>320</v>
      </c>
      <c r="C98" s="83"/>
      <c r="D98" s="84"/>
      <c r="E98" s="85"/>
      <c r="F98" s="86"/>
      <c r="G98" s="83"/>
      <c r="H98" s="81"/>
      <c r="I98" s="87"/>
      <c r="J98" s="87"/>
      <c r="K98" s="36"/>
      <c r="L98" s="90">
        <v>98</v>
      </c>
      <c r="M98" s="90"/>
      <c r="N98" s="89"/>
      <c r="O98" s="72" t="s">
        <v>218</v>
      </c>
      <c r="P98" s="74">
        <v>42828.583564814813</v>
      </c>
      <c r="Q98" s="72" t="s">
        <v>594</v>
      </c>
      <c r="R98" s="76" t="s">
        <v>663</v>
      </c>
      <c r="S98" s="72" t="s">
        <v>305</v>
      </c>
      <c r="T98" s="72"/>
      <c r="U98" s="76" t="s">
        <v>720</v>
      </c>
      <c r="V98" s="76" t="s">
        <v>720</v>
      </c>
      <c r="W98" s="74">
        <v>42828.583564814813</v>
      </c>
      <c r="X98" s="76" t="s">
        <v>860</v>
      </c>
      <c r="Y98" s="72"/>
      <c r="Z98" s="72"/>
      <c r="AA98" s="78" t="s">
        <v>951</v>
      </c>
      <c r="AB98" s="72"/>
      <c r="AC98" s="72" t="b">
        <v>0</v>
      </c>
      <c r="AD98" s="72">
        <v>0</v>
      </c>
      <c r="AE98" s="78" t="s">
        <v>228</v>
      </c>
      <c r="AF98" s="72" t="b">
        <v>0</v>
      </c>
      <c r="AG98" s="72" t="s">
        <v>331</v>
      </c>
      <c r="AH98" s="72"/>
      <c r="AI98" s="78" t="s">
        <v>228</v>
      </c>
      <c r="AJ98" s="72" t="b">
        <v>0</v>
      </c>
      <c r="AK98" s="72">
        <v>2</v>
      </c>
      <c r="AL98" s="78" t="s">
        <v>949</v>
      </c>
      <c r="AM98" s="72" t="s">
        <v>238</v>
      </c>
      <c r="AN98" s="72" t="b">
        <v>0</v>
      </c>
      <c r="AO98" s="78" t="s">
        <v>949</v>
      </c>
      <c r="AP98" s="72" t="s">
        <v>179</v>
      </c>
      <c r="AQ98" s="72">
        <v>0</v>
      </c>
      <c r="AR98" s="72">
        <v>0</v>
      </c>
      <c r="AS98" s="72"/>
      <c r="AT98" s="72"/>
      <c r="AU98" s="72"/>
      <c r="AV98" s="72"/>
      <c r="AW98" s="72"/>
      <c r="AX98" s="72"/>
      <c r="AY98" s="72"/>
      <c r="AZ98" s="72"/>
      <c r="BA98" s="50">
        <v>0</v>
      </c>
      <c r="BB98" s="51">
        <v>0</v>
      </c>
      <c r="BC98" s="50">
        <v>0</v>
      </c>
      <c r="BD98" s="51">
        <v>0</v>
      </c>
      <c r="BE98" s="50">
        <v>0</v>
      </c>
      <c r="BF98" s="51">
        <v>0</v>
      </c>
      <c r="BG98" s="50">
        <v>11</v>
      </c>
      <c r="BH98" s="51">
        <v>100</v>
      </c>
      <c r="BI98" s="50">
        <v>11</v>
      </c>
    </row>
    <row r="99" spans="1:61" x14ac:dyDescent="0.35">
      <c r="A99" s="95" t="s">
        <v>525</v>
      </c>
      <c r="B99" s="95" t="s">
        <v>525</v>
      </c>
      <c r="C99" s="96"/>
      <c r="D99" s="97"/>
      <c r="E99" s="101"/>
      <c r="F99" s="98"/>
      <c r="G99" s="96"/>
      <c r="H99" s="82"/>
      <c r="I99" s="99"/>
      <c r="J99" s="99"/>
      <c r="K99" s="69"/>
      <c r="L99" s="102">
        <v>99</v>
      </c>
      <c r="M99" s="102"/>
      <c r="N99" s="100"/>
      <c r="O99" s="103" t="s">
        <v>179</v>
      </c>
      <c r="P99" s="104">
        <v>42828.587083333332</v>
      </c>
      <c r="Q99" s="103" t="s">
        <v>624</v>
      </c>
      <c r="R99" s="103"/>
      <c r="S99" s="103"/>
      <c r="T99" s="103"/>
      <c r="U99" s="103"/>
      <c r="V99" s="105" t="s">
        <v>770</v>
      </c>
      <c r="W99" s="104">
        <v>42828.587083333332</v>
      </c>
      <c r="X99" s="105" t="s">
        <v>861</v>
      </c>
      <c r="Y99" s="103"/>
      <c r="Z99" s="103"/>
      <c r="AA99" s="106" t="s">
        <v>952</v>
      </c>
      <c r="AB99" s="106" t="s">
        <v>957</v>
      </c>
      <c r="AC99" s="103" t="b">
        <v>0</v>
      </c>
      <c r="AD99" s="103">
        <v>1</v>
      </c>
      <c r="AE99" s="106" t="s">
        <v>965</v>
      </c>
      <c r="AF99" s="103" t="b">
        <v>0</v>
      </c>
      <c r="AG99" s="103" t="s">
        <v>229</v>
      </c>
      <c r="AH99" s="103"/>
      <c r="AI99" s="106" t="s">
        <v>228</v>
      </c>
      <c r="AJ99" s="103" t="b">
        <v>0</v>
      </c>
      <c r="AK99" s="103">
        <v>0</v>
      </c>
      <c r="AL99" s="106" t="s">
        <v>228</v>
      </c>
      <c r="AM99" s="103" t="s">
        <v>240</v>
      </c>
      <c r="AN99" s="103" t="b">
        <v>0</v>
      </c>
      <c r="AO99" s="106" t="s">
        <v>957</v>
      </c>
      <c r="AP99" s="103" t="s">
        <v>179</v>
      </c>
      <c r="AQ99" s="103">
        <v>0</v>
      </c>
      <c r="AR99" s="103">
        <v>0</v>
      </c>
      <c r="AS99" s="103"/>
      <c r="AT99" s="103"/>
      <c r="AU99" s="103"/>
      <c r="AV99" s="103"/>
      <c r="AW99" s="103"/>
      <c r="AX99" s="103"/>
      <c r="AY99" s="103"/>
      <c r="AZ99" s="103"/>
      <c r="BA99" s="50">
        <v>0</v>
      </c>
      <c r="BB99" s="51">
        <v>0</v>
      </c>
      <c r="BC99" s="50">
        <v>2</v>
      </c>
      <c r="BD99" s="51">
        <v>7.6923076923076925</v>
      </c>
      <c r="BE99" s="50">
        <v>0</v>
      </c>
      <c r="BF99" s="51">
        <v>0</v>
      </c>
      <c r="BG99" s="50">
        <v>24</v>
      </c>
      <c r="BH99" s="51">
        <v>92.307692307692307</v>
      </c>
      <c r="BI99" s="50">
        <v>26</v>
      </c>
    </row>
    <row r="100" spans="1:61" x14ac:dyDescent="0.35">
      <c r="A100"/>
      <c r="B100"/>
      <c r="C100"/>
      <c r="D100"/>
      <c r="E100"/>
      <c r="F100"/>
      <c r="G100"/>
      <c r="H100"/>
      <c r="I100"/>
      <c r="J100"/>
      <c r="K100"/>
    </row>
    <row r="101" spans="1:61" x14ac:dyDescent="0.35">
      <c r="A101"/>
      <c r="B101"/>
      <c r="C101"/>
      <c r="D101"/>
      <c r="E101"/>
      <c r="F101"/>
      <c r="G101"/>
      <c r="H101"/>
      <c r="I101"/>
      <c r="J101"/>
      <c r="K101"/>
    </row>
    <row r="102" spans="1:61" x14ac:dyDescent="0.35">
      <c r="A102"/>
      <c r="B102"/>
      <c r="C102"/>
      <c r="D102"/>
      <c r="E102"/>
      <c r="F102"/>
      <c r="G102"/>
      <c r="H102"/>
      <c r="I102"/>
      <c r="J102"/>
      <c r="K102"/>
    </row>
    <row r="103" spans="1:61" x14ac:dyDescent="0.35">
      <c r="A103"/>
      <c r="B103"/>
      <c r="C103"/>
      <c r="D103"/>
      <c r="E103"/>
      <c r="F103"/>
      <c r="G103"/>
      <c r="H103"/>
      <c r="I103"/>
      <c r="J103"/>
      <c r="K103"/>
    </row>
    <row r="104" spans="1:61" x14ac:dyDescent="0.35">
      <c r="A104"/>
      <c r="B104"/>
      <c r="C104"/>
      <c r="D104"/>
      <c r="E104"/>
      <c r="F104"/>
      <c r="G104"/>
      <c r="H104"/>
      <c r="I104"/>
      <c r="J104"/>
      <c r="K104"/>
    </row>
    <row r="105" spans="1:61" x14ac:dyDescent="0.35">
      <c r="A105"/>
      <c r="B105"/>
      <c r="C105"/>
      <c r="D105"/>
      <c r="E105"/>
      <c r="F105"/>
      <c r="G105"/>
      <c r="H105"/>
      <c r="I105"/>
      <c r="J105"/>
      <c r="K105"/>
    </row>
    <row r="106" spans="1:61" x14ac:dyDescent="0.35">
      <c r="A106"/>
      <c r="B106"/>
      <c r="C106"/>
      <c r="D106"/>
      <c r="E106"/>
      <c r="F106"/>
      <c r="G106"/>
      <c r="H106"/>
      <c r="I106"/>
      <c r="J106"/>
      <c r="K106"/>
    </row>
    <row r="107" spans="1:61" x14ac:dyDescent="0.35">
      <c r="A107"/>
      <c r="B107"/>
      <c r="C107"/>
      <c r="D107"/>
      <c r="E107"/>
      <c r="F107"/>
      <c r="G107"/>
      <c r="H107"/>
      <c r="I107"/>
      <c r="J107"/>
      <c r="K107"/>
    </row>
    <row r="108" spans="1:61" x14ac:dyDescent="0.35">
      <c r="A108"/>
      <c r="B108"/>
      <c r="C108"/>
      <c r="D108"/>
      <c r="E108"/>
      <c r="F108"/>
      <c r="G108"/>
      <c r="H108"/>
      <c r="I108"/>
      <c r="J108"/>
      <c r="K108"/>
    </row>
    <row r="109" spans="1:61" x14ac:dyDescent="0.35">
      <c r="A109"/>
      <c r="B109"/>
      <c r="C109"/>
      <c r="D109"/>
      <c r="E109"/>
      <c r="F109"/>
      <c r="G109"/>
      <c r="H109"/>
      <c r="I109"/>
      <c r="J109"/>
      <c r="K109"/>
    </row>
    <row r="110" spans="1:61" x14ac:dyDescent="0.35">
      <c r="A110"/>
      <c r="B110"/>
      <c r="C110"/>
      <c r="D110"/>
      <c r="E110"/>
      <c r="F110"/>
      <c r="G110"/>
      <c r="H110"/>
      <c r="I110"/>
      <c r="J110"/>
      <c r="K110"/>
    </row>
    <row r="111" spans="1:61" x14ac:dyDescent="0.35">
      <c r="A111"/>
      <c r="B111"/>
      <c r="C111"/>
      <c r="D111"/>
      <c r="E111"/>
      <c r="F111"/>
      <c r="G111"/>
      <c r="H111"/>
      <c r="I111"/>
      <c r="J111"/>
      <c r="K111"/>
    </row>
    <row r="112" spans="1:61" x14ac:dyDescent="0.35">
      <c r="A112"/>
      <c r="B112"/>
      <c r="C112"/>
      <c r="D112"/>
      <c r="E112"/>
      <c r="F112"/>
      <c r="G112"/>
      <c r="H112"/>
      <c r="I112"/>
      <c r="J112"/>
      <c r="K112"/>
    </row>
    <row r="113" spans="1:11" x14ac:dyDescent="0.35">
      <c r="A113"/>
      <c r="B113"/>
      <c r="C113"/>
      <c r="D113"/>
      <c r="E113"/>
      <c r="F113"/>
      <c r="G113"/>
      <c r="H113"/>
      <c r="I113"/>
      <c r="J113"/>
      <c r="K113"/>
    </row>
    <row r="114" spans="1:11" x14ac:dyDescent="0.35">
      <c r="A114"/>
      <c r="B114"/>
      <c r="C114"/>
      <c r="D114"/>
      <c r="E114"/>
      <c r="F114"/>
      <c r="G114"/>
      <c r="H114"/>
      <c r="I114"/>
      <c r="J114"/>
      <c r="K114"/>
    </row>
    <row r="115" spans="1:11" x14ac:dyDescent="0.35">
      <c r="A115"/>
      <c r="B115"/>
      <c r="C115"/>
      <c r="D115"/>
      <c r="E115"/>
      <c r="F115"/>
      <c r="G115"/>
      <c r="H115"/>
      <c r="I115"/>
      <c r="J115"/>
      <c r="K115"/>
    </row>
    <row r="116" spans="1:11" x14ac:dyDescent="0.35">
      <c r="A116"/>
      <c r="B116"/>
      <c r="C116"/>
      <c r="D116"/>
      <c r="E116"/>
      <c r="F116"/>
      <c r="G116"/>
      <c r="H116"/>
      <c r="I116"/>
      <c r="J116"/>
      <c r="K116"/>
    </row>
    <row r="117" spans="1:11" x14ac:dyDescent="0.35">
      <c r="A117"/>
      <c r="B117"/>
      <c r="C117"/>
      <c r="D117"/>
      <c r="E117"/>
      <c r="F117"/>
      <c r="G117"/>
      <c r="H117"/>
      <c r="I117"/>
      <c r="J117"/>
      <c r="K117"/>
    </row>
    <row r="118" spans="1:11" x14ac:dyDescent="0.35">
      <c r="A118"/>
      <c r="B118"/>
      <c r="C118"/>
      <c r="D118"/>
      <c r="E118"/>
      <c r="F118"/>
      <c r="G118"/>
      <c r="H118"/>
      <c r="I118"/>
      <c r="J118"/>
      <c r="K118"/>
    </row>
    <row r="119" spans="1:11" x14ac:dyDescent="0.35">
      <c r="A119"/>
      <c r="B119"/>
      <c r="C119"/>
      <c r="D119"/>
      <c r="E119"/>
      <c r="F119"/>
      <c r="G119"/>
      <c r="H119"/>
      <c r="I119"/>
      <c r="J119"/>
      <c r="K119"/>
    </row>
    <row r="120" spans="1:11" x14ac:dyDescent="0.35">
      <c r="A120"/>
      <c r="B120"/>
      <c r="C120"/>
      <c r="D120"/>
      <c r="E120"/>
      <c r="F120"/>
      <c r="G120"/>
      <c r="H120"/>
      <c r="I120"/>
      <c r="J120"/>
      <c r="K120"/>
    </row>
    <row r="121" spans="1:11" x14ac:dyDescent="0.35">
      <c r="A121"/>
      <c r="B121"/>
      <c r="C121"/>
      <c r="D121"/>
      <c r="E121"/>
      <c r="F121"/>
      <c r="G121"/>
      <c r="H121"/>
      <c r="I121"/>
      <c r="J121"/>
      <c r="K121"/>
    </row>
    <row r="122" spans="1:11" x14ac:dyDescent="0.35">
      <c r="A122"/>
      <c r="B122"/>
      <c r="C122"/>
      <c r="D122"/>
      <c r="E122"/>
      <c r="F122"/>
      <c r="G122"/>
      <c r="H122"/>
      <c r="I122"/>
      <c r="J122"/>
      <c r="K122"/>
    </row>
    <row r="123" spans="1:11" x14ac:dyDescent="0.35">
      <c r="A123"/>
      <c r="B123"/>
      <c r="C123"/>
      <c r="D123"/>
      <c r="E123"/>
      <c r="F123"/>
      <c r="G123"/>
      <c r="H123"/>
      <c r="I123"/>
      <c r="J123"/>
      <c r="K123"/>
    </row>
    <row r="124" spans="1:11" x14ac:dyDescent="0.35">
      <c r="A124"/>
      <c r="B124"/>
      <c r="C124"/>
      <c r="D124"/>
      <c r="E124"/>
      <c r="F124"/>
      <c r="G124"/>
      <c r="H124"/>
      <c r="I124"/>
      <c r="J124"/>
      <c r="K124"/>
    </row>
    <row r="125" spans="1:11" x14ac:dyDescent="0.35">
      <c r="A125"/>
      <c r="B125"/>
      <c r="C125"/>
      <c r="D125"/>
      <c r="E125"/>
      <c r="F125"/>
      <c r="G125"/>
      <c r="H125"/>
      <c r="I125"/>
      <c r="J125"/>
      <c r="K125"/>
    </row>
    <row r="126" spans="1:11" x14ac:dyDescent="0.35">
      <c r="A126"/>
      <c r="B126"/>
      <c r="C126"/>
      <c r="D126"/>
      <c r="E126"/>
      <c r="F126"/>
      <c r="G126"/>
      <c r="H126"/>
      <c r="I126"/>
      <c r="J126"/>
      <c r="K126"/>
    </row>
    <row r="127" spans="1:11" x14ac:dyDescent="0.35">
      <c r="A127"/>
      <c r="B127"/>
      <c r="C127"/>
      <c r="D127"/>
      <c r="E127"/>
      <c r="F127"/>
      <c r="G127"/>
      <c r="H127"/>
      <c r="I127"/>
      <c r="J127"/>
      <c r="K127"/>
    </row>
    <row r="128" spans="1:11" x14ac:dyDescent="0.35">
      <c r="A128"/>
      <c r="B128"/>
      <c r="C128"/>
      <c r="D128"/>
      <c r="E128"/>
      <c r="F128"/>
      <c r="G128"/>
      <c r="H128"/>
      <c r="I128"/>
      <c r="J128"/>
      <c r="K128"/>
    </row>
    <row r="129" spans="1:11" x14ac:dyDescent="0.35">
      <c r="A129"/>
      <c r="B129"/>
      <c r="C129"/>
      <c r="D129"/>
      <c r="E129"/>
      <c r="F129"/>
      <c r="G129"/>
      <c r="H129"/>
      <c r="I129"/>
      <c r="J129"/>
      <c r="K129"/>
    </row>
    <row r="130" spans="1:11" x14ac:dyDescent="0.35">
      <c r="A130"/>
      <c r="B130"/>
      <c r="C130"/>
      <c r="D130"/>
      <c r="E130"/>
      <c r="F130"/>
      <c r="G130"/>
      <c r="H130"/>
      <c r="I130"/>
      <c r="J130"/>
      <c r="K130"/>
    </row>
    <row r="131" spans="1:11" x14ac:dyDescent="0.35">
      <c r="A131"/>
      <c r="B131"/>
      <c r="C131"/>
      <c r="D131"/>
      <c r="E131"/>
      <c r="F131"/>
      <c r="G131"/>
      <c r="H131"/>
      <c r="I131"/>
      <c r="J131"/>
      <c r="K131"/>
    </row>
    <row r="132" spans="1:11" x14ac:dyDescent="0.35">
      <c r="A132"/>
      <c r="B132"/>
      <c r="C132"/>
      <c r="D132"/>
      <c r="E132"/>
      <c r="F132"/>
      <c r="G132"/>
      <c r="H132"/>
      <c r="I132"/>
      <c r="J132"/>
      <c r="K132"/>
    </row>
    <row r="133" spans="1:11" x14ac:dyDescent="0.35">
      <c r="A133"/>
      <c r="B133"/>
      <c r="C133"/>
      <c r="D133"/>
      <c r="E133"/>
      <c r="F133"/>
      <c r="G133"/>
      <c r="H133"/>
      <c r="I133"/>
      <c r="J133"/>
      <c r="K133"/>
    </row>
    <row r="134" spans="1:11" x14ac:dyDescent="0.35">
      <c r="A134"/>
      <c r="B134"/>
      <c r="C134"/>
      <c r="D134"/>
      <c r="E134"/>
      <c r="F134"/>
      <c r="G134"/>
      <c r="H134"/>
      <c r="I134"/>
      <c r="J134"/>
      <c r="K134"/>
    </row>
    <row r="135" spans="1:11" x14ac:dyDescent="0.35">
      <c r="A135"/>
      <c r="B135"/>
      <c r="C135"/>
      <c r="D135"/>
      <c r="E135"/>
      <c r="F135"/>
      <c r="G135"/>
      <c r="H135"/>
      <c r="I135"/>
      <c r="J135"/>
      <c r="K135"/>
    </row>
    <row r="136" spans="1:11" x14ac:dyDescent="0.35">
      <c r="A136"/>
      <c r="B136"/>
      <c r="C136"/>
      <c r="D136"/>
      <c r="E136"/>
      <c r="F136"/>
      <c r="G136"/>
      <c r="H136"/>
      <c r="I136"/>
      <c r="J136"/>
      <c r="K136"/>
    </row>
    <row r="137" spans="1:11" x14ac:dyDescent="0.35">
      <c r="A137"/>
      <c r="B137"/>
      <c r="C137"/>
      <c r="D137"/>
      <c r="E137"/>
      <c r="F137"/>
      <c r="G137"/>
      <c r="H137"/>
      <c r="I137"/>
      <c r="J137"/>
      <c r="K137"/>
    </row>
    <row r="138" spans="1:11" x14ac:dyDescent="0.35">
      <c r="A138"/>
      <c r="B138"/>
      <c r="C138"/>
      <c r="D138"/>
      <c r="E138"/>
      <c r="F138"/>
      <c r="G138"/>
      <c r="H138"/>
      <c r="I138"/>
      <c r="J138"/>
      <c r="K138"/>
    </row>
    <row r="139" spans="1:11" x14ac:dyDescent="0.35">
      <c r="A139"/>
      <c r="B139"/>
      <c r="C139"/>
      <c r="D139"/>
      <c r="E139"/>
      <c r="F139"/>
      <c r="G139"/>
      <c r="H139"/>
      <c r="I139"/>
      <c r="J139"/>
      <c r="K139"/>
    </row>
    <row r="140" spans="1:11" x14ac:dyDescent="0.35">
      <c r="A140"/>
      <c r="B140"/>
      <c r="C140"/>
      <c r="D140"/>
      <c r="E140"/>
      <c r="F140"/>
      <c r="G140"/>
      <c r="H140"/>
      <c r="I140"/>
      <c r="J140"/>
      <c r="K140"/>
    </row>
    <row r="141" spans="1:11" x14ac:dyDescent="0.35">
      <c r="A141"/>
      <c r="B141"/>
      <c r="C141"/>
      <c r="D141"/>
      <c r="E141"/>
      <c r="F141"/>
      <c r="G141"/>
      <c r="H141"/>
      <c r="I141"/>
      <c r="J141"/>
      <c r="K141"/>
    </row>
    <row r="142" spans="1:11" x14ac:dyDescent="0.35">
      <c r="A142"/>
      <c r="B142"/>
      <c r="C142"/>
      <c r="D142"/>
      <c r="E142"/>
      <c r="F142"/>
      <c r="G142"/>
      <c r="H142"/>
      <c r="I142"/>
      <c r="J142"/>
      <c r="K142"/>
    </row>
    <row r="143" spans="1:11" x14ac:dyDescent="0.35">
      <c r="A143"/>
      <c r="B143"/>
      <c r="C143"/>
      <c r="D143"/>
      <c r="E143"/>
      <c r="F143"/>
      <c r="G143"/>
      <c r="H143"/>
      <c r="I143"/>
      <c r="J143"/>
      <c r="K143"/>
    </row>
    <row r="144" spans="1:11" x14ac:dyDescent="0.35">
      <c r="A144"/>
      <c r="B144"/>
      <c r="C144"/>
      <c r="D144"/>
      <c r="E144"/>
      <c r="F144"/>
      <c r="G144"/>
      <c r="H144"/>
      <c r="I144"/>
      <c r="J144"/>
      <c r="K144"/>
    </row>
    <row r="145" spans="1:11" x14ac:dyDescent="0.35">
      <c r="A145"/>
      <c r="B145"/>
      <c r="C145"/>
      <c r="D145"/>
      <c r="E145"/>
      <c r="F145"/>
      <c r="G145"/>
      <c r="H145"/>
      <c r="I145"/>
      <c r="J145"/>
      <c r="K145"/>
    </row>
    <row r="146" spans="1:11" x14ac:dyDescent="0.35">
      <c r="A146"/>
      <c r="B146"/>
      <c r="C146"/>
      <c r="D146"/>
      <c r="E146"/>
      <c r="F146"/>
      <c r="G146"/>
      <c r="H146"/>
      <c r="I146"/>
      <c r="J146"/>
      <c r="K146"/>
    </row>
    <row r="147" spans="1:11" x14ac:dyDescent="0.35">
      <c r="A147"/>
      <c r="B147"/>
      <c r="C147"/>
      <c r="D147"/>
      <c r="E147"/>
      <c r="F147"/>
      <c r="G147"/>
      <c r="H147"/>
      <c r="I147"/>
      <c r="J147"/>
      <c r="K147"/>
    </row>
    <row r="148" spans="1:11" x14ac:dyDescent="0.35">
      <c r="A148"/>
      <c r="B148"/>
      <c r="C148"/>
      <c r="D148"/>
      <c r="E148"/>
      <c r="F148"/>
      <c r="G148"/>
      <c r="H148"/>
      <c r="I148"/>
      <c r="J148"/>
      <c r="K148"/>
    </row>
    <row r="149" spans="1:11" x14ac:dyDescent="0.35">
      <c r="A149"/>
      <c r="B149"/>
      <c r="C149"/>
      <c r="D149"/>
      <c r="E149"/>
      <c r="F149"/>
      <c r="G149"/>
      <c r="H149"/>
      <c r="I149"/>
      <c r="J149"/>
      <c r="K149"/>
    </row>
    <row r="150" spans="1:11" x14ac:dyDescent="0.35">
      <c r="A150"/>
      <c r="B150"/>
      <c r="C150"/>
      <c r="D150"/>
      <c r="E150"/>
      <c r="F150"/>
      <c r="G150"/>
      <c r="H150"/>
      <c r="I150"/>
      <c r="J150"/>
      <c r="K150"/>
    </row>
    <row r="151" spans="1:11" x14ac:dyDescent="0.35">
      <c r="A151"/>
      <c r="B151"/>
      <c r="C151"/>
      <c r="D151"/>
      <c r="E151"/>
      <c r="F151"/>
      <c r="G151"/>
      <c r="H151"/>
      <c r="I151"/>
      <c r="J151"/>
      <c r="K151"/>
    </row>
    <row r="152" spans="1:11" x14ac:dyDescent="0.35">
      <c r="A152"/>
      <c r="B152"/>
      <c r="C152"/>
      <c r="D152"/>
      <c r="E152"/>
      <c r="F152"/>
      <c r="G152"/>
      <c r="H152"/>
      <c r="I152"/>
      <c r="J152"/>
      <c r="K152"/>
    </row>
    <row r="153" spans="1:11" x14ac:dyDescent="0.35">
      <c r="A153"/>
      <c r="B153"/>
      <c r="C153"/>
      <c r="D153"/>
      <c r="E153"/>
      <c r="F153"/>
      <c r="G153"/>
      <c r="H153"/>
      <c r="I153"/>
      <c r="J153"/>
      <c r="K153"/>
    </row>
    <row r="154" spans="1:11" x14ac:dyDescent="0.35">
      <c r="A154"/>
      <c r="B154"/>
      <c r="C154"/>
      <c r="D154"/>
      <c r="E154"/>
      <c r="F154"/>
      <c r="G154"/>
      <c r="H154"/>
      <c r="I154"/>
      <c r="J154"/>
      <c r="K154"/>
    </row>
    <row r="155" spans="1:11" x14ac:dyDescent="0.35">
      <c r="A155"/>
      <c r="B155"/>
      <c r="C155"/>
      <c r="D155"/>
      <c r="E155"/>
      <c r="F155"/>
      <c r="G155"/>
      <c r="H155"/>
      <c r="I155"/>
      <c r="J155"/>
      <c r="K155"/>
    </row>
    <row r="156" spans="1:11" x14ac:dyDescent="0.35">
      <c r="A156"/>
      <c r="B156"/>
      <c r="C156"/>
      <c r="D156"/>
      <c r="E156"/>
      <c r="F156"/>
      <c r="G156"/>
      <c r="H156"/>
      <c r="I156"/>
      <c r="J156"/>
      <c r="K156"/>
    </row>
    <row r="157" spans="1:11" x14ac:dyDescent="0.35">
      <c r="A157"/>
      <c r="B157"/>
      <c r="C157"/>
      <c r="D157"/>
      <c r="E157"/>
      <c r="F157"/>
      <c r="G157"/>
      <c r="H157"/>
      <c r="I157"/>
      <c r="J157"/>
      <c r="K157"/>
    </row>
    <row r="158" spans="1:11" x14ac:dyDescent="0.35">
      <c r="A158"/>
      <c r="B158"/>
      <c r="C158"/>
      <c r="D158"/>
      <c r="E158"/>
      <c r="F158"/>
      <c r="G158"/>
      <c r="H158"/>
      <c r="I158"/>
      <c r="J158"/>
      <c r="K158"/>
    </row>
    <row r="159" spans="1:11" x14ac:dyDescent="0.35">
      <c r="A159"/>
      <c r="B159"/>
      <c r="C159"/>
      <c r="D159"/>
      <c r="E159"/>
      <c r="F159"/>
      <c r="G159"/>
      <c r="H159"/>
      <c r="I159"/>
      <c r="J159"/>
      <c r="K159"/>
    </row>
    <row r="160" spans="1:11" x14ac:dyDescent="0.35">
      <c r="A160"/>
      <c r="B160"/>
      <c r="C160"/>
      <c r="D160"/>
      <c r="E160"/>
      <c r="F160"/>
      <c r="G160"/>
      <c r="H160"/>
      <c r="I160"/>
      <c r="J160"/>
      <c r="K160"/>
    </row>
    <row r="161" spans="1:11" x14ac:dyDescent="0.35">
      <c r="A161"/>
      <c r="B161"/>
      <c r="C161"/>
      <c r="D161"/>
      <c r="E161"/>
      <c r="F161"/>
      <c r="G161"/>
      <c r="H161"/>
      <c r="I161"/>
      <c r="J161"/>
      <c r="K161"/>
    </row>
    <row r="162" spans="1:11" x14ac:dyDescent="0.35">
      <c r="A162"/>
      <c r="B162"/>
      <c r="C162"/>
      <c r="D162"/>
      <c r="E162"/>
      <c r="F162"/>
      <c r="G162"/>
      <c r="H162"/>
      <c r="I162"/>
      <c r="J162"/>
      <c r="K162"/>
    </row>
    <row r="163" spans="1:11" x14ac:dyDescent="0.35">
      <c r="A163"/>
      <c r="B163"/>
      <c r="C163"/>
      <c r="D163"/>
      <c r="E163"/>
      <c r="F163"/>
      <c r="G163"/>
      <c r="H163"/>
      <c r="I163"/>
      <c r="J163"/>
      <c r="K163"/>
    </row>
    <row r="164" spans="1:11" x14ac:dyDescent="0.35">
      <c r="A164"/>
      <c r="B164"/>
      <c r="C164"/>
      <c r="D164"/>
      <c r="E164"/>
      <c r="F164"/>
      <c r="G164"/>
      <c r="H164"/>
      <c r="I164"/>
      <c r="J164"/>
      <c r="K164"/>
    </row>
    <row r="165" spans="1:11" x14ac:dyDescent="0.35">
      <c r="A165"/>
      <c r="B165"/>
      <c r="C165"/>
      <c r="D165"/>
      <c r="E165"/>
      <c r="F165"/>
      <c r="G165"/>
      <c r="H165"/>
      <c r="I165"/>
      <c r="J165"/>
      <c r="K165"/>
    </row>
    <row r="166" spans="1:11" x14ac:dyDescent="0.35">
      <c r="A166"/>
      <c r="B166"/>
      <c r="C166"/>
      <c r="D166"/>
      <c r="E166"/>
      <c r="F166"/>
      <c r="G166"/>
      <c r="H166"/>
      <c r="I166"/>
      <c r="J166"/>
      <c r="K166"/>
    </row>
    <row r="167" spans="1:11" x14ac:dyDescent="0.35">
      <c r="A167"/>
      <c r="B167"/>
      <c r="C167"/>
      <c r="D167"/>
      <c r="E167"/>
      <c r="F167"/>
      <c r="G167"/>
      <c r="H167"/>
      <c r="I167"/>
      <c r="J167"/>
      <c r="K167"/>
    </row>
    <row r="168" spans="1:11" x14ac:dyDescent="0.35">
      <c r="A168"/>
      <c r="B168"/>
      <c r="C168"/>
      <c r="D168"/>
      <c r="E168"/>
      <c r="F168"/>
      <c r="G168"/>
      <c r="H168"/>
      <c r="I168"/>
      <c r="J168"/>
      <c r="K168"/>
    </row>
    <row r="169" spans="1:11" x14ac:dyDescent="0.35">
      <c r="A169"/>
      <c r="B169"/>
      <c r="C169"/>
      <c r="D169"/>
      <c r="E169"/>
      <c r="F169"/>
      <c r="G169"/>
      <c r="H169"/>
      <c r="I169"/>
      <c r="J169"/>
      <c r="K169"/>
    </row>
    <row r="170" spans="1:11" x14ac:dyDescent="0.35">
      <c r="A170"/>
      <c r="B170"/>
      <c r="C170"/>
      <c r="D170"/>
      <c r="E170"/>
      <c r="F170"/>
      <c r="G170"/>
      <c r="H170"/>
      <c r="I170"/>
      <c r="J170"/>
      <c r="K170"/>
    </row>
    <row r="171" spans="1:11" x14ac:dyDescent="0.35">
      <c r="A171"/>
      <c r="B171"/>
      <c r="C171"/>
      <c r="D171"/>
      <c r="E171"/>
      <c r="F171"/>
      <c r="G171"/>
      <c r="H171"/>
      <c r="I171"/>
      <c r="J171"/>
      <c r="K171"/>
    </row>
    <row r="172" spans="1:11" x14ac:dyDescent="0.35">
      <c r="A172"/>
      <c r="B172"/>
      <c r="C172"/>
      <c r="D172"/>
      <c r="E172"/>
      <c r="F172"/>
      <c r="G172"/>
      <c r="H172"/>
      <c r="I172"/>
      <c r="J172"/>
      <c r="K172"/>
    </row>
    <row r="173" spans="1:11" x14ac:dyDescent="0.35">
      <c r="A173"/>
      <c r="B173"/>
      <c r="C173"/>
      <c r="D173"/>
      <c r="E173"/>
      <c r="F173"/>
      <c r="G173"/>
      <c r="H173"/>
      <c r="I173"/>
      <c r="J173"/>
      <c r="K173"/>
    </row>
    <row r="174" spans="1:11" x14ac:dyDescent="0.35">
      <c r="A174"/>
      <c r="B174"/>
      <c r="C174"/>
      <c r="D174"/>
      <c r="E174"/>
      <c r="F174"/>
      <c r="G174"/>
      <c r="H174"/>
      <c r="I174"/>
      <c r="J174"/>
      <c r="K174"/>
    </row>
    <row r="175" spans="1:11" x14ac:dyDescent="0.35">
      <c r="A175"/>
      <c r="B175"/>
      <c r="C175"/>
      <c r="D175"/>
      <c r="E175"/>
      <c r="F175"/>
      <c r="G175"/>
      <c r="H175"/>
      <c r="I175"/>
      <c r="J175"/>
      <c r="K175"/>
    </row>
    <row r="176" spans="1:11" x14ac:dyDescent="0.35">
      <c r="A176"/>
      <c r="B176"/>
      <c r="C176"/>
      <c r="D176"/>
      <c r="E176"/>
      <c r="F176"/>
      <c r="G176"/>
      <c r="H176"/>
      <c r="I176"/>
      <c r="J176"/>
      <c r="K176"/>
    </row>
    <row r="177" spans="1:11" x14ac:dyDescent="0.35">
      <c r="A177"/>
      <c r="B177"/>
      <c r="C177"/>
      <c r="D177"/>
      <c r="E177"/>
      <c r="F177"/>
      <c r="G177"/>
      <c r="H177"/>
      <c r="I177"/>
      <c r="J177"/>
      <c r="K177"/>
    </row>
    <row r="178" spans="1:11" x14ac:dyDescent="0.35">
      <c r="A178"/>
      <c r="B178"/>
      <c r="C178"/>
      <c r="D178"/>
      <c r="E178"/>
      <c r="F178"/>
      <c r="G178"/>
      <c r="H178"/>
      <c r="I178"/>
      <c r="J178"/>
      <c r="K178"/>
    </row>
    <row r="179" spans="1:11" x14ac:dyDescent="0.35">
      <c r="A179"/>
      <c r="B179"/>
      <c r="C179"/>
      <c r="D179"/>
      <c r="E179"/>
      <c r="F179"/>
      <c r="G179"/>
      <c r="H179"/>
      <c r="I179"/>
      <c r="J179"/>
      <c r="K179"/>
    </row>
    <row r="180" spans="1:11" x14ac:dyDescent="0.35">
      <c r="A180"/>
      <c r="B180"/>
      <c r="C180"/>
      <c r="D180"/>
      <c r="E180"/>
      <c r="F180"/>
      <c r="G180"/>
      <c r="H180"/>
      <c r="I180"/>
      <c r="J180"/>
      <c r="K180"/>
    </row>
    <row r="181" spans="1:11" x14ac:dyDescent="0.35">
      <c r="A181"/>
      <c r="B181"/>
      <c r="C181"/>
      <c r="D181"/>
      <c r="E181"/>
      <c r="F181"/>
      <c r="G181"/>
      <c r="H181"/>
      <c r="I181"/>
      <c r="J181"/>
      <c r="K181"/>
    </row>
    <row r="182" spans="1:11" x14ac:dyDescent="0.35">
      <c r="A182"/>
      <c r="B182"/>
      <c r="C182"/>
      <c r="D182"/>
      <c r="E182"/>
      <c r="F182"/>
      <c r="G182"/>
      <c r="H182"/>
      <c r="I182"/>
      <c r="J182"/>
      <c r="K182"/>
    </row>
    <row r="183" spans="1:11" x14ac:dyDescent="0.35">
      <c r="A183"/>
      <c r="B183"/>
      <c r="C183"/>
      <c r="D183"/>
      <c r="E183"/>
      <c r="F183"/>
      <c r="G183"/>
      <c r="H183"/>
      <c r="I183"/>
      <c r="J183"/>
      <c r="K183"/>
    </row>
    <row r="184" spans="1:11" x14ac:dyDescent="0.35">
      <c r="A184"/>
      <c r="B184"/>
      <c r="C184"/>
      <c r="D184"/>
      <c r="E184"/>
      <c r="F184"/>
      <c r="G184"/>
      <c r="H184"/>
      <c r="I184"/>
      <c r="J184"/>
      <c r="K184"/>
    </row>
    <row r="185" spans="1:11" x14ac:dyDescent="0.35">
      <c r="A185"/>
      <c r="B185"/>
      <c r="C185"/>
      <c r="D185"/>
      <c r="E185"/>
      <c r="F185"/>
      <c r="G185"/>
      <c r="H185"/>
      <c r="I185"/>
      <c r="J185"/>
      <c r="K185"/>
    </row>
    <row r="186" spans="1:11" x14ac:dyDescent="0.35">
      <c r="A186"/>
      <c r="B186"/>
      <c r="C186"/>
      <c r="D186"/>
      <c r="E186"/>
      <c r="F186"/>
      <c r="G186"/>
      <c r="H186"/>
      <c r="I186"/>
      <c r="J186"/>
      <c r="K186"/>
    </row>
    <row r="187" spans="1:11" x14ac:dyDescent="0.35">
      <c r="A187"/>
      <c r="B187"/>
      <c r="C187"/>
      <c r="D187"/>
      <c r="E187"/>
      <c r="F187"/>
      <c r="G187"/>
      <c r="H187"/>
      <c r="I187"/>
      <c r="J187"/>
      <c r="K187"/>
    </row>
    <row r="188" spans="1:11" x14ac:dyDescent="0.35">
      <c r="A188"/>
      <c r="B188"/>
      <c r="C188"/>
      <c r="D188"/>
      <c r="E188"/>
      <c r="F188"/>
      <c r="G188"/>
      <c r="H188"/>
      <c r="I188"/>
      <c r="J188"/>
      <c r="K188"/>
    </row>
    <row r="189" spans="1:11" x14ac:dyDescent="0.35">
      <c r="A189"/>
      <c r="B189"/>
      <c r="C189"/>
      <c r="D189"/>
      <c r="E189"/>
      <c r="F189"/>
      <c r="G189"/>
      <c r="H189"/>
      <c r="I189"/>
      <c r="J189"/>
      <c r="K189"/>
    </row>
    <row r="190" spans="1:11" x14ac:dyDescent="0.35">
      <c r="A190"/>
      <c r="B190"/>
      <c r="C190"/>
      <c r="D190"/>
      <c r="E190"/>
      <c r="F190"/>
      <c r="G190"/>
      <c r="H190"/>
      <c r="I190"/>
      <c r="J190"/>
      <c r="K190"/>
    </row>
    <row r="191" spans="1:11" x14ac:dyDescent="0.35">
      <c r="A191"/>
      <c r="B191"/>
      <c r="C191"/>
      <c r="D191"/>
      <c r="E191"/>
      <c r="F191"/>
      <c r="G191"/>
      <c r="H191"/>
      <c r="I191"/>
      <c r="J191"/>
      <c r="K191"/>
    </row>
    <row r="192" spans="1:11" x14ac:dyDescent="0.35">
      <c r="A192"/>
      <c r="B192"/>
      <c r="C192"/>
      <c r="D192"/>
      <c r="E192"/>
      <c r="F192"/>
      <c r="G192"/>
      <c r="H192"/>
      <c r="I192"/>
      <c r="J192"/>
      <c r="K192"/>
    </row>
    <row r="193" spans="1:11" x14ac:dyDescent="0.35">
      <c r="A193"/>
      <c r="B193"/>
      <c r="C193"/>
      <c r="D193"/>
      <c r="E193"/>
      <c r="F193"/>
      <c r="G193"/>
      <c r="H193"/>
      <c r="I193"/>
      <c r="J193"/>
      <c r="K193"/>
    </row>
    <row r="194" spans="1:11" x14ac:dyDescent="0.35">
      <c r="A194"/>
      <c r="B194"/>
      <c r="C194"/>
      <c r="D194"/>
      <c r="E194"/>
      <c r="F194"/>
      <c r="G194"/>
      <c r="H194"/>
      <c r="I194"/>
      <c r="J194"/>
      <c r="K194"/>
    </row>
    <row r="195" spans="1:11" x14ac:dyDescent="0.35">
      <c r="A195"/>
      <c r="B195"/>
      <c r="C195"/>
      <c r="D195"/>
      <c r="E195"/>
      <c r="F195"/>
      <c r="G195"/>
      <c r="H195"/>
      <c r="I195"/>
      <c r="J195"/>
      <c r="K195"/>
    </row>
    <row r="196" spans="1:11" x14ac:dyDescent="0.35">
      <c r="A196"/>
      <c r="B196"/>
      <c r="C196"/>
      <c r="D196"/>
      <c r="E196"/>
      <c r="F196"/>
      <c r="G196"/>
      <c r="H196"/>
      <c r="I196"/>
      <c r="J196"/>
      <c r="K196"/>
    </row>
    <row r="197" spans="1:11" x14ac:dyDescent="0.35">
      <c r="A197"/>
      <c r="B197"/>
      <c r="C197"/>
      <c r="D197"/>
      <c r="E197"/>
      <c r="F197"/>
      <c r="G197"/>
      <c r="H197"/>
      <c r="I197"/>
      <c r="J197"/>
      <c r="K197"/>
    </row>
    <row r="198" spans="1:11" x14ac:dyDescent="0.35">
      <c r="A198"/>
      <c r="B198"/>
      <c r="C198"/>
      <c r="D198"/>
      <c r="E198"/>
      <c r="F198"/>
      <c r="G198"/>
      <c r="H198"/>
      <c r="I198"/>
      <c r="J198"/>
      <c r="K198"/>
    </row>
    <row r="199" spans="1:11" x14ac:dyDescent="0.35">
      <c r="A199"/>
      <c r="B199"/>
      <c r="C199"/>
      <c r="D199"/>
      <c r="E199"/>
      <c r="F199"/>
      <c r="G199"/>
      <c r="H199"/>
      <c r="I199"/>
      <c r="J199"/>
      <c r="K199"/>
    </row>
    <row r="200" spans="1:11" x14ac:dyDescent="0.35">
      <c r="A200"/>
      <c r="B200"/>
      <c r="C200"/>
      <c r="D200"/>
      <c r="E200"/>
      <c r="F200"/>
      <c r="G200"/>
      <c r="H200"/>
      <c r="I200"/>
      <c r="J200"/>
      <c r="K200"/>
    </row>
    <row r="201" spans="1:11" x14ac:dyDescent="0.35">
      <c r="A201"/>
      <c r="B201"/>
      <c r="C201"/>
      <c r="D201"/>
      <c r="E201"/>
      <c r="F201"/>
      <c r="G201"/>
      <c r="H201"/>
      <c r="I201"/>
      <c r="J201"/>
      <c r="K201"/>
    </row>
    <row r="202" spans="1:11" x14ac:dyDescent="0.35">
      <c r="A202"/>
      <c r="B202"/>
      <c r="C202"/>
      <c r="D202"/>
      <c r="E202"/>
      <c r="F202"/>
      <c r="G202"/>
      <c r="H202"/>
      <c r="I202"/>
      <c r="J202"/>
      <c r="K202"/>
    </row>
    <row r="203" spans="1:11" x14ac:dyDescent="0.35">
      <c r="A203"/>
      <c r="B203"/>
      <c r="C203"/>
      <c r="D203"/>
      <c r="E203"/>
      <c r="F203"/>
      <c r="G203"/>
      <c r="H203"/>
      <c r="I203"/>
      <c r="J203"/>
      <c r="K203"/>
    </row>
    <row r="204" spans="1:11" x14ac:dyDescent="0.35">
      <c r="A204"/>
      <c r="B204"/>
      <c r="C204"/>
      <c r="D204"/>
      <c r="E204"/>
      <c r="F204"/>
      <c r="G204"/>
      <c r="H204"/>
      <c r="I204"/>
      <c r="J204"/>
      <c r="K204"/>
    </row>
    <row r="205" spans="1:11" x14ac:dyDescent="0.35">
      <c r="A205"/>
      <c r="B205"/>
      <c r="C205"/>
      <c r="D205"/>
      <c r="E205"/>
      <c r="F205"/>
      <c r="G205"/>
      <c r="H205"/>
      <c r="I205"/>
      <c r="J205"/>
      <c r="K205"/>
    </row>
    <row r="206" spans="1:11" x14ac:dyDescent="0.35">
      <c r="A206"/>
      <c r="B206"/>
      <c r="C206"/>
      <c r="D206"/>
      <c r="E206"/>
      <c r="F206"/>
      <c r="G206"/>
      <c r="H206"/>
      <c r="I206"/>
      <c r="J206"/>
      <c r="K206"/>
    </row>
    <row r="207" spans="1:11" x14ac:dyDescent="0.35">
      <c r="A207"/>
      <c r="B207"/>
      <c r="C207"/>
      <c r="D207"/>
      <c r="E207"/>
      <c r="F207"/>
      <c r="G207"/>
      <c r="H207"/>
      <c r="I207"/>
      <c r="J207"/>
      <c r="K207"/>
    </row>
    <row r="208" spans="1:11" x14ac:dyDescent="0.35">
      <c r="A208"/>
      <c r="B208"/>
      <c r="C208"/>
      <c r="D208"/>
      <c r="E208"/>
      <c r="F208"/>
      <c r="G208"/>
      <c r="H208"/>
      <c r="I208"/>
      <c r="J208"/>
      <c r="K208"/>
    </row>
    <row r="209" spans="1:11" x14ac:dyDescent="0.35">
      <c r="A209"/>
      <c r="B209"/>
      <c r="C209"/>
      <c r="D209"/>
      <c r="E209"/>
      <c r="F209"/>
      <c r="G209"/>
      <c r="H209"/>
      <c r="I209"/>
      <c r="J209"/>
      <c r="K209"/>
    </row>
    <row r="210" spans="1:11" x14ac:dyDescent="0.35">
      <c r="A210"/>
      <c r="B210"/>
      <c r="C210"/>
      <c r="D210"/>
      <c r="E210"/>
      <c r="F210"/>
      <c r="G210"/>
      <c r="H210"/>
      <c r="I210"/>
      <c r="J210"/>
      <c r="K210"/>
    </row>
    <row r="211" spans="1:11" x14ac:dyDescent="0.35">
      <c r="A211"/>
      <c r="B211"/>
      <c r="C211"/>
      <c r="D211"/>
      <c r="E211"/>
      <c r="F211"/>
      <c r="G211"/>
      <c r="H211"/>
      <c r="I211"/>
      <c r="J211"/>
      <c r="K211"/>
    </row>
    <row r="212" spans="1:11" x14ac:dyDescent="0.35">
      <c r="A212"/>
      <c r="B212"/>
      <c r="C212"/>
      <c r="D212"/>
      <c r="E212"/>
      <c r="F212"/>
      <c r="G212"/>
      <c r="H212"/>
      <c r="I212"/>
      <c r="J212"/>
      <c r="K212"/>
    </row>
    <row r="213" spans="1:11" x14ac:dyDescent="0.35">
      <c r="A213"/>
      <c r="B213"/>
      <c r="C213"/>
      <c r="D213"/>
      <c r="E213"/>
      <c r="F213"/>
      <c r="G213"/>
      <c r="H213"/>
      <c r="I213"/>
      <c r="J213"/>
      <c r="K213"/>
    </row>
    <row r="214" spans="1:11" x14ac:dyDescent="0.35">
      <c r="A214"/>
      <c r="B214"/>
      <c r="C214"/>
      <c r="D214"/>
      <c r="E214"/>
      <c r="F214"/>
      <c r="G214"/>
      <c r="H214"/>
      <c r="I214"/>
      <c r="J214"/>
      <c r="K214"/>
    </row>
    <row r="215" spans="1:11" x14ac:dyDescent="0.35">
      <c r="A215"/>
      <c r="B215"/>
      <c r="C215"/>
      <c r="D215"/>
      <c r="E215"/>
      <c r="F215"/>
      <c r="G215"/>
      <c r="H215"/>
      <c r="I215"/>
      <c r="J215"/>
      <c r="K215"/>
    </row>
    <row r="216" spans="1:11" x14ac:dyDescent="0.35">
      <c r="A216"/>
      <c r="B216"/>
      <c r="C216"/>
      <c r="D216"/>
      <c r="E216"/>
      <c r="F216"/>
      <c r="G216"/>
      <c r="H216"/>
      <c r="I216"/>
      <c r="J216"/>
      <c r="K216"/>
    </row>
    <row r="217" spans="1:11" x14ac:dyDescent="0.35">
      <c r="A217"/>
      <c r="B217"/>
      <c r="C217"/>
      <c r="D217"/>
      <c r="E217"/>
      <c r="F217"/>
      <c r="G217"/>
      <c r="H217"/>
      <c r="I217"/>
      <c r="J217"/>
      <c r="K217"/>
    </row>
    <row r="218" spans="1:11" x14ac:dyDescent="0.35">
      <c r="A218"/>
      <c r="B218"/>
      <c r="C218"/>
      <c r="D218"/>
      <c r="E218"/>
      <c r="F218"/>
      <c r="G218"/>
      <c r="H218"/>
      <c r="I218"/>
      <c r="J218"/>
      <c r="K218"/>
    </row>
    <row r="219" spans="1:11" x14ac:dyDescent="0.35">
      <c r="A219"/>
      <c r="B219"/>
      <c r="C219"/>
      <c r="D219"/>
      <c r="E219"/>
      <c r="F219"/>
      <c r="G219"/>
      <c r="H219"/>
      <c r="I219"/>
      <c r="J219"/>
      <c r="K219"/>
    </row>
    <row r="220" spans="1:11" x14ac:dyDescent="0.35">
      <c r="A220"/>
      <c r="B220"/>
      <c r="C220"/>
      <c r="D220"/>
      <c r="E220"/>
      <c r="F220"/>
      <c r="G220"/>
      <c r="H220"/>
      <c r="I220"/>
      <c r="J220"/>
      <c r="K220"/>
    </row>
    <row r="221" spans="1:11" x14ac:dyDescent="0.35">
      <c r="A221"/>
      <c r="B221"/>
      <c r="C221"/>
      <c r="D221"/>
      <c r="E221"/>
      <c r="F221"/>
      <c r="G221"/>
      <c r="H221"/>
      <c r="I221"/>
      <c r="J221"/>
      <c r="K221"/>
    </row>
    <row r="222" spans="1:11" x14ac:dyDescent="0.35">
      <c r="A222"/>
      <c r="B222"/>
      <c r="C222"/>
      <c r="D222"/>
      <c r="E222"/>
      <c r="F222"/>
      <c r="G222"/>
      <c r="H222"/>
      <c r="I222"/>
      <c r="J222"/>
      <c r="K222"/>
    </row>
    <row r="223" spans="1:11" x14ac:dyDescent="0.35">
      <c r="A223"/>
      <c r="B223"/>
      <c r="C223"/>
      <c r="D223"/>
      <c r="E223"/>
      <c r="F223"/>
      <c r="G223"/>
      <c r="H223"/>
      <c r="I223"/>
      <c r="J223"/>
      <c r="K223"/>
    </row>
    <row r="224" spans="1:11" x14ac:dyDescent="0.35">
      <c r="A224"/>
      <c r="B224"/>
      <c r="C224"/>
      <c r="D224"/>
      <c r="E224"/>
      <c r="F224"/>
      <c r="G224"/>
      <c r="H224"/>
      <c r="I224"/>
      <c r="J224"/>
      <c r="K224"/>
    </row>
    <row r="225" spans="1:11" x14ac:dyDescent="0.35">
      <c r="A225"/>
      <c r="B225"/>
      <c r="C225"/>
      <c r="D225"/>
      <c r="E225"/>
      <c r="F225"/>
      <c r="G225"/>
      <c r="H225"/>
      <c r="I225"/>
      <c r="J225"/>
      <c r="K225"/>
    </row>
    <row r="226" spans="1:11" x14ac:dyDescent="0.35">
      <c r="A226"/>
      <c r="B226"/>
      <c r="C226"/>
      <c r="D226"/>
      <c r="E226"/>
      <c r="F226"/>
      <c r="G226"/>
      <c r="H226"/>
      <c r="I226"/>
      <c r="J226"/>
      <c r="K226"/>
    </row>
    <row r="227" spans="1:11" x14ac:dyDescent="0.35">
      <c r="A227"/>
      <c r="B227"/>
      <c r="C227"/>
      <c r="D227"/>
      <c r="E227"/>
      <c r="F227"/>
      <c r="G227"/>
      <c r="H227"/>
      <c r="I227"/>
      <c r="J227"/>
      <c r="K227"/>
    </row>
    <row r="228" spans="1:11" x14ac:dyDescent="0.35">
      <c r="A228"/>
      <c r="B228"/>
      <c r="C228"/>
      <c r="D228"/>
      <c r="E228"/>
      <c r="F228"/>
      <c r="G228"/>
      <c r="H228"/>
      <c r="I228"/>
      <c r="J228"/>
      <c r="K228"/>
    </row>
    <row r="229" spans="1:11" x14ac:dyDescent="0.35">
      <c r="A229"/>
      <c r="B229"/>
      <c r="C229"/>
      <c r="D229"/>
      <c r="E229"/>
      <c r="F229"/>
      <c r="G229"/>
      <c r="H229"/>
      <c r="I229"/>
      <c r="J229"/>
      <c r="K229"/>
    </row>
    <row r="230" spans="1:11" x14ac:dyDescent="0.35">
      <c r="A230"/>
      <c r="B230"/>
      <c r="C230"/>
      <c r="D230"/>
      <c r="E230"/>
      <c r="F230"/>
      <c r="G230"/>
      <c r="H230"/>
      <c r="I230"/>
      <c r="J230"/>
      <c r="K230"/>
    </row>
    <row r="231" spans="1:11" x14ac:dyDescent="0.35">
      <c r="A231"/>
      <c r="B231"/>
      <c r="C231"/>
      <c r="D231"/>
      <c r="E231"/>
      <c r="F231"/>
      <c r="G231"/>
      <c r="H231"/>
      <c r="I231"/>
      <c r="J231"/>
      <c r="K231"/>
    </row>
    <row r="232" spans="1:11" x14ac:dyDescent="0.35">
      <c r="A232"/>
      <c r="B232"/>
      <c r="C232"/>
      <c r="D232"/>
      <c r="E232"/>
      <c r="F232"/>
      <c r="G232"/>
      <c r="H232"/>
      <c r="I232"/>
      <c r="J232"/>
      <c r="K232"/>
    </row>
    <row r="233" spans="1:11" x14ac:dyDescent="0.35">
      <c r="A233"/>
      <c r="B233"/>
      <c r="C233"/>
      <c r="D233"/>
      <c r="E233"/>
      <c r="F233"/>
      <c r="G233"/>
      <c r="H233"/>
      <c r="I233"/>
      <c r="J233"/>
      <c r="K233"/>
    </row>
    <row r="234" spans="1:11" x14ac:dyDescent="0.35">
      <c r="A234"/>
      <c r="B234"/>
      <c r="C234"/>
      <c r="D234"/>
      <c r="E234"/>
      <c r="F234"/>
      <c r="G234"/>
      <c r="H234"/>
      <c r="I234"/>
      <c r="J234"/>
      <c r="K234"/>
    </row>
    <row r="235" spans="1:11" x14ac:dyDescent="0.35">
      <c r="A235"/>
      <c r="B235"/>
      <c r="C235"/>
      <c r="D235"/>
      <c r="E235"/>
      <c r="F235"/>
      <c r="G235"/>
      <c r="H235"/>
      <c r="I235"/>
      <c r="J235"/>
      <c r="K235"/>
    </row>
    <row r="236" spans="1:11" x14ac:dyDescent="0.35">
      <c r="A236"/>
      <c r="B236"/>
      <c r="C236"/>
      <c r="D236"/>
      <c r="E236"/>
      <c r="F236"/>
      <c r="G236"/>
      <c r="H236"/>
      <c r="I236"/>
      <c r="J236"/>
      <c r="K236"/>
    </row>
    <row r="237" spans="1:11" x14ac:dyDescent="0.35">
      <c r="A237"/>
      <c r="B237"/>
      <c r="C237"/>
      <c r="D237"/>
      <c r="E237"/>
      <c r="F237"/>
      <c r="G237"/>
      <c r="H237"/>
      <c r="I237"/>
      <c r="J237"/>
      <c r="K237"/>
    </row>
    <row r="238" spans="1:11" x14ac:dyDescent="0.35">
      <c r="A238"/>
      <c r="B238"/>
      <c r="C238"/>
      <c r="D238"/>
      <c r="E238"/>
      <c r="F238"/>
      <c r="G238"/>
      <c r="H238"/>
      <c r="I238"/>
      <c r="J238"/>
      <c r="K238"/>
    </row>
    <row r="239" spans="1:11" x14ac:dyDescent="0.35">
      <c r="A239"/>
      <c r="B239"/>
      <c r="C239"/>
      <c r="D239"/>
      <c r="E239"/>
      <c r="F239"/>
      <c r="G239"/>
      <c r="H239"/>
      <c r="I239"/>
      <c r="J239"/>
      <c r="K239"/>
    </row>
    <row r="240" spans="1:11" x14ac:dyDescent="0.35">
      <c r="A240"/>
      <c r="B240"/>
      <c r="C240"/>
      <c r="D240"/>
      <c r="E240"/>
      <c r="F240"/>
      <c r="G240"/>
      <c r="H240"/>
      <c r="I240"/>
      <c r="J240"/>
      <c r="K240"/>
    </row>
    <row r="241" spans="1:11" x14ac:dyDescent="0.35">
      <c r="A241"/>
      <c r="B241"/>
      <c r="C241"/>
      <c r="D241"/>
      <c r="E241"/>
      <c r="F241"/>
      <c r="G241"/>
      <c r="H241"/>
      <c r="I241"/>
      <c r="J241"/>
      <c r="K241"/>
    </row>
    <row r="242" spans="1:11" x14ac:dyDescent="0.35">
      <c r="A242"/>
      <c r="B242"/>
      <c r="C242"/>
      <c r="D242"/>
      <c r="E242"/>
      <c r="F242"/>
      <c r="G242"/>
      <c r="H242"/>
      <c r="I242"/>
      <c r="J242"/>
      <c r="K242"/>
    </row>
    <row r="243" spans="1:11" x14ac:dyDescent="0.35">
      <c r="A243"/>
      <c r="B243"/>
      <c r="C243"/>
      <c r="D243"/>
      <c r="E243"/>
      <c r="F243"/>
      <c r="G243"/>
      <c r="H243"/>
      <c r="I243"/>
      <c r="J243"/>
      <c r="K243"/>
    </row>
    <row r="244" spans="1:11" x14ac:dyDescent="0.35">
      <c r="A244"/>
      <c r="B244"/>
      <c r="C244"/>
      <c r="D244"/>
      <c r="E244"/>
      <c r="F244"/>
      <c r="G244"/>
      <c r="H244"/>
      <c r="I244"/>
      <c r="J244"/>
      <c r="K244"/>
    </row>
    <row r="245" spans="1:11" x14ac:dyDescent="0.35">
      <c r="A245"/>
      <c r="B245"/>
      <c r="C245"/>
      <c r="D245"/>
      <c r="E245"/>
      <c r="F245"/>
      <c r="G245"/>
      <c r="H245"/>
      <c r="I245"/>
      <c r="J245"/>
      <c r="K245"/>
    </row>
    <row r="246" spans="1:11" x14ac:dyDescent="0.35">
      <c r="A246"/>
      <c r="B246"/>
      <c r="C246"/>
      <c r="D246"/>
      <c r="E246"/>
      <c r="F246"/>
      <c r="G246"/>
      <c r="H246"/>
      <c r="I246"/>
      <c r="J246"/>
      <c r="K246"/>
    </row>
    <row r="247" spans="1:11" x14ac:dyDescent="0.35">
      <c r="A247"/>
      <c r="B247"/>
      <c r="C247"/>
      <c r="D247"/>
      <c r="E247"/>
      <c r="F247"/>
      <c r="G247"/>
      <c r="H247"/>
      <c r="I247"/>
      <c r="J247"/>
      <c r="K247"/>
    </row>
    <row r="248" spans="1:11" x14ac:dyDescent="0.35">
      <c r="A248"/>
      <c r="B248"/>
      <c r="C248"/>
      <c r="D248"/>
      <c r="E248"/>
      <c r="F248"/>
      <c r="G248"/>
      <c r="H248"/>
      <c r="I248"/>
      <c r="J248"/>
      <c r="K248"/>
    </row>
    <row r="249" spans="1:11" x14ac:dyDescent="0.35">
      <c r="A249"/>
      <c r="B249"/>
      <c r="C249"/>
      <c r="D249"/>
      <c r="E249"/>
      <c r="F249"/>
      <c r="G249"/>
      <c r="H249"/>
      <c r="I249"/>
      <c r="J249"/>
      <c r="K249"/>
    </row>
    <row r="250" spans="1:11" x14ac:dyDescent="0.35">
      <c r="A250"/>
      <c r="B250"/>
      <c r="C250"/>
      <c r="D250"/>
      <c r="E250"/>
      <c r="F250"/>
      <c r="G250"/>
      <c r="H250"/>
      <c r="I250"/>
      <c r="J250"/>
      <c r="K250"/>
    </row>
    <row r="251" spans="1:11" x14ac:dyDescent="0.35">
      <c r="A251"/>
      <c r="B251"/>
      <c r="C251"/>
      <c r="D251"/>
      <c r="E251"/>
      <c r="F251"/>
      <c r="G251"/>
      <c r="H251"/>
      <c r="I251"/>
      <c r="J251"/>
      <c r="K251"/>
    </row>
    <row r="252" spans="1:11" x14ac:dyDescent="0.35">
      <c r="A252"/>
      <c r="B252"/>
      <c r="C252"/>
      <c r="D252"/>
      <c r="E252"/>
      <c r="F252"/>
      <c r="G252"/>
      <c r="H252"/>
      <c r="I252"/>
      <c r="J252"/>
      <c r="K252"/>
    </row>
    <row r="253" spans="1:11" x14ac:dyDescent="0.35">
      <c r="A253"/>
      <c r="B253"/>
      <c r="C253"/>
      <c r="D253"/>
      <c r="E253"/>
      <c r="F253"/>
      <c r="G253"/>
      <c r="H253"/>
      <c r="I253"/>
      <c r="J253"/>
      <c r="K253"/>
    </row>
    <row r="254" spans="1:11" x14ac:dyDescent="0.35">
      <c r="A254"/>
      <c r="B254"/>
      <c r="C254"/>
      <c r="D254"/>
      <c r="E254"/>
      <c r="F254"/>
      <c r="G254"/>
      <c r="H254"/>
      <c r="I254"/>
      <c r="J254"/>
      <c r="K254"/>
    </row>
    <row r="255" spans="1:11" x14ac:dyDescent="0.35">
      <c r="A255"/>
      <c r="B255"/>
      <c r="C255"/>
      <c r="D255"/>
      <c r="E255"/>
      <c r="F255"/>
      <c r="G255"/>
      <c r="H255"/>
      <c r="I255"/>
      <c r="J255"/>
      <c r="K255"/>
    </row>
    <row r="256" spans="1:11" x14ac:dyDescent="0.35">
      <c r="A256"/>
      <c r="B256"/>
      <c r="C256"/>
      <c r="D256"/>
      <c r="E256"/>
      <c r="F256"/>
      <c r="G256"/>
      <c r="H256"/>
      <c r="I256"/>
      <c r="J256"/>
      <c r="K256"/>
    </row>
    <row r="257" spans="1:11" x14ac:dyDescent="0.35">
      <c r="A257"/>
      <c r="B257"/>
      <c r="C257"/>
      <c r="D257"/>
      <c r="E257"/>
      <c r="F257"/>
      <c r="G257"/>
      <c r="H257"/>
      <c r="I257"/>
      <c r="J257"/>
      <c r="K257"/>
    </row>
    <row r="258" spans="1:11" x14ac:dyDescent="0.35">
      <c r="A258"/>
      <c r="B258"/>
      <c r="C258"/>
      <c r="D258"/>
      <c r="E258"/>
      <c r="F258"/>
      <c r="G258"/>
      <c r="H258"/>
      <c r="I258"/>
      <c r="J258"/>
      <c r="K258"/>
    </row>
    <row r="259" spans="1:11" x14ac:dyDescent="0.35">
      <c r="A259"/>
      <c r="B259"/>
      <c r="C259"/>
      <c r="D259"/>
      <c r="E259"/>
      <c r="F259"/>
      <c r="G259"/>
      <c r="H259"/>
      <c r="I259"/>
      <c r="J259"/>
      <c r="K259"/>
    </row>
    <row r="260" spans="1:11" x14ac:dyDescent="0.35">
      <c r="A260"/>
      <c r="B260"/>
      <c r="C260"/>
      <c r="D260"/>
      <c r="E260"/>
      <c r="F260"/>
      <c r="G260"/>
      <c r="H260"/>
      <c r="I260"/>
      <c r="J260"/>
      <c r="K260"/>
    </row>
    <row r="261" spans="1:11" x14ac:dyDescent="0.35">
      <c r="A261"/>
      <c r="B261"/>
      <c r="C261"/>
      <c r="D261"/>
      <c r="E261"/>
      <c r="F261"/>
      <c r="G261"/>
      <c r="H261"/>
      <c r="I261"/>
      <c r="J261"/>
      <c r="K261"/>
    </row>
    <row r="262" spans="1:11" x14ac:dyDescent="0.35">
      <c r="A262"/>
      <c r="B262"/>
      <c r="C262"/>
      <c r="D262"/>
      <c r="E262"/>
      <c r="F262"/>
      <c r="G262"/>
      <c r="H262"/>
      <c r="I262"/>
      <c r="J262"/>
      <c r="K262"/>
    </row>
    <row r="263" spans="1:11" x14ac:dyDescent="0.35">
      <c r="A263"/>
      <c r="B263"/>
      <c r="C263"/>
      <c r="D263"/>
      <c r="E263"/>
      <c r="F263"/>
      <c r="G263"/>
      <c r="H263"/>
      <c r="I263"/>
      <c r="J263"/>
      <c r="K263"/>
    </row>
    <row r="264" spans="1:11" x14ac:dyDescent="0.35">
      <c r="A264"/>
      <c r="B264"/>
      <c r="C264"/>
      <c r="D264"/>
      <c r="E264"/>
      <c r="F264"/>
      <c r="G264"/>
      <c r="H264"/>
      <c r="I264"/>
      <c r="J264"/>
      <c r="K264"/>
    </row>
    <row r="265" spans="1:11" x14ac:dyDescent="0.35">
      <c r="A265"/>
      <c r="B265"/>
      <c r="C265"/>
      <c r="D265"/>
      <c r="E265"/>
      <c r="F265"/>
      <c r="G265"/>
      <c r="H265"/>
      <c r="I265"/>
      <c r="J265"/>
      <c r="K265"/>
    </row>
    <row r="266" spans="1:11" x14ac:dyDescent="0.35">
      <c r="A266"/>
      <c r="B266"/>
      <c r="C266"/>
      <c r="D266"/>
      <c r="E266"/>
      <c r="F266"/>
      <c r="G266"/>
      <c r="H266"/>
      <c r="I266"/>
      <c r="J266"/>
      <c r="K266"/>
    </row>
    <row r="267" spans="1:11" x14ac:dyDescent="0.35">
      <c r="A267"/>
      <c r="B267"/>
      <c r="C267"/>
      <c r="D267"/>
      <c r="E267"/>
      <c r="F267"/>
      <c r="G267"/>
      <c r="H267"/>
      <c r="I267"/>
      <c r="J267"/>
      <c r="K267"/>
    </row>
    <row r="268" spans="1:11" x14ac:dyDescent="0.35">
      <c r="A268"/>
      <c r="B268"/>
      <c r="C268"/>
      <c r="D268"/>
      <c r="E268"/>
      <c r="F268"/>
      <c r="G268"/>
      <c r="H268"/>
      <c r="I268"/>
      <c r="J268"/>
      <c r="K268"/>
    </row>
    <row r="269" spans="1:11" x14ac:dyDescent="0.35">
      <c r="A269"/>
      <c r="B269"/>
      <c r="C269"/>
      <c r="D269"/>
      <c r="E269"/>
      <c r="F269"/>
      <c r="G269"/>
      <c r="H269"/>
      <c r="I269"/>
      <c r="J269"/>
      <c r="K269"/>
    </row>
    <row r="270" spans="1:11" x14ac:dyDescent="0.35">
      <c r="A270"/>
      <c r="B270"/>
      <c r="C270"/>
      <c r="D270"/>
      <c r="E270"/>
      <c r="F270"/>
      <c r="G270"/>
      <c r="H270"/>
      <c r="I270"/>
      <c r="J270"/>
      <c r="K270"/>
    </row>
    <row r="271" spans="1:11" x14ac:dyDescent="0.35">
      <c r="A271"/>
      <c r="B271"/>
      <c r="C271"/>
      <c r="D271"/>
      <c r="E271"/>
      <c r="F271"/>
      <c r="G271"/>
      <c r="H271"/>
      <c r="I271"/>
      <c r="J271"/>
      <c r="K271"/>
    </row>
    <row r="272" spans="1:11" x14ac:dyDescent="0.35">
      <c r="A272"/>
      <c r="B272"/>
      <c r="C272"/>
      <c r="D272"/>
      <c r="E272"/>
      <c r="F272"/>
      <c r="G272"/>
      <c r="H272"/>
      <c r="I272"/>
      <c r="J272"/>
      <c r="K272"/>
    </row>
    <row r="273" spans="1:11" x14ac:dyDescent="0.35">
      <c r="A273"/>
      <c r="B273"/>
      <c r="C273"/>
      <c r="D273"/>
      <c r="E273"/>
      <c r="F273"/>
      <c r="G273"/>
      <c r="H273"/>
      <c r="I273"/>
      <c r="J273"/>
      <c r="K273"/>
    </row>
    <row r="274" spans="1:11" x14ac:dyDescent="0.35">
      <c r="A274"/>
      <c r="B274"/>
      <c r="C274"/>
      <c r="D274"/>
      <c r="E274"/>
      <c r="F274"/>
      <c r="G274"/>
      <c r="H274"/>
      <c r="I274"/>
      <c r="J274"/>
      <c r="K274"/>
    </row>
    <row r="275" spans="1:11" x14ac:dyDescent="0.35">
      <c r="A275"/>
      <c r="B275"/>
      <c r="C275"/>
      <c r="D275"/>
      <c r="E275"/>
      <c r="F275"/>
      <c r="G275"/>
      <c r="H275"/>
      <c r="I275"/>
      <c r="J275"/>
      <c r="K275"/>
    </row>
    <row r="276" spans="1:11" x14ac:dyDescent="0.35">
      <c r="A276"/>
      <c r="B276"/>
      <c r="C276"/>
      <c r="D276"/>
      <c r="E276"/>
      <c r="F276"/>
      <c r="G276"/>
      <c r="H276"/>
      <c r="I276"/>
      <c r="J276"/>
      <c r="K276"/>
    </row>
    <row r="277" spans="1:11" x14ac:dyDescent="0.35">
      <c r="A277"/>
      <c r="B277"/>
      <c r="C277"/>
      <c r="D277"/>
      <c r="E277"/>
      <c r="F277"/>
      <c r="G277"/>
      <c r="H277"/>
      <c r="I277"/>
      <c r="J277"/>
      <c r="K277"/>
    </row>
    <row r="278" spans="1:11" x14ac:dyDescent="0.35">
      <c r="A278"/>
      <c r="B278"/>
      <c r="C278"/>
      <c r="D278"/>
      <c r="E278"/>
      <c r="F278"/>
      <c r="G278"/>
      <c r="H278"/>
      <c r="I278"/>
      <c r="J278"/>
      <c r="K278"/>
    </row>
    <row r="279" spans="1:11" x14ac:dyDescent="0.35">
      <c r="A279"/>
      <c r="B279"/>
      <c r="C279"/>
      <c r="D279"/>
      <c r="E279"/>
      <c r="F279"/>
      <c r="G279"/>
      <c r="H279"/>
      <c r="I279"/>
      <c r="J279"/>
      <c r="K279"/>
    </row>
    <row r="280" spans="1:11" x14ac:dyDescent="0.35">
      <c r="A280"/>
      <c r="B280"/>
      <c r="C280"/>
      <c r="D280"/>
      <c r="E280"/>
      <c r="F280"/>
      <c r="G280"/>
      <c r="H280"/>
      <c r="I280"/>
      <c r="J280"/>
      <c r="K280"/>
    </row>
    <row r="281" spans="1:11" x14ac:dyDescent="0.35">
      <c r="A281"/>
      <c r="B281"/>
      <c r="C281"/>
      <c r="D281"/>
      <c r="E281"/>
      <c r="F281"/>
      <c r="G281"/>
      <c r="H281"/>
      <c r="I281"/>
      <c r="J281"/>
      <c r="K281"/>
    </row>
    <row r="282" spans="1:11" x14ac:dyDescent="0.35">
      <c r="A282"/>
      <c r="B282"/>
      <c r="C282"/>
      <c r="D282"/>
      <c r="E282"/>
      <c r="F282"/>
      <c r="G282"/>
      <c r="H282"/>
      <c r="I282"/>
      <c r="J282"/>
      <c r="K282"/>
    </row>
    <row r="283" spans="1:11" x14ac:dyDescent="0.35">
      <c r="A283"/>
      <c r="B283"/>
      <c r="C283"/>
      <c r="D283"/>
      <c r="E283"/>
      <c r="F283"/>
      <c r="G283"/>
      <c r="H283"/>
      <c r="I283"/>
      <c r="J283"/>
      <c r="K283"/>
    </row>
    <row r="284" spans="1:11" x14ac:dyDescent="0.35">
      <c r="A284"/>
      <c r="B284"/>
      <c r="C284"/>
      <c r="D284"/>
      <c r="E284"/>
      <c r="F284"/>
      <c r="G284"/>
      <c r="H284"/>
      <c r="I284"/>
      <c r="J284"/>
      <c r="K284"/>
    </row>
    <row r="285" spans="1:11" x14ac:dyDescent="0.35">
      <c r="A285"/>
      <c r="B285"/>
      <c r="C285"/>
      <c r="D285"/>
      <c r="E285"/>
      <c r="F285"/>
      <c r="G285"/>
      <c r="H285"/>
      <c r="I285"/>
      <c r="J285"/>
      <c r="K285"/>
    </row>
    <row r="286" spans="1:11" x14ac:dyDescent="0.35">
      <c r="A286"/>
      <c r="B286"/>
      <c r="C286"/>
      <c r="D286"/>
      <c r="E286"/>
      <c r="F286"/>
      <c r="G286"/>
      <c r="H286"/>
      <c r="I286"/>
      <c r="J286"/>
      <c r="K286"/>
    </row>
    <row r="287" spans="1:11" x14ac:dyDescent="0.35">
      <c r="A287"/>
      <c r="B287"/>
      <c r="C287"/>
      <c r="D287"/>
      <c r="E287"/>
      <c r="F287"/>
      <c r="G287"/>
      <c r="H287"/>
      <c r="I287"/>
      <c r="J287"/>
      <c r="K287"/>
    </row>
    <row r="288" spans="1:11" x14ac:dyDescent="0.35">
      <c r="A288"/>
      <c r="B288"/>
      <c r="C288"/>
      <c r="D288"/>
      <c r="E288"/>
      <c r="F288"/>
      <c r="G288"/>
      <c r="H288"/>
      <c r="I288"/>
      <c r="J288"/>
      <c r="K288"/>
    </row>
    <row r="289" spans="1:11" x14ac:dyDescent="0.35">
      <c r="A289"/>
      <c r="B289"/>
      <c r="C289"/>
      <c r="D289"/>
      <c r="E289"/>
      <c r="F289"/>
      <c r="G289"/>
      <c r="H289"/>
      <c r="I289"/>
      <c r="J289"/>
      <c r="K289"/>
    </row>
    <row r="290" spans="1:11" x14ac:dyDescent="0.35">
      <c r="A290"/>
      <c r="B290"/>
      <c r="C290"/>
      <c r="D290"/>
      <c r="E290"/>
      <c r="F290"/>
      <c r="G290"/>
      <c r="H290"/>
      <c r="I290"/>
      <c r="J290"/>
      <c r="K290"/>
    </row>
    <row r="291" spans="1:11" x14ac:dyDescent="0.35">
      <c r="A291"/>
      <c r="B291"/>
      <c r="C291"/>
      <c r="D291"/>
      <c r="E291"/>
      <c r="F291"/>
      <c r="G291"/>
      <c r="H291"/>
      <c r="I291"/>
      <c r="J291"/>
      <c r="K291"/>
    </row>
    <row r="292" spans="1:11" x14ac:dyDescent="0.35">
      <c r="A292"/>
      <c r="B292"/>
      <c r="C292"/>
      <c r="D292"/>
      <c r="E292"/>
      <c r="F292"/>
      <c r="G292"/>
      <c r="H292"/>
      <c r="I292"/>
      <c r="J292"/>
      <c r="K292"/>
    </row>
    <row r="293" spans="1:11" x14ac:dyDescent="0.35">
      <c r="A293"/>
      <c r="B293"/>
      <c r="C293"/>
      <c r="D293"/>
      <c r="E293"/>
      <c r="F293"/>
      <c r="G293"/>
      <c r="H293"/>
      <c r="I293"/>
      <c r="J293"/>
      <c r="K293"/>
    </row>
    <row r="294" spans="1:11" x14ac:dyDescent="0.35">
      <c r="A294"/>
      <c r="B294"/>
      <c r="C294"/>
      <c r="D294"/>
      <c r="E294"/>
      <c r="F294"/>
      <c r="G294"/>
      <c r="H294"/>
      <c r="I294"/>
      <c r="J294"/>
      <c r="K294"/>
    </row>
    <row r="295" spans="1:11" x14ac:dyDescent="0.35">
      <c r="A295"/>
      <c r="B295"/>
      <c r="C295"/>
      <c r="D295"/>
      <c r="E295"/>
      <c r="F295"/>
      <c r="G295"/>
      <c r="H295"/>
      <c r="I295"/>
      <c r="J295"/>
      <c r="K295"/>
    </row>
    <row r="296" spans="1:11" x14ac:dyDescent="0.35">
      <c r="A296"/>
      <c r="B296"/>
      <c r="C296"/>
      <c r="D296"/>
      <c r="E296"/>
      <c r="F296"/>
      <c r="G296"/>
      <c r="H296"/>
      <c r="I296"/>
      <c r="J296"/>
      <c r="K296"/>
    </row>
    <row r="297" spans="1:11" x14ac:dyDescent="0.35">
      <c r="A297"/>
      <c r="B297"/>
      <c r="C297"/>
      <c r="D297"/>
      <c r="E297"/>
      <c r="F297"/>
      <c r="G297"/>
      <c r="H297"/>
      <c r="I297"/>
      <c r="J297"/>
      <c r="K297"/>
    </row>
    <row r="298" spans="1:11" x14ac:dyDescent="0.35">
      <c r="A298"/>
      <c r="B298"/>
      <c r="C298"/>
      <c r="D298"/>
      <c r="E298"/>
      <c r="F298"/>
      <c r="G298"/>
      <c r="H298"/>
      <c r="I298"/>
      <c r="J298"/>
      <c r="K298"/>
    </row>
    <row r="299" spans="1:11" x14ac:dyDescent="0.35">
      <c r="A299"/>
      <c r="B299"/>
      <c r="C299"/>
      <c r="D299"/>
      <c r="E299"/>
      <c r="F299"/>
      <c r="G299"/>
      <c r="H299"/>
      <c r="I299"/>
      <c r="J299"/>
      <c r="K299"/>
    </row>
    <row r="300" spans="1:11" x14ac:dyDescent="0.35">
      <c r="A300"/>
      <c r="B300"/>
      <c r="C300"/>
      <c r="D300"/>
      <c r="E300"/>
      <c r="F300"/>
      <c r="G300"/>
      <c r="H300"/>
      <c r="I300"/>
      <c r="J300"/>
      <c r="K300"/>
    </row>
    <row r="301" spans="1:11" x14ac:dyDescent="0.35">
      <c r="A301"/>
      <c r="B301"/>
      <c r="C301"/>
      <c r="D301"/>
      <c r="E301"/>
      <c r="F301"/>
      <c r="G301"/>
      <c r="H301"/>
      <c r="I301"/>
      <c r="J301"/>
      <c r="K301"/>
    </row>
    <row r="302" spans="1:11" x14ac:dyDescent="0.35">
      <c r="A302"/>
      <c r="B302"/>
      <c r="C302"/>
      <c r="D302"/>
      <c r="E302"/>
      <c r="F302"/>
      <c r="G302"/>
      <c r="H302"/>
      <c r="I302"/>
      <c r="J302"/>
      <c r="K302"/>
    </row>
    <row r="303" spans="1:11" x14ac:dyDescent="0.35">
      <c r="A303"/>
      <c r="B303"/>
      <c r="C303"/>
      <c r="D303"/>
      <c r="E303"/>
      <c r="F303"/>
      <c r="G303"/>
      <c r="H303"/>
      <c r="I303"/>
      <c r="J303"/>
      <c r="K303"/>
    </row>
    <row r="304" spans="1:11" x14ac:dyDescent="0.35">
      <c r="A304"/>
      <c r="B304"/>
      <c r="C304"/>
      <c r="D304"/>
      <c r="E304"/>
      <c r="F304"/>
      <c r="G304"/>
      <c r="H304"/>
      <c r="I304"/>
      <c r="J304"/>
      <c r="K304"/>
    </row>
    <row r="305" spans="1:11" x14ac:dyDescent="0.35">
      <c r="A305"/>
      <c r="B305"/>
      <c r="C305"/>
      <c r="D305"/>
      <c r="E305"/>
      <c r="F305"/>
      <c r="G305"/>
      <c r="H305"/>
      <c r="I305"/>
      <c r="J305"/>
      <c r="K305"/>
    </row>
    <row r="306" spans="1:11" x14ac:dyDescent="0.35">
      <c r="A306"/>
      <c r="B306"/>
      <c r="C306"/>
      <c r="D306"/>
      <c r="E306"/>
      <c r="F306"/>
      <c r="G306"/>
      <c r="H306"/>
      <c r="I306"/>
      <c r="J306"/>
      <c r="K306"/>
    </row>
    <row r="307" spans="1:11" x14ac:dyDescent="0.35">
      <c r="A307"/>
      <c r="B307"/>
      <c r="C307"/>
      <c r="D307"/>
      <c r="E307"/>
      <c r="F307"/>
      <c r="G307"/>
      <c r="H307"/>
      <c r="I307"/>
      <c r="J307"/>
      <c r="K307"/>
    </row>
    <row r="308" spans="1:11" x14ac:dyDescent="0.35">
      <c r="A308"/>
      <c r="B308"/>
      <c r="C308"/>
      <c r="D308"/>
      <c r="E308"/>
      <c r="F308"/>
      <c r="G308"/>
      <c r="H308"/>
      <c r="I308"/>
      <c r="J308"/>
      <c r="K308"/>
    </row>
    <row r="309" spans="1:11" x14ac:dyDescent="0.35">
      <c r="A309"/>
      <c r="B309"/>
      <c r="C309"/>
      <c r="D309"/>
      <c r="E309"/>
      <c r="F309"/>
      <c r="G309"/>
      <c r="H309"/>
      <c r="I309"/>
      <c r="J309"/>
      <c r="K309"/>
    </row>
    <row r="310" spans="1:11" x14ac:dyDescent="0.35">
      <c r="A310"/>
      <c r="B310"/>
      <c r="C310"/>
      <c r="D310"/>
      <c r="E310"/>
      <c r="F310"/>
      <c r="G310"/>
      <c r="H310"/>
      <c r="I310"/>
      <c r="J310"/>
      <c r="K310"/>
    </row>
    <row r="311" spans="1:11" x14ac:dyDescent="0.35">
      <c r="A311"/>
      <c r="B311"/>
      <c r="C311"/>
      <c r="D311"/>
      <c r="E311"/>
      <c r="F311"/>
      <c r="G311"/>
      <c r="H311"/>
      <c r="I311"/>
      <c r="J311"/>
      <c r="K311"/>
    </row>
    <row r="312" spans="1:11" x14ac:dyDescent="0.35">
      <c r="A312"/>
      <c r="B312"/>
      <c r="C312"/>
      <c r="D312"/>
      <c r="E312"/>
      <c r="F312"/>
      <c r="G312"/>
      <c r="H312"/>
      <c r="I312"/>
      <c r="J312"/>
      <c r="K312"/>
    </row>
    <row r="313" spans="1:11" x14ac:dyDescent="0.35">
      <c r="A313"/>
      <c r="B313"/>
      <c r="C313"/>
      <c r="D313"/>
      <c r="E313"/>
      <c r="F313"/>
      <c r="G313"/>
      <c r="H313"/>
      <c r="I313"/>
      <c r="J313"/>
      <c r="K313"/>
    </row>
    <row r="314" spans="1:11" x14ac:dyDescent="0.35">
      <c r="A314"/>
      <c r="B314"/>
      <c r="C314"/>
      <c r="D314"/>
      <c r="E314"/>
      <c r="F314"/>
      <c r="G314"/>
      <c r="H314"/>
      <c r="I314"/>
      <c r="J314"/>
      <c r="K314"/>
    </row>
    <row r="315" spans="1:11" x14ac:dyDescent="0.35">
      <c r="A315"/>
      <c r="B315"/>
      <c r="C315"/>
      <c r="D315"/>
      <c r="E315"/>
      <c r="F315"/>
      <c r="G315"/>
      <c r="H315"/>
      <c r="I315"/>
      <c r="J315"/>
      <c r="K315"/>
    </row>
    <row r="316" spans="1:11" x14ac:dyDescent="0.35">
      <c r="A316"/>
      <c r="B316"/>
      <c r="C316"/>
      <c r="D316"/>
      <c r="E316"/>
      <c r="F316"/>
      <c r="G316"/>
      <c r="H316"/>
      <c r="I316"/>
      <c r="J316"/>
      <c r="K316"/>
    </row>
    <row r="317" spans="1:11" x14ac:dyDescent="0.35">
      <c r="A317"/>
      <c r="B317"/>
      <c r="C317"/>
      <c r="D317"/>
      <c r="E317"/>
      <c r="F317"/>
      <c r="G317"/>
      <c r="H317"/>
      <c r="I317"/>
      <c r="J317"/>
      <c r="K317"/>
    </row>
    <row r="318" spans="1:11" x14ac:dyDescent="0.35">
      <c r="A318"/>
      <c r="B318"/>
      <c r="C318"/>
      <c r="D318"/>
      <c r="E318"/>
      <c r="F318"/>
      <c r="G318"/>
      <c r="H318"/>
      <c r="I318"/>
      <c r="J318"/>
      <c r="K318"/>
    </row>
    <row r="319" spans="1:11" x14ac:dyDescent="0.35">
      <c r="A319"/>
      <c r="B319"/>
      <c r="C319"/>
      <c r="D319"/>
      <c r="E319"/>
      <c r="F319"/>
      <c r="G319"/>
      <c r="H319"/>
      <c r="I319"/>
      <c r="J319"/>
      <c r="K319"/>
    </row>
    <row r="320" spans="1:11" x14ac:dyDescent="0.35">
      <c r="A320"/>
      <c r="B320"/>
      <c r="C320"/>
      <c r="D320"/>
      <c r="E320"/>
      <c r="F320"/>
      <c r="G320"/>
      <c r="H320"/>
      <c r="I320"/>
      <c r="J320"/>
      <c r="K320"/>
    </row>
    <row r="321" spans="1:11" x14ac:dyDescent="0.35">
      <c r="A321"/>
      <c r="B321"/>
      <c r="C321"/>
      <c r="D321"/>
      <c r="E321"/>
      <c r="F321"/>
      <c r="G321"/>
      <c r="H321"/>
      <c r="I321"/>
      <c r="J321"/>
      <c r="K321"/>
    </row>
    <row r="322" spans="1:11" x14ac:dyDescent="0.35">
      <c r="A322"/>
      <c r="B322"/>
      <c r="C322"/>
      <c r="D322"/>
      <c r="E322"/>
      <c r="F322"/>
      <c r="G322"/>
      <c r="H322"/>
      <c r="I322"/>
      <c r="J322"/>
      <c r="K322"/>
    </row>
    <row r="323" spans="1:11" x14ac:dyDescent="0.35">
      <c r="A323"/>
      <c r="B323"/>
      <c r="C323"/>
      <c r="D323"/>
      <c r="E323"/>
      <c r="F323"/>
      <c r="G323"/>
      <c r="H323"/>
      <c r="I323"/>
      <c r="J323"/>
      <c r="K323"/>
    </row>
    <row r="324" spans="1:11" x14ac:dyDescent="0.35">
      <c r="A324"/>
      <c r="B324"/>
      <c r="C324"/>
      <c r="D324"/>
      <c r="E324"/>
      <c r="F324"/>
      <c r="G324"/>
      <c r="H324"/>
      <c r="I324"/>
      <c r="J324"/>
      <c r="K324"/>
    </row>
    <row r="325" spans="1:11" x14ac:dyDescent="0.35">
      <c r="A325"/>
      <c r="B325"/>
      <c r="C325"/>
      <c r="D325"/>
      <c r="E325"/>
      <c r="F325"/>
      <c r="G325"/>
      <c r="H325"/>
      <c r="I325"/>
      <c r="J325"/>
      <c r="K325"/>
    </row>
    <row r="326" spans="1:11" x14ac:dyDescent="0.35">
      <c r="A326"/>
      <c r="B326"/>
      <c r="C326"/>
      <c r="D326"/>
      <c r="E326"/>
      <c r="F326"/>
      <c r="G326"/>
      <c r="H326"/>
      <c r="I326"/>
      <c r="J326"/>
      <c r="K326"/>
    </row>
    <row r="327" spans="1:11" x14ac:dyDescent="0.35">
      <c r="A327"/>
      <c r="B327"/>
      <c r="C327"/>
      <c r="D327"/>
      <c r="E327"/>
      <c r="F327"/>
      <c r="G327"/>
      <c r="H327"/>
      <c r="I327"/>
      <c r="J327"/>
      <c r="K327"/>
    </row>
    <row r="328" spans="1:11" x14ac:dyDescent="0.35">
      <c r="A328"/>
      <c r="B328"/>
      <c r="C328"/>
      <c r="D328"/>
      <c r="E328"/>
      <c r="F328"/>
      <c r="G328"/>
      <c r="H328"/>
      <c r="I328"/>
      <c r="J328"/>
      <c r="K328"/>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99"/>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99"/>
    <dataValidation allowBlank="1" showErrorMessage="1" sqref="N2:N99"/>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99"/>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99"/>
    <dataValidation allowBlank="1" showInputMessage="1" promptTitle="Edge Color" prompt="To select an optional edge color, right-click and select Select Color on the right-click menu." sqref="C3:C99"/>
    <dataValidation allowBlank="1" showInputMessage="1" errorTitle="Invalid Edge Width" error="The optional edge width must be a whole number between 1 and 10." promptTitle="Edge Width" prompt="Enter an optional edge width between 1 and 10." sqref="D3:D99"/>
    <dataValidation allowBlank="1" showInputMessage="1" errorTitle="Invalid Edge Opacity" error="The optional edge opacity must be a whole number between 0 and 10." promptTitle="Edge Opacity" prompt="Enter an optional edge opacity between 0 (transparent) and 100 (opaque)." sqref="F3:F99"/>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99">
      <formula1>ValidEdgeVisibilities</formula1>
    </dataValidation>
    <dataValidation allowBlank="1" showInputMessage="1" showErrorMessage="1" promptTitle="Vertex 1 Name" prompt="Enter the name of the edge's first vertex." sqref="A3:A99"/>
    <dataValidation allowBlank="1" showInputMessage="1" showErrorMessage="1" promptTitle="Vertex 2 Name" prompt="Enter the name of the edge's second vertex." sqref="B3:B99"/>
    <dataValidation allowBlank="1" showInputMessage="1" showErrorMessage="1" errorTitle="Invalid Edge Visibility" error="You have entered an unrecognized edge visibility.  Try selecting from the drop-down list instead." promptTitle="Edge Label" prompt="Enter an optional edge label." sqref="H3:H99"/>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99">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99"/>
  </dataValidations>
  <hyperlinks>
    <hyperlink ref="Q48" r:id="rId1"/>
    <hyperlink ref="R4" r:id="rId2"/>
    <hyperlink ref="R5" r:id="rId3"/>
    <hyperlink ref="R7" r:id="rId4"/>
    <hyperlink ref="R9" r:id="rId5"/>
    <hyperlink ref="R10" r:id="rId6"/>
    <hyperlink ref="R11" r:id="rId7"/>
    <hyperlink ref="R12" r:id="rId8"/>
    <hyperlink ref="R15" r:id="rId9"/>
    <hyperlink ref="R16" r:id="rId10"/>
    <hyperlink ref="R17" r:id="rId11"/>
    <hyperlink ref="R18" r:id="rId12"/>
    <hyperlink ref="R20" r:id="rId13"/>
    <hyperlink ref="R21" r:id="rId14"/>
    <hyperlink ref="R22" r:id="rId15"/>
    <hyperlink ref="R23" r:id="rId16"/>
    <hyperlink ref="R24" r:id="rId17"/>
    <hyperlink ref="R25" r:id="rId18"/>
    <hyperlink ref="R26" r:id="rId19"/>
    <hyperlink ref="R27" r:id="rId20"/>
    <hyperlink ref="R28" r:id="rId21"/>
    <hyperlink ref="R29" r:id="rId22"/>
    <hyperlink ref="R30" r:id="rId23"/>
    <hyperlink ref="R31" r:id="rId24"/>
    <hyperlink ref="R32" r:id="rId25"/>
    <hyperlink ref="R33" r:id="rId26"/>
    <hyperlink ref="R34" r:id="rId27"/>
    <hyperlink ref="R35" r:id="rId28"/>
    <hyperlink ref="R37" r:id="rId29"/>
    <hyperlink ref="R38" r:id="rId30"/>
    <hyperlink ref="R39" r:id="rId31"/>
    <hyperlink ref="R41" r:id="rId32"/>
    <hyperlink ref="R42" r:id="rId33"/>
    <hyperlink ref="R44" r:id="rId34"/>
    <hyperlink ref="R45" r:id="rId35"/>
    <hyperlink ref="R46" r:id="rId36"/>
    <hyperlink ref="R47" r:id="rId37"/>
    <hyperlink ref="R48" r:id="rId38"/>
    <hyperlink ref="R49" r:id="rId39"/>
    <hyperlink ref="R53" r:id="rId40"/>
    <hyperlink ref="R54" r:id="rId41"/>
    <hyperlink ref="R55" r:id="rId42"/>
    <hyperlink ref="R56" r:id="rId43"/>
    <hyperlink ref="R57" r:id="rId44" display="https://www.magazinevoce.com.br/magazinenetluizars/p/smartphone-samsung-galaxy-j7-duos-16gb-preto-dual-chip-4g-cam-13mp-selfie-5mp-flash-tela-55/126449/?campaign_email_id=1228&amp;utm_campaign=netluizars&amp;utm_medium=acoes_divulgador&amp;utm_source=compartilhou&amp;utm_content=smartphone-samsung-galaxy-j7-duos-16gb-preto-dual-"/>
    <hyperlink ref="R58" r:id="rId45"/>
    <hyperlink ref="R59" r:id="rId46"/>
    <hyperlink ref="R60" r:id="rId47"/>
    <hyperlink ref="R61" r:id="rId48"/>
    <hyperlink ref="R65" r:id="rId49"/>
    <hyperlink ref="R66" r:id="rId50"/>
    <hyperlink ref="R67" r:id="rId51"/>
    <hyperlink ref="R68" r:id="rId52" display="http://partners.trovaprezzi.it/splash?impression=Vzl6eFN4eHZRNFNQTGN2VzI3UTE3VUlTbkliVG9LNXNyWXpwUi83eEtoQXdpVEV1RVZoRTJRPT01&amp;offer=MnprZmViZVhudlVneWM0Tk9zSHRacEJqOEptekFMc0pIZ0M2bFkyMjg4NkJPb2EzM0Q5QzZEU2MzeW5kSVdJUWNLRnJFWHljWUk2SDZ1VU1USlg5WnYxT1NXaXRoNlMxUVI3RVZES0Q4bDY2d0tBaDJmNThPbUJ4eU9pd1kvQ1UxL01hejBFK3ZQK1FSNVB0K3h6MWZlSlUvWUJWN2VWYmZmUlFhcmpYL1VyN0ZzVytuRTg1RmIzR3VhZjcvcWZJUHhCLzVHNGxnWG94RW1sUDBQdk51TXNqRGRHN3dyN3NQRVU5VzVQdC92c2o0bVZwaDI0dTJWSnJ0ckw4bEJUaE1oazVieTJBRm1yZ1AwbmRQMkg5N3lBc1A0d3Z2N21Od1RBbkRFbm9TZFlFZnE3YUtONzBrejE4NVUwa0RDUGovazE0T3h6bkdtZHczT1RTZmxwZGlPcERoKzNjY0pXeWRUVXp4NVVXa3dWbGU5ZDk0M2syWmZ3bml0TlJVSExJK0NOa3VjdUlTZWlmV3FUWjVwbXFNdz090&amp;sid=&amp;utm_source=dlvr.it&amp;utm_medium=twitter"/>
    <hyperlink ref="R69" r:id="rId53"/>
    <hyperlink ref="R70" r:id="rId54"/>
    <hyperlink ref="R74" r:id="rId55"/>
    <hyperlink ref="R76" r:id="rId56"/>
    <hyperlink ref="R77" r:id="rId57"/>
    <hyperlink ref="R78" r:id="rId58"/>
    <hyperlink ref="R79" r:id="rId59"/>
    <hyperlink ref="R80" r:id="rId60"/>
    <hyperlink ref="R81" r:id="rId61"/>
    <hyperlink ref="R82" r:id="rId62"/>
    <hyperlink ref="R83" r:id="rId63"/>
    <hyperlink ref="R84" r:id="rId64"/>
    <hyperlink ref="R89" r:id="rId65"/>
    <hyperlink ref="R91" r:id="rId66"/>
    <hyperlink ref="R92" r:id="rId67"/>
    <hyperlink ref="R95" r:id="rId68"/>
    <hyperlink ref="R96" r:id="rId69"/>
    <hyperlink ref="R97" r:id="rId70"/>
    <hyperlink ref="R98" r:id="rId71"/>
    <hyperlink ref="U11" r:id="rId72"/>
    <hyperlink ref="U16" r:id="rId73"/>
    <hyperlink ref="U17" r:id="rId74"/>
    <hyperlink ref="U20" r:id="rId75"/>
    <hyperlink ref="U28" r:id="rId76"/>
    <hyperlink ref="U29" r:id="rId77"/>
    <hyperlink ref="U32" r:id="rId78"/>
    <hyperlink ref="U41" r:id="rId79"/>
    <hyperlink ref="U42" r:id="rId80"/>
    <hyperlink ref="U44" r:id="rId81"/>
    <hyperlink ref="U46" r:id="rId82"/>
    <hyperlink ref="U47" r:id="rId83"/>
    <hyperlink ref="U55" r:id="rId84"/>
    <hyperlink ref="U56" r:id="rId85"/>
    <hyperlink ref="U58" r:id="rId86"/>
    <hyperlink ref="U59" r:id="rId87"/>
    <hyperlink ref="U60" r:id="rId88"/>
    <hyperlink ref="U65" r:id="rId89"/>
    <hyperlink ref="U68" r:id="rId90"/>
    <hyperlink ref="U86" r:id="rId91"/>
    <hyperlink ref="U87" r:id="rId92"/>
    <hyperlink ref="U96" r:id="rId93"/>
    <hyperlink ref="U97" r:id="rId94"/>
    <hyperlink ref="U98" r:id="rId95"/>
    <hyperlink ref="V3" r:id="rId96"/>
    <hyperlink ref="V4" r:id="rId97"/>
    <hyperlink ref="V5" r:id="rId98"/>
    <hyperlink ref="V6" r:id="rId99"/>
    <hyperlink ref="V7" r:id="rId100"/>
    <hyperlink ref="V8" r:id="rId101"/>
    <hyperlink ref="V9" r:id="rId102"/>
    <hyperlink ref="V10" r:id="rId103"/>
    <hyperlink ref="V11" r:id="rId104"/>
    <hyperlink ref="V12" r:id="rId105"/>
    <hyperlink ref="V13" r:id="rId106"/>
    <hyperlink ref="V14" r:id="rId107"/>
    <hyperlink ref="V15" r:id="rId108"/>
    <hyperlink ref="V16" r:id="rId109"/>
    <hyperlink ref="V17" r:id="rId110"/>
    <hyperlink ref="V18" r:id="rId111"/>
    <hyperlink ref="V19" r:id="rId112"/>
    <hyperlink ref="V20" r:id="rId113"/>
    <hyperlink ref="V21" r:id="rId114"/>
    <hyperlink ref="V22" r:id="rId115"/>
    <hyperlink ref="V23" r:id="rId116"/>
    <hyperlink ref="V24" r:id="rId117"/>
    <hyperlink ref="V25" r:id="rId118"/>
    <hyperlink ref="V26" r:id="rId119"/>
    <hyperlink ref="V27" r:id="rId120"/>
    <hyperlink ref="V28" r:id="rId121"/>
    <hyperlink ref="V29" r:id="rId122"/>
    <hyperlink ref="V30" r:id="rId123"/>
    <hyperlink ref="V31" r:id="rId124"/>
    <hyperlink ref="V32" r:id="rId125"/>
    <hyperlink ref="V33" r:id="rId126"/>
    <hyperlink ref="V34" r:id="rId127"/>
    <hyperlink ref="V35" r:id="rId128"/>
    <hyperlink ref="V36" r:id="rId129"/>
    <hyperlink ref="V37" r:id="rId130"/>
    <hyperlink ref="V38" r:id="rId131"/>
    <hyperlink ref="V39" r:id="rId132"/>
    <hyperlink ref="V40" r:id="rId133"/>
    <hyperlink ref="V41" r:id="rId134"/>
    <hyperlink ref="V42" r:id="rId135"/>
    <hyperlink ref="V43" r:id="rId136"/>
    <hyperlink ref="V44" r:id="rId137"/>
    <hyperlink ref="V45" r:id="rId138"/>
    <hyperlink ref="V46" r:id="rId139"/>
    <hyperlink ref="V47" r:id="rId140"/>
    <hyperlink ref="V48" r:id="rId141"/>
    <hyperlink ref="V49" r:id="rId142"/>
    <hyperlink ref="V50" r:id="rId143"/>
    <hyperlink ref="V51" r:id="rId144"/>
    <hyperlink ref="V52" r:id="rId145"/>
    <hyperlink ref="V53" r:id="rId146"/>
    <hyperlink ref="V54" r:id="rId147"/>
    <hyperlink ref="V55" r:id="rId148"/>
    <hyperlink ref="V56" r:id="rId149"/>
    <hyperlink ref="V57" r:id="rId150"/>
    <hyperlink ref="V58" r:id="rId151"/>
    <hyperlink ref="V59" r:id="rId152"/>
    <hyperlink ref="V60" r:id="rId153"/>
    <hyperlink ref="V61" r:id="rId154"/>
    <hyperlink ref="V62" r:id="rId155"/>
    <hyperlink ref="V63" r:id="rId156"/>
    <hyperlink ref="V64" r:id="rId157"/>
    <hyperlink ref="V65" r:id="rId158"/>
    <hyperlink ref="V66" r:id="rId159"/>
    <hyperlink ref="V67" r:id="rId160"/>
    <hyperlink ref="V68" r:id="rId161"/>
    <hyperlink ref="V69" r:id="rId162"/>
    <hyperlink ref="V70" r:id="rId163"/>
    <hyperlink ref="V71" r:id="rId164"/>
    <hyperlink ref="V72" r:id="rId165"/>
    <hyperlink ref="V73" r:id="rId166"/>
    <hyperlink ref="V74" r:id="rId167"/>
    <hyperlink ref="V75" r:id="rId168"/>
    <hyperlink ref="V76" r:id="rId169"/>
    <hyperlink ref="V77" r:id="rId170"/>
    <hyperlink ref="V78" r:id="rId171"/>
    <hyperlink ref="V79" r:id="rId172"/>
    <hyperlink ref="V80" r:id="rId173"/>
    <hyperlink ref="V81" r:id="rId174"/>
    <hyperlink ref="V82" r:id="rId175"/>
    <hyperlink ref="V83" r:id="rId176"/>
    <hyperlink ref="V84" r:id="rId177"/>
    <hyperlink ref="V85" r:id="rId178"/>
    <hyperlink ref="V86" r:id="rId179"/>
    <hyperlink ref="V87" r:id="rId180"/>
    <hyperlink ref="V88" r:id="rId181"/>
    <hyperlink ref="V89" r:id="rId182"/>
    <hyperlink ref="V90" r:id="rId183"/>
    <hyperlink ref="V91" r:id="rId184"/>
    <hyperlink ref="V92" r:id="rId185"/>
    <hyperlink ref="V93" r:id="rId186"/>
    <hyperlink ref="V94" r:id="rId187"/>
    <hyperlink ref="V95" r:id="rId188"/>
    <hyperlink ref="V96" r:id="rId189"/>
    <hyperlink ref="V97" r:id="rId190"/>
    <hyperlink ref="V98" r:id="rId191"/>
    <hyperlink ref="V99" r:id="rId192"/>
    <hyperlink ref="X3" r:id="rId193" location="!/zaidaa01/status/848751378176626688"/>
    <hyperlink ref="X4" r:id="rId194" location="!/willyamis/status/848754763953057792"/>
    <hyperlink ref="X5" r:id="rId195" location="!/enriquevasquez/status/848754959810260992"/>
    <hyperlink ref="X6" r:id="rId196" location="!/supahmarion/status/848756788916662272"/>
    <hyperlink ref="X7" r:id="rId197" location="!/rizwansh/status/848758761854353412"/>
    <hyperlink ref="X8" r:id="rId198" location="!/khocase/status/848766075655266304"/>
    <hyperlink ref="X9" r:id="rId199" location="!/originaloffers/status/848768380228259840"/>
    <hyperlink ref="X10" r:id="rId200" location="!/en_lecheria/status/848770061846360064"/>
    <hyperlink ref="X11" r:id="rId201" location="!/thewalkerstore1/status/848770210664501252"/>
    <hyperlink ref="X12" r:id="rId202" location="!/digitallyourz/status/848770731722895360"/>
    <hyperlink ref="X13" r:id="rId203" location="!/xiiro83/status/848771666767355904"/>
    <hyperlink ref="X14" r:id="rId204" location="!/beapqsim_/status/848773502425550848"/>
    <hyperlink ref="X15" r:id="rId205" location="!/puffangeldiru/status/848779591460302848"/>
    <hyperlink ref="X16" r:id="rId206" location="!/theandroidsoul/status/848781919789621248"/>
    <hyperlink ref="X17" r:id="rId207" location="!/iandroidz/status/848781944812748800"/>
    <hyperlink ref="X18" r:id="rId208" location="!/parshamrahcom/status/848782967145103360"/>
    <hyperlink ref="X19" r:id="rId209" location="!/naomicampos98n1/status/848783111294988288"/>
    <hyperlink ref="X20" r:id="rId210" location="!/mobiletekzone/status/848790541324169217"/>
    <hyperlink ref="X21" r:id="rId211" location="!/pricetrak/status/848790692511928321"/>
    <hyperlink ref="X22" r:id="rId212" location="!/welovesuphan/status/848792655236448256"/>
    <hyperlink ref="X23" r:id="rId213" location="!/taurusgirl85/status/848794354412027907"/>
    <hyperlink ref="X24" r:id="rId214" location="!/offertecina/status/848812198969442304"/>
    <hyperlink ref="X25" r:id="rId215" location="!/paopao0128/status/848814376437948417"/>
    <hyperlink ref="X26" r:id="rId216" location="!/mobilevillage01/status/848815256784777217"/>
    <hyperlink ref="X27" r:id="rId217" location="!/saadsoul/status/848819493585530880"/>
    <hyperlink ref="X28" r:id="rId218" location="!/georgedaine2/status/848822215298748416"/>
    <hyperlink ref="X29" r:id="rId219" location="!/mirarakoto1/status/848823031971672064"/>
    <hyperlink ref="X30" r:id="rId220" location="!/virgilforex/status/848823227711442944"/>
    <hyperlink ref="X31" r:id="rId221" location="!/dochoididong/status/848835672903495680"/>
    <hyperlink ref="X32" r:id="rId222" location="!/netanstech/status/848837433970053120"/>
    <hyperlink ref="X33" r:id="rId223" location="!/newandroidapps/status/848837584641982465"/>
    <hyperlink ref="X34" r:id="rId224" location="!/zopogsm/status/848838599500062721"/>
    <hyperlink ref="X35" r:id="rId225" location="!/pelandocombr/status/848842048622952448"/>
    <hyperlink ref="X36" r:id="rId226" location="!/gichy_gooner/status/848844999013928960"/>
    <hyperlink ref="X37" r:id="rId227" location="!/mobiletrick/status/848845200751570946"/>
    <hyperlink ref="X38" r:id="rId228" location="!/sachinmajhi7/status/848846007727263744"/>
    <hyperlink ref="X39" r:id="rId229" location="!/sachinmajhi7/status/848846007727263744"/>
    <hyperlink ref="X40" r:id="rId230" location="!/edawsn/status/848846409948426240"/>
    <hyperlink ref="X41" r:id="rId231" location="!/black_friday_2/status/848852846669959168"/>
    <hyperlink ref="X42" r:id="rId232" location="!/pottorfantonis/status/848852991771848705"/>
    <hyperlink ref="X43" r:id="rId233" location="!/phyisco/status/848854872460079104"/>
    <hyperlink ref="X44" r:id="rId234" location="!/appdropped/status/848856990470348801"/>
    <hyperlink ref="X45" r:id="rId235" location="!/firmwaresamsung/status/848857149585412096"/>
    <hyperlink ref="X46" r:id="rId236" location="!/mugi_store/status/848811336788320256"/>
    <hyperlink ref="X47" r:id="rId237" location="!/mugi_store/status/848858600256798720"/>
    <hyperlink ref="X48" r:id="rId238" location="!/themobileindian/status/848859227179307008"/>
    <hyperlink ref="X49" r:id="rId239" location="!/ultimo_desconto/status/848859351276290049"/>
    <hyperlink ref="X50" r:id="rId240" location="!/avinashmongroo2/status/833466147420925956"/>
    <hyperlink ref="X51" r:id="rId241" location="!/valentin3wm/status/848860760533020672"/>
    <hyperlink ref="X52" r:id="rId242" location="!/casebynaey/status/848864827816656896"/>
    <hyperlink ref="X53" r:id="rId243" location="!/gafanhotoapp/status/848868550819405824"/>
    <hyperlink ref="X54" r:id="rId244" location="!/gafanhotoapp/status/848868551964360704"/>
    <hyperlink ref="X55" r:id="rId245" location="!/magazinevoce/status/817340923512311809"/>
    <hyperlink ref="X56" r:id="rId246" location="!/valdetino15/status/848869330410491904"/>
    <hyperlink ref="X57" r:id="rId247" location="!/rogeriolstival/status/848870468950130688"/>
    <hyperlink ref="X58" r:id="rId248" location="!/bonnieele2/status/848870801562632192"/>
    <hyperlink ref="X59" r:id="rId249" location="!/tonybarrio/status/848755423427559424"/>
    <hyperlink ref="X60" r:id="rId250" location="!/tonybarrio/status/848871205184688128"/>
    <hyperlink ref="X61" r:id="rId251" location="!/georgegrasmoen/status/848871663110414337"/>
    <hyperlink ref="X62" r:id="rId252" location="!/abotreziz/status/848873558130511873"/>
    <hyperlink ref="X63" r:id="rId253" location="!/abotreziz/status/848873900217950209"/>
    <hyperlink ref="X64" r:id="rId254" location="!/aqshal44/status/848874003406045185"/>
    <hyperlink ref="X65" r:id="rId255" location="!/fanfarraozuero/status/848874688675815425"/>
    <hyperlink ref="X66" r:id="rId256" location="!/scontoscout/status/848875498725941249"/>
    <hyperlink ref="X67" r:id="rId257" location="!/babar20786/status/848876478645153796"/>
    <hyperlink ref="X68" r:id="rId258" location="!/androiditaliait/status/848796396773818368"/>
    <hyperlink ref="X69" r:id="rId259" location="!/androiditaliait/status/848847850679148547"/>
    <hyperlink ref="X70" r:id="rId260" location="!/androiditaliait/status/848877293275537412"/>
    <hyperlink ref="X71" r:id="rId261" location="!/robo_smartphone/status/848758807727570945"/>
    <hyperlink ref="X72" r:id="rId262" location="!/robo_smartphone/status/848860772298043392"/>
    <hyperlink ref="X73" r:id="rId263" location="!/robo_smartphone/status/848883430280572928"/>
    <hyperlink ref="X74" r:id="rId264" location="!/theworldgist/status/848860888652238848"/>
    <hyperlink ref="X75" r:id="rId265" location="!/ras_keverenge/status/848886550800846848"/>
    <hyperlink ref="X76" r:id="rId266" location="!/vslittleworld/status/848750303168135168"/>
    <hyperlink ref="X77" r:id="rId267" location="!/vslittleworld/status/848756646855794688"/>
    <hyperlink ref="X78" r:id="rId268" location="!/vslittleworld/status/848781922188840960"/>
    <hyperlink ref="X79" r:id="rId269" location="!/vslittleworld/status/848800681133826049"/>
    <hyperlink ref="X80" r:id="rId270" location="!/vslittleworld/status/848819266614853632"/>
    <hyperlink ref="X81" r:id="rId271" location="!/vslittleworld/status/848838046254497792"/>
    <hyperlink ref="X82" r:id="rId272" location="!/vslittleworld/status/848856771687063552"/>
    <hyperlink ref="X83" r:id="rId273" location="!/vslittleworld/status/848869268586418177"/>
    <hyperlink ref="X84" r:id="rId274" location="!/vslittleworld/status/848887955913670656"/>
    <hyperlink ref="X85" r:id="rId275" location="!/vipul_tweets_/status/848888279521005569"/>
    <hyperlink ref="X86" r:id="rId276" location="!/unitedgoalhq/status/848869730605608961"/>
    <hyperlink ref="X87" r:id="rId277" location="!/72_m_i/status/848889970441859073"/>
    <hyperlink ref="X88" r:id="rId278" location="!/metiuksta/status/848891580878643200"/>
    <hyperlink ref="X89" r:id="rId279" location="!/jomblofootballs/status/848873031287971840"/>
    <hyperlink ref="X90" r:id="rId280" location="!/thyosaputra02/status/848893865398460417"/>
    <hyperlink ref="X91" r:id="rId281" location="!/hugotim1/status/845298499000389632"/>
    <hyperlink ref="X92" r:id="rId282" location="!/stamborowsky/status/848894505222905860"/>
    <hyperlink ref="X93" r:id="rId283" location="!/pombaleque/status/848896016082403328"/>
    <hyperlink ref="X94" r:id="rId284" location="!/gbanjodeals/status/848896122403901440"/>
    <hyperlink ref="X95" r:id="rId285" location="!/sihmar/status/848896796575375360"/>
    <hyperlink ref="X96" r:id="rId286" location="!/promosmartphone/status/848874033609416706"/>
    <hyperlink ref="X97" r:id="rId287" location="!/promosmartphone/status/848879059023081474"/>
    <hyperlink ref="X98" r:id="rId288" location="!/vinicius_gomide/status/848897962340233216"/>
    <hyperlink ref="X99" r:id="rId289" location="!/yeppeouduh/status/848899235458105348"/>
  </hyperlinks>
  <pageMargins left="0.7" right="0.7" top="0.75" bottom="0.75" header="0.3" footer="0.3"/>
  <pageSetup orientation="portrait" verticalDpi="0" r:id="rId290"/>
  <legacyDrawing r:id="rId291"/>
  <tableParts count="1">
    <tablePart r:id="rId29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4"/>
  <sheetViews>
    <sheetView workbookViewId="0"/>
  </sheetViews>
  <sheetFormatPr defaultRowHeight="14.5" x14ac:dyDescent="0.35"/>
  <cols>
    <col min="1" max="2" width="9.26953125" bestFit="1" customWidth="1"/>
    <col min="3" max="3" width="8.08984375" bestFit="1" customWidth="1"/>
    <col min="4" max="4" width="9.81640625" bestFit="1" customWidth="1"/>
    <col min="5" max="5" width="19.7265625" bestFit="1" customWidth="1"/>
    <col min="6" max="6" width="33.81640625" bestFit="1" customWidth="1"/>
    <col min="7" max="7" width="34.6328125" bestFit="1" customWidth="1"/>
    <col min="8" max="8" width="48.453125" bestFit="1" customWidth="1"/>
    <col min="9" max="9" width="33.81640625" bestFit="1" customWidth="1"/>
    <col min="10" max="10" width="34.6328125" bestFit="1" customWidth="1"/>
    <col min="11" max="11" width="48.453125" bestFit="1" customWidth="1"/>
  </cols>
  <sheetData>
    <row r="1" spans="1:11" ht="14.5" customHeight="1" x14ac:dyDescent="0.35">
      <c r="A1" s="13" t="s">
        <v>1844</v>
      </c>
      <c r="B1" s="13" t="s">
        <v>1845</v>
      </c>
      <c r="C1" s="13" t="s">
        <v>1839</v>
      </c>
      <c r="D1" s="13" t="s">
        <v>1840</v>
      </c>
      <c r="E1" s="13" t="s">
        <v>1846</v>
      </c>
      <c r="F1" s="13" t="s">
        <v>1847</v>
      </c>
      <c r="G1" s="13" t="s">
        <v>1848</v>
      </c>
      <c r="H1" s="13" t="s">
        <v>1849</v>
      </c>
      <c r="I1" s="13" t="s">
        <v>1850</v>
      </c>
      <c r="J1" s="13" t="s">
        <v>1851</v>
      </c>
      <c r="K1" s="13" t="s">
        <v>1852</v>
      </c>
    </row>
    <row r="2" spans="1:11" x14ac:dyDescent="0.35">
      <c r="A2" s="77" t="s">
        <v>1465</v>
      </c>
      <c r="B2" s="77" t="s">
        <v>1466</v>
      </c>
      <c r="C2" s="77">
        <v>86</v>
      </c>
      <c r="D2" s="116">
        <v>4.295699776124943E-3</v>
      </c>
      <c r="E2" s="116">
        <v>1.0543923711723138</v>
      </c>
      <c r="F2" s="77" t="b">
        <v>0</v>
      </c>
      <c r="G2" s="77" t="b">
        <v>0</v>
      </c>
      <c r="H2" s="77" t="b">
        <v>0</v>
      </c>
      <c r="I2" s="77" t="b">
        <v>0</v>
      </c>
      <c r="J2" s="77" t="b">
        <v>0</v>
      </c>
      <c r="K2" s="77" t="b">
        <v>0</v>
      </c>
    </row>
    <row r="3" spans="1:11" x14ac:dyDescent="0.35">
      <c r="A3" s="77" t="s">
        <v>1467</v>
      </c>
      <c r="B3" s="77" t="s">
        <v>1465</v>
      </c>
      <c r="C3" s="77">
        <v>67</v>
      </c>
      <c r="D3" s="116">
        <v>9.7734519539877367E-3</v>
      </c>
      <c r="E3" s="116">
        <v>1.0611476219487161</v>
      </c>
      <c r="F3" s="77" t="b">
        <v>0</v>
      </c>
      <c r="G3" s="77" t="b">
        <v>0</v>
      </c>
      <c r="H3" s="77" t="b">
        <v>0</v>
      </c>
      <c r="I3" s="77" t="b">
        <v>0</v>
      </c>
      <c r="J3" s="77" t="b">
        <v>0</v>
      </c>
      <c r="K3" s="77" t="b">
        <v>0</v>
      </c>
    </row>
    <row r="4" spans="1:11" x14ac:dyDescent="0.35">
      <c r="A4" s="77" t="s">
        <v>1466</v>
      </c>
      <c r="B4" s="77" t="s">
        <v>1468</v>
      </c>
      <c r="C4" s="77">
        <v>16</v>
      </c>
      <c r="D4" s="116">
        <v>1.0723875974279326E-2</v>
      </c>
      <c r="E4" s="116">
        <v>1.0015800884678256</v>
      </c>
      <c r="F4" s="77" t="b">
        <v>0</v>
      </c>
      <c r="G4" s="77" t="b">
        <v>0</v>
      </c>
      <c r="H4" s="77" t="b">
        <v>0</v>
      </c>
      <c r="I4" s="77" t="b">
        <v>0</v>
      </c>
      <c r="J4" s="77" t="b">
        <v>0</v>
      </c>
      <c r="K4" s="77" t="b">
        <v>0</v>
      </c>
    </row>
    <row r="5" spans="1:11" x14ac:dyDescent="0.35">
      <c r="A5" s="77" t="s">
        <v>1466</v>
      </c>
      <c r="B5" s="77" t="s">
        <v>1665</v>
      </c>
      <c r="C5" s="77">
        <v>13</v>
      </c>
      <c r="D5" s="116">
        <v>9.7228789401597859E-3</v>
      </c>
      <c r="E5" s="116">
        <v>1.1196794005458202</v>
      </c>
      <c r="F5" s="77" t="b">
        <v>0</v>
      </c>
      <c r="G5" s="77" t="b">
        <v>0</v>
      </c>
      <c r="H5" s="77" t="b">
        <v>0</v>
      </c>
      <c r="I5" s="77" t="b">
        <v>0</v>
      </c>
      <c r="J5" s="77" t="b">
        <v>0</v>
      </c>
      <c r="K5" s="77" t="b">
        <v>0</v>
      </c>
    </row>
    <row r="6" spans="1:11" x14ac:dyDescent="0.35">
      <c r="A6" s="77" t="s">
        <v>1466</v>
      </c>
      <c r="B6" s="77" t="s">
        <v>1668</v>
      </c>
      <c r="C6" s="77">
        <v>9</v>
      </c>
      <c r="D6" s="116">
        <v>7.9692149116297947E-3</v>
      </c>
      <c r="E6" s="116">
        <v>1.0739219099851451</v>
      </c>
      <c r="F6" s="77" t="b">
        <v>0</v>
      </c>
      <c r="G6" s="77" t="b">
        <v>0</v>
      </c>
      <c r="H6" s="77" t="b">
        <v>0</v>
      </c>
      <c r="I6" s="77" t="b">
        <v>0</v>
      </c>
      <c r="J6" s="77" t="b">
        <v>0</v>
      </c>
      <c r="K6" s="77" t="b">
        <v>0</v>
      </c>
    </row>
    <row r="7" spans="1:11" x14ac:dyDescent="0.35">
      <c r="A7" s="77" t="s">
        <v>1668</v>
      </c>
      <c r="B7" s="77" t="s">
        <v>1667</v>
      </c>
      <c r="C7" s="77">
        <v>9</v>
      </c>
      <c r="D7" s="116">
        <v>7.9692149116297947E-3</v>
      </c>
      <c r="E7" s="116">
        <v>1.9410142437055697</v>
      </c>
      <c r="F7" s="77" t="b">
        <v>0</v>
      </c>
      <c r="G7" s="77" t="b">
        <v>0</v>
      </c>
      <c r="H7" s="77" t="b">
        <v>0</v>
      </c>
      <c r="I7" s="77" t="b">
        <v>0</v>
      </c>
      <c r="J7" s="77" t="b">
        <v>0</v>
      </c>
      <c r="K7" s="77" t="b">
        <v>0</v>
      </c>
    </row>
    <row r="8" spans="1:11" x14ac:dyDescent="0.35">
      <c r="A8" s="77" t="s">
        <v>1469</v>
      </c>
      <c r="B8" s="77" t="s">
        <v>1672</v>
      </c>
      <c r="C8" s="77">
        <v>7</v>
      </c>
      <c r="D8" s="116">
        <v>6.8563413877495098E-3</v>
      </c>
      <c r="E8" s="116">
        <v>1.8520731603687886</v>
      </c>
      <c r="F8" s="77" t="b">
        <v>0</v>
      </c>
      <c r="G8" s="77" t="b">
        <v>0</v>
      </c>
      <c r="H8" s="77" t="b">
        <v>0</v>
      </c>
      <c r="I8" s="77" t="b">
        <v>0</v>
      </c>
      <c r="J8" s="77" t="b">
        <v>0</v>
      </c>
      <c r="K8" s="77" t="b">
        <v>0</v>
      </c>
    </row>
    <row r="9" spans="1:11" x14ac:dyDescent="0.35">
      <c r="A9" s="77" t="s">
        <v>1670</v>
      </c>
      <c r="B9" s="77" t="s">
        <v>1467</v>
      </c>
      <c r="C9" s="77">
        <v>7</v>
      </c>
      <c r="D9" s="116">
        <v>6.8563413877495098E-3</v>
      </c>
      <c r="E9" s="116">
        <v>1.2658074362240581</v>
      </c>
      <c r="F9" s="77" t="b">
        <v>0</v>
      </c>
      <c r="G9" s="77" t="b">
        <v>0</v>
      </c>
      <c r="H9" s="77" t="b">
        <v>0</v>
      </c>
      <c r="I9" s="77" t="b">
        <v>0</v>
      </c>
      <c r="J9" s="77" t="b">
        <v>0</v>
      </c>
      <c r="K9" s="77" t="b">
        <v>0</v>
      </c>
    </row>
    <row r="10" spans="1:11" x14ac:dyDescent="0.35">
      <c r="A10" s="77" t="s">
        <v>1684</v>
      </c>
      <c r="B10" s="77" t="s">
        <v>1685</v>
      </c>
      <c r="C10" s="77">
        <v>5</v>
      </c>
      <c r="D10" s="116">
        <v>5.5267064112986637E-3</v>
      </c>
      <c r="E10" s="116">
        <v>2.3291944150884514</v>
      </c>
      <c r="F10" s="77" t="b">
        <v>0</v>
      </c>
      <c r="G10" s="77" t="b">
        <v>0</v>
      </c>
      <c r="H10" s="77" t="b">
        <v>0</v>
      </c>
      <c r="I10" s="77" t="b">
        <v>0</v>
      </c>
      <c r="J10" s="77" t="b">
        <v>0</v>
      </c>
      <c r="K10" s="77" t="b">
        <v>0</v>
      </c>
    </row>
    <row r="11" spans="1:11" x14ac:dyDescent="0.35">
      <c r="A11" s="77" t="s">
        <v>1685</v>
      </c>
      <c r="B11" s="77" t="s">
        <v>1467</v>
      </c>
      <c r="C11" s="77">
        <v>5</v>
      </c>
      <c r="D11" s="116">
        <v>5.5267064112986637E-3</v>
      </c>
      <c r="E11" s="116">
        <v>1.3749519056491262</v>
      </c>
      <c r="F11" s="77" t="b">
        <v>0</v>
      </c>
      <c r="G11" s="77" t="b">
        <v>0</v>
      </c>
      <c r="H11" s="77" t="b">
        <v>0</v>
      </c>
      <c r="I11" s="77" t="b">
        <v>0</v>
      </c>
      <c r="J11" s="77" t="b">
        <v>0</v>
      </c>
      <c r="K11" s="77" t="b">
        <v>0</v>
      </c>
    </row>
    <row r="12" spans="1:11" x14ac:dyDescent="0.35">
      <c r="A12" s="77" t="s">
        <v>1466</v>
      </c>
      <c r="B12" s="77" t="s">
        <v>1677</v>
      </c>
      <c r="C12" s="77">
        <v>5</v>
      </c>
      <c r="D12" s="116">
        <v>5.5267064112986637E-3</v>
      </c>
      <c r="E12" s="116">
        <v>1.0404981544981953</v>
      </c>
      <c r="F12" s="77" t="b">
        <v>0</v>
      </c>
      <c r="G12" s="77" t="b">
        <v>0</v>
      </c>
      <c r="H12" s="77" t="b">
        <v>0</v>
      </c>
      <c r="I12" s="77" t="b">
        <v>0</v>
      </c>
      <c r="J12" s="77" t="b">
        <v>0</v>
      </c>
      <c r="K12" s="77" t="b">
        <v>0</v>
      </c>
    </row>
    <row r="13" spans="1:11" x14ac:dyDescent="0.35">
      <c r="A13" s="77" t="s">
        <v>1693</v>
      </c>
      <c r="B13" s="77" t="s">
        <v>1469</v>
      </c>
      <c r="C13" s="77">
        <v>4</v>
      </c>
      <c r="D13" s="116">
        <v>4.7552497561123373E-3</v>
      </c>
      <c r="E13" s="116">
        <v>1.8520731603687888</v>
      </c>
      <c r="F13" s="77" t="b">
        <v>0</v>
      </c>
      <c r="G13" s="77" t="b">
        <v>0</v>
      </c>
      <c r="H13" s="77" t="b">
        <v>0</v>
      </c>
      <c r="I13" s="77" t="b">
        <v>0</v>
      </c>
      <c r="J13" s="77" t="b">
        <v>0</v>
      </c>
      <c r="K13" s="77" t="b">
        <v>0</v>
      </c>
    </row>
    <row r="14" spans="1:11" x14ac:dyDescent="0.35">
      <c r="A14" s="77" t="s">
        <v>1672</v>
      </c>
      <c r="B14" s="77" t="s">
        <v>1694</v>
      </c>
      <c r="C14" s="77">
        <v>4</v>
      </c>
      <c r="D14" s="116">
        <v>4.7552497561123373E-3</v>
      </c>
      <c r="E14" s="116">
        <v>2.4261044280965076</v>
      </c>
      <c r="F14" s="77" t="b">
        <v>0</v>
      </c>
      <c r="G14" s="77" t="b">
        <v>0</v>
      </c>
      <c r="H14" s="77" t="b">
        <v>0</v>
      </c>
      <c r="I14" s="77" t="b">
        <v>0</v>
      </c>
      <c r="J14" s="77" t="b">
        <v>0</v>
      </c>
      <c r="K14" s="77" t="b">
        <v>0</v>
      </c>
    </row>
    <row r="15" spans="1:11" x14ac:dyDescent="0.35">
      <c r="A15" s="77" t="s">
        <v>1694</v>
      </c>
      <c r="B15" s="77" t="s">
        <v>1695</v>
      </c>
      <c r="C15" s="77">
        <v>4</v>
      </c>
      <c r="D15" s="116">
        <v>4.7552497561123373E-3</v>
      </c>
      <c r="E15" s="116">
        <v>2.4261044280965076</v>
      </c>
      <c r="F15" s="77" t="b">
        <v>0</v>
      </c>
      <c r="G15" s="77" t="b">
        <v>0</v>
      </c>
      <c r="H15" s="77" t="b">
        <v>0</v>
      </c>
      <c r="I15" s="77" t="b">
        <v>0</v>
      </c>
      <c r="J15" s="77" t="b">
        <v>0</v>
      </c>
      <c r="K15" s="77" t="b">
        <v>0</v>
      </c>
    </row>
    <row r="16" spans="1:11" x14ac:dyDescent="0.35">
      <c r="A16" s="77" t="s">
        <v>1671</v>
      </c>
      <c r="B16" s="77" t="s">
        <v>1697</v>
      </c>
      <c r="C16" s="77">
        <v>4</v>
      </c>
      <c r="D16" s="116">
        <v>5.7923901373835903E-3</v>
      </c>
      <c r="E16" s="116">
        <v>2.1250744324325264</v>
      </c>
      <c r="F16" s="77" t="b">
        <v>0</v>
      </c>
      <c r="G16" s="77" t="b">
        <v>0</v>
      </c>
      <c r="H16" s="77" t="b">
        <v>0</v>
      </c>
      <c r="I16" s="77" t="b">
        <v>0</v>
      </c>
      <c r="J16" s="77" t="b">
        <v>0</v>
      </c>
      <c r="K16" s="77" t="b">
        <v>0</v>
      </c>
    </row>
    <row r="17" spans="1:11" x14ac:dyDescent="0.35">
      <c r="A17" s="77" t="s">
        <v>1666</v>
      </c>
      <c r="B17" s="77" t="s">
        <v>1666</v>
      </c>
      <c r="C17" s="77">
        <v>4</v>
      </c>
      <c r="D17" s="116">
        <v>4.7552497561123373E-3</v>
      </c>
      <c r="E17" s="116">
        <v>1.4370998123979706</v>
      </c>
      <c r="F17" s="77" t="b">
        <v>0</v>
      </c>
      <c r="G17" s="77" t="b">
        <v>0</v>
      </c>
      <c r="H17" s="77" t="b">
        <v>0</v>
      </c>
      <c r="I17" s="77" t="b">
        <v>0</v>
      </c>
      <c r="J17" s="77" t="b">
        <v>0</v>
      </c>
      <c r="K17" s="77" t="b">
        <v>0</v>
      </c>
    </row>
    <row r="18" spans="1:11" x14ac:dyDescent="0.35">
      <c r="A18" s="77" t="s">
        <v>1673</v>
      </c>
      <c r="B18" s="77" t="s">
        <v>1688</v>
      </c>
      <c r="C18" s="77">
        <v>4</v>
      </c>
      <c r="D18" s="116">
        <v>4.7552497561123373E-3</v>
      </c>
      <c r="E18" s="116">
        <v>2.0861563664021565</v>
      </c>
      <c r="F18" s="77" t="b">
        <v>0</v>
      </c>
      <c r="G18" s="77" t="b">
        <v>0</v>
      </c>
      <c r="H18" s="77" t="b">
        <v>0</v>
      </c>
      <c r="I18" s="77" t="b">
        <v>0</v>
      </c>
      <c r="J18" s="77" t="b">
        <v>0</v>
      </c>
      <c r="K18" s="77" t="b">
        <v>0</v>
      </c>
    </row>
    <row r="19" spans="1:11" x14ac:dyDescent="0.35">
      <c r="A19" s="77" t="s">
        <v>1466</v>
      </c>
      <c r="B19" s="77" t="s">
        <v>1689</v>
      </c>
      <c r="C19" s="77">
        <v>4</v>
      </c>
      <c r="D19" s="116">
        <v>4.7552497561123373E-3</v>
      </c>
      <c r="E19" s="116">
        <v>1.0227693875377639</v>
      </c>
      <c r="F19" s="77" t="b">
        <v>0</v>
      </c>
      <c r="G19" s="77" t="b">
        <v>0</v>
      </c>
      <c r="H19" s="77" t="b">
        <v>0</v>
      </c>
      <c r="I19" s="77" t="b">
        <v>0</v>
      </c>
      <c r="J19" s="77" t="b">
        <v>0</v>
      </c>
      <c r="K19" s="77" t="b">
        <v>0</v>
      </c>
    </row>
    <row r="20" spans="1:11" x14ac:dyDescent="0.35">
      <c r="A20" s="77" t="s">
        <v>1682</v>
      </c>
      <c r="B20" s="77" t="s">
        <v>1700</v>
      </c>
      <c r="C20" s="77">
        <v>4</v>
      </c>
      <c r="D20" s="116">
        <v>4.7552497561123373E-3</v>
      </c>
      <c r="E20" s="116">
        <v>2.2500131690408263</v>
      </c>
      <c r="F20" s="77" t="b">
        <v>0</v>
      </c>
      <c r="G20" s="77" t="b">
        <v>0</v>
      </c>
      <c r="H20" s="77" t="b">
        <v>0</v>
      </c>
      <c r="I20" s="77" t="b">
        <v>0</v>
      </c>
      <c r="J20" s="77" t="b">
        <v>0</v>
      </c>
      <c r="K20" s="77" t="b">
        <v>0</v>
      </c>
    </row>
    <row r="21" spans="1:11" x14ac:dyDescent="0.35">
      <c r="A21" s="77" t="s">
        <v>1466</v>
      </c>
      <c r="B21" s="77" t="s">
        <v>1674</v>
      </c>
      <c r="C21" s="77">
        <v>3</v>
      </c>
      <c r="D21" s="116">
        <v>3.8892764297671994E-3</v>
      </c>
      <c r="E21" s="116">
        <v>0.81864940488183902</v>
      </c>
      <c r="F21" s="77" t="b">
        <v>0</v>
      </c>
      <c r="G21" s="77" t="b">
        <v>0</v>
      </c>
      <c r="H21" s="77" t="b">
        <v>0</v>
      </c>
      <c r="I21" s="77" t="b">
        <v>0</v>
      </c>
      <c r="J21" s="77" t="b">
        <v>0</v>
      </c>
      <c r="K21" s="77" t="b">
        <v>0</v>
      </c>
    </row>
    <row r="22" spans="1:11" x14ac:dyDescent="0.35">
      <c r="A22" s="77" t="s">
        <v>1674</v>
      </c>
      <c r="B22" s="77" t="s">
        <v>1693</v>
      </c>
      <c r="C22" s="77">
        <v>3</v>
      </c>
      <c r="D22" s="116">
        <v>3.8892764297671994E-3</v>
      </c>
      <c r="E22" s="116">
        <v>2.1250744324325264</v>
      </c>
      <c r="F22" s="77" t="b">
        <v>0</v>
      </c>
      <c r="G22" s="77" t="b">
        <v>0</v>
      </c>
      <c r="H22" s="77" t="b">
        <v>0</v>
      </c>
      <c r="I22" s="77" t="b">
        <v>0</v>
      </c>
      <c r="J22" s="77" t="b">
        <v>0</v>
      </c>
      <c r="K22" s="77" t="b">
        <v>0</v>
      </c>
    </row>
    <row r="23" spans="1:11" x14ac:dyDescent="0.35">
      <c r="A23" s="77" t="s">
        <v>1704</v>
      </c>
      <c r="B23" s="77" t="s">
        <v>1705</v>
      </c>
      <c r="C23" s="77">
        <v>3</v>
      </c>
      <c r="D23" s="116">
        <v>3.8892764297671994E-3</v>
      </c>
      <c r="E23" s="116">
        <v>2.5510431647048075</v>
      </c>
      <c r="F23" s="77" t="b">
        <v>0</v>
      </c>
      <c r="G23" s="77" t="b">
        <v>0</v>
      </c>
      <c r="H23" s="77" t="b">
        <v>0</v>
      </c>
      <c r="I23" s="77" t="b">
        <v>0</v>
      </c>
      <c r="J23" s="77" t="b">
        <v>0</v>
      </c>
      <c r="K23" s="77" t="b">
        <v>0</v>
      </c>
    </row>
    <row r="24" spans="1:11" x14ac:dyDescent="0.35">
      <c r="A24" s="77" t="s">
        <v>1705</v>
      </c>
      <c r="B24" s="77" t="s">
        <v>1675</v>
      </c>
      <c r="C24" s="77">
        <v>3</v>
      </c>
      <c r="D24" s="116">
        <v>3.8892764297671994E-3</v>
      </c>
      <c r="E24" s="116">
        <v>2.2500131690408263</v>
      </c>
      <c r="F24" s="77" t="b">
        <v>0</v>
      </c>
      <c r="G24" s="77" t="b">
        <v>0</v>
      </c>
      <c r="H24" s="77" t="b">
        <v>0</v>
      </c>
      <c r="I24" s="77" t="b">
        <v>0</v>
      </c>
      <c r="J24" s="77" t="b">
        <v>0</v>
      </c>
      <c r="K24" s="77" t="b">
        <v>0</v>
      </c>
    </row>
    <row r="25" spans="1:11" x14ac:dyDescent="0.35">
      <c r="A25" s="77" t="s">
        <v>1675</v>
      </c>
      <c r="B25" s="77" t="s">
        <v>1706</v>
      </c>
      <c r="C25" s="77">
        <v>3</v>
      </c>
      <c r="D25" s="116">
        <v>3.8892764297671994E-3</v>
      </c>
      <c r="E25" s="116">
        <v>2.2500131690408263</v>
      </c>
      <c r="F25" s="77" t="b">
        <v>0</v>
      </c>
      <c r="G25" s="77" t="b">
        <v>0</v>
      </c>
      <c r="H25" s="77" t="b">
        <v>0</v>
      </c>
      <c r="I25" s="77" t="b">
        <v>0</v>
      </c>
      <c r="J25" s="77" t="b">
        <v>0</v>
      </c>
      <c r="K25" s="77" t="b">
        <v>0</v>
      </c>
    </row>
    <row r="26" spans="1:11" x14ac:dyDescent="0.35">
      <c r="A26" s="77" t="s">
        <v>1706</v>
      </c>
      <c r="B26" s="77" t="s">
        <v>1707</v>
      </c>
      <c r="C26" s="77">
        <v>3</v>
      </c>
      <c r="D26" s="116">
        <v>3.8892764297671994E-3</v>
      </c>
      <c r="E26" s="116">
        <v>2.5510431647048075</v>
      </c>
      <c r="F26" s="77" t="b">
        <v>0</v>
      </c>
      <c r="G26" s="77" t="b">
        <v>0</v>
      </c>
      <c r="H26" s="77" t="b">
        <v>0</v>
      </c>
      <c r="I26" s="77" t="b">
        <v>0</v>
      </c>
      <c r="J26" s="77" t="b">
        <v>0</v>
      </c>
      <c r="K26" s="77" t="b">
        <v>0</v>
      </c>
    </row>
    <row r="27" spans="1:11" x14ac:dyDescent="0.35">
      <c r="A27" s="77" t="s">
        <v>1707</v>
      </c>
      <c r="B27" s="77" t="s">
        <v>1708</v>
      </c>
      <c r="C27" s="77">
        <v>3</v>
      </c>
      <c r="D27" s="116">
        <v>3.8892764297671994E-3</v>
      </c>
      <c r="E27" s="116">
        <v>2.5510431647048075</v>
      </c>
      <c r="F27" s="77" t="b">
        <v>0</v>
      </c>
      <c r="G27" s="77" t="b">
        <v>0</v>
      </c>
      <c r="H27" s="77" t="b">
        <v>0</v>
      </c>
      <c r="I27" s="77" t="b">
        <v>0</v>
      </c>
      <c r="J27" s="77" t="b">
        <v>0</v>
      </c>
      <c r="K27" s="77" t="b">
        <v>0</v>
      </c>
    </row>
    <row r="28" spans="1:11" x14ac:dyDescent="0.35">
      <c r="A28" s="77" t="s">
        <v>1708</v>
      </c>
      <c r="B28" s="77" t="s">
        <v>1709</v>
      </c>
      <c r="C28" s="77">
        <v>3</v>
      </c>
      <c r="D28" s="116">
        <v>3.8892764297671994E-3</v>
      </c>
      <c r="E28" s="116">
        <v>2.5510431647048075</v>
      </c>
      <c r="F28" s="77" t="b">
        <v>0</v>
      </c>
      <c r="G28" s="77" t="b">
        <v>0</v>
      </c>
      <c r="H28" s="77" t="b">
        <v>0</v>
      </c>
      <c r="I28" s="77" t="b">
        <v>0</v>
      </c>
      <c r="J28" s="77" t="b">
        <v>0</v>
      </c>
      <c r="K28" s="77" t="b">
        <v>0</v>
      </c>
    </row>
    <row r="29" spans="1:11" x14ac:dyDescent="0.35">
      <c r="A29" s="77" t="s">
        <v>1709</v>
      </c>
      <c r="B29" s="77" t="s">
        <v>1675</v>
      </c>
      <c r="C29" s="77">
        <v>3</v>
      </c>
      <c r="D29" s="116">
        <v>3.8892764297671994E-3</v>
      </c>
      <c r="E29" s="116">
        <v>2.2500131690408263</v>
      </c>
      <c r="F29" s="77" t="b">
        <v>0</v>
      </c>
      <c r="G29" s="77" t="b">
        <v>0</v>
      </c>
      <c r="H29" s="77" t="b">
        <v>0</v>
      </c>
      <c r="I29" s="77" t="b">
        <v>0</v>
      </c>
      <c r="J29" s="77" t="b">
        <v>0</v>
      </c>
      <c r="K29" s="77" t="b">
        <v>0</v>
      </c>
    </row>
    <row r="30" spans="1:11" x14ac:dyDescent="0.35">
      <c r="A30" s="77" t="s">
        <v>1675</v>
      </c>
      <c r="B30" s="77" t="s">
        <v>1710</v>
      </c>
      <c r="C30" s="77">
        <v>3</v>
      </c>
      <c r="D30" s="116">
        <v>3.8892764297671994E-3</v>
      </c>
      <c r="E30" s="116">
        <v>2.2500131690408263</v>
      </c>
      <c r="F30" s="77" t="b">
        <v>0</v>
      </c>
      <c r="G30" s="77" t="b">
        <v>0</v>
      </c>
      <c r="H30" s="77" t="b">
        <v>0</v>
      </c>
      <c r="I30" s="77" t="b">
        <v>0</v>
      </c>
      <c r="J30" s="77" t="b">
        <v>0</v>
      </c>
      <c r="K30" s="77" t="b">
        <v>0</v>
      </c>
    </row>
    <row r="31" spans="1:11" x14ac:dyDescent="0.35">
      <c r="A31" s="77" t="s">
        <v>1710</v>
      </c>
      <c r="B31" s="77" t="s">
        <v>1676</v>
      </c>
      <c r="C31" s="77">
        <v>3</v>
      </c>
      <c r="D31" s="116">
        <v>3.8892764297671994E-3</v>
      </c>
      <c r="E31" s="116">
        <v>2.2500131690408263</v>
      </c>
      <c r="F31" s="77" t="b">
        <v>0</v>
      </c>
      <c r="G31" s="77" t="b">
        <v>0</v>
      </c>
      <c r="H31" s="77" t="b">
        <v>0</v>
      </c>
      <c r="I31" s="77" t="b">
        <v>0</v>
      </c>
      <c r="J31" s="77" t="b">
        <v>0</v>
      </c>
      <c r="K31" s="77" t="b">
        <v>0</v>
      </c>
    </row>
    <row r="32" spans="1:11" x14ac:dyDescent="0.35">
      <c r="A32" s="77" t="s">
        <v>1676</v>
      </c>
      <c r="B32" s="77" t="s">
        <v>702</v>
      </c>
      <c r="C32" s="77">
        <v>3</v>
      </c>
      <c r="D32" s="116">
        <v>3.8892764297671994E-3</v>
      </c>
      <c r="E32" s="116">
        <v>2.0281644194244701</v>
      </c>
      <c r="F32" s="77" t="b">
        <v>0</v>
      </c>
      <c r="G32" s="77" t="b">
        <v>0</v>
      </c>
      <c r="H32" s="77" t="b">
        <v>0</v>
      </c>
      <c r="I32" s="77" t="b">
        <v>0</v>
      </c>
      <c r="J32" s="77" t="b">
        <v>0</v>
      </c>
      <c r="K32" s="77" t="b">
        <v>0</v>
      </c>
    </row>
    <row r="33" spans="1:11" x14ac:dyDescent="0.35">
      <c r="A33" s="77" t="s">
        <v>702</v>
      </c>
      <c r="B33" s="77" t="s">
        <v>1684</v>
      </c>
      <c r="C33" s="77">
        <v>3</v>
      </c>
      <c r="D33" s="116">
        <v>3.8892764297671994E-3</v>
      </c>
      <c r="E33" s="116">
        <v>2.1073456654720948</v>
      </c>
      <c r="F33" s="77" t="b">
        <v>0</v>
      </c>
      <c r="G33" s="77" t="b">
        <v>0</v>
      </c>
      <c r="H33" s="77" t="b">
        <v>0</v>
      </c>
      <c r="I33" s="77" t="b">
        <v>0</v>
      </c>
      <c r="J33" s="77" t="b">
        <v>0</v>
      </c>
      <c r="K33" s="77" t="b">
        <v>0</v>
      </c>
    </row>
    <row r="34" spans="1:11" x14ac:dyDescent="0.35">
      <c r="A34" s="77" t="s">
        <v>1669</v>
      </c>
      <c r="B34" s="77" t="s">
        <v>1671</v>
      </c>
      <c r="C34" s="77">
        <v>3</v>
      </c>
      <c r="D34" s="116">
        <v>3.8892764297671994E-3</v>
      </c>
      <c r="E34" s="116">
        <v>1.6021956871521887</v>
      </c>
      <c r="F34" s="77" t="b">
        <v>0</v>
      </c>
      <c r="G34" s="77" t="b">
        <v>0</v>
      </c>
      <c r="H34" s="77" t="b">
        <v>0</v>
      </c>
      <c r="I34" s="77" t="b">
        <v>0</v>
      </c>
      <c r="J34" s="77" t="b">
        <v>0</v>
      </c>
      <c r="K34" s="77" t="b">
        <v>0</v>
      </c>
    </row>
    <row r="35" spans="1:11" x14ac:dyDescent="0.35">
      <c r="A35" s="77" t="s">
        <v>1714</v>
      </c>
      <c r="B35" s="77" t="s">
        <v>1670</v>
      </c>
      <c r="C35" s="77">
        <v>3</v>
      </c>
      <c r="D35" s="116">
        <v>3.8892764297671994E-3</v>
      </c>
      <c r="E35" s="116">
        <v>2.3291944150884509</v>
      </c>
      <c r="F35" s="77" t="b">
        <v>0</v>
      </c>
      <c r="G35" s="77" t="b">
        <v>0</v>
      </c>
      <c r="H35" s="77" t="b">
        <v>0</v>
      </c>
      <c r="I35" s="77" t="b">
        <v>0</v>
      </c>
      <c r="J35" s="77" t="b">
        <v>0</v>
      </c>
      <c r="K35" s="77" t="b">
        <v>0</v>
      </c>
    </row>
    <row r="36" spans="1:11" x14ac:dyDescent="0.35">
      <c r="A36" s="77" t="s">
        <v>1677</v>
      </c>
      <c r="B36" s="77" t="s">
        <v>1715</v>
      </c>
      <c r="C36" s="77">
        <v>3</v>
      </c>
      <c r="D36" s="116">
        <v>3.8892764297671994E-3</v>
      </c>
      <c r="E36" s="116">
        <v>2.3291944150884509</v>
      </c>
      <c r="F36" s="77" t="b">
        <v>0</v>
      </c>
      <c r="G36" s="77" t="b">
        <v>0</v>
      </c>
      <c r="H36" s="77" t="b">
        <v>0</v>
      </c>
      <c r="I36" s="77" t="b">
        <v>0</v>
      </c>
      <c r="J36" s="77" t="b">
        <v>0</v>
      </c>
      <c r="K36" s="77" t="b">
        <v>0</v>
      </c>
    </row>
    <row r="37" spans="1:11" x14ac:dyDescent="0.35">
      <c r="A37" s="77" t="s">
        <v>1715</v>
      </c>
      <c r="B37" s="77" t="s">
        <v>1716</v>
      </c>
      <c r="C37" s="77">
        <v>3</v>
      </c>
      <c r="D37" s="116">
        <v>3.8892764297671994E-3</v>
      </c>
      <c r="E37" s="116">
        <v>2.5510431647048075</v>
      </c>
      <c r="F37" s="77" t="b">
        <v>0</v>
      </c>
      <c r="G37" s="77" t="b">
        <v>0</v>
      </c>
      <c r="H37" s="77" t="b">
        <v>0</v>
      </c>
      <c r="I37" s="77" t="b">
        <v>0</v>
      </c>
      <c r="J37" s="77" t="b">
        <v>0</v>
      </c>
      <c r="K37" s="77" t="b">
        <v>0</v>
      </c>
    </row>
    <row r="38" spans="1:11" x14ac:dyDescent="0.35">
      <c r="A38" s="77" t="s">
        <v>1468</v>
      </c>
      <c r="B38" s="77" t="s">
        <v>1717</v>
      </c>
      <c r="C38" s="77">
        <v>3</v>
      </c>
      <c r="D38" s="116">
        <v>3.8892764297671994E-3</v>
      </c>
      <c r="E38" s="116">
        <v>1.7728919143211639</v>
      </c>
      <c r="F38" s="77" t="b">
        <v>0</v>
      </c>
      <c r="G38" s="77" t="b">
        <v>0</v>
      </c>
      <c r="H38" s="77" t="b">
        <v>0</v>
      </c>
      <c r="I38" s="77" t="b">
        <v>0</v>
      </c>
      <c r="J38" s="77" t="b">
        <v>0</v>
      </c>
      <c r="K38" s="77" t="b">
        <v>0</v>
      </c>
    </row>
    <row r="39" spans="1:11" x14ac:dyDescent="0.35">
      <c r="A39" s="77" t="s">
        <v>1669</v>
      </c>
      <c r="B39" s="77" t="s">
        <v>1666</v>
      </c>
      <c r="C39" s="77">
        <v>3</v>
      </c>
      <c r="D39" s="116">
        <v>3.8892764297671994E-3</v>
      </c>
      <c r="E39" s="116">
        <v>1.3913423218372956</v>
      </c>
      <c r="F39" s="77" t="b">
        <v>0</v>
      </c>
      <c r="G39" s="77" t="b">
        <v>0</v>
      </c>
      <c r="H39" s="77" t="b">
        <v>0</v>
      </c>
      <c r="I39" s="77" t="b">
        <v>0</v>
      </c>
      <c r="J39" s="77" t="b">
        <v>0</v>
      </c>
      <c r="K39" s="77" t="b">
        <v>0</v>
      </c>
    </row>
    <row r="40" spans="1:11" x14ac:dyDescent="0.35">
      <c r="A40" s="77" t="s">
        <v>1666</v>
      </c>
      <c r="B40" s="77" t="s">
        <v>1679</v>
      </c>
      <c r="C40" s="77">
        <v>3</v>
      </c>
      <c r="D40" s="116">
        <v>3.8892764297671994E-3</v>
      </c>
      <c r="E40" s="116">
        <v>1.7271344237604886</v>
      </c>
      <c r="F40" s="77" t="b">
        <v>0</v>
      </c>
      <c r="G40" s="77" t="b">
        <v>0</v>
      </c>
      <c r="H40" s="77" t="b">
        <v>0</v>
      </c>
      <c r="I40" s="77" t="b">
        <v>0</v>
      </c>
      <c r="J40" s="77" t="b">
        <v>0</v>
      </c>
      <c r="K40" s="77" t="b">
        <v>0</v>
      </c>
    </row>
    <row r="41" spans="1:11" x14ac:dyDescent="0.35">
      <c r="A41" s="77" t="s">
        <v>1468</v>
      </c>
      <c r="B41" s="77" t="s">
        <v>1728</v>
      </c>
      <c r="C41" s="77">
        <v>3</v>
      </c>
      <c r="D41" s="116">
        <v>3.8892764297671994E-3</v>
      </c>
      <c r="E41" s="116">
        <v>1.7728919143211639</v>
      </c>
      <c r="F41" s="77" t="b">
        <v>0</v>
      </c>
      <c r="G41" s="77" t="b">
        <v>0</v>
      </c>
      <c r="H41" s="77" t="b">
        <v>0</v>
      </c>
      <c r="I41" s="77" t="b">
        <v>0</v>
      </c>
      <c r="J41" s="77" t="b">
        <v>0</v>
      </c>
      <c r="K41" s="77" t="b">
        <v>0</v>
      </c>
    </row>
    <row r="42" spans="1:11" x14ac:dyDescent="0.35">
      <c r="A42" s="77" t="s">
        <v>1686</v>
      </c>
      <c r="B42" s="77" t="s">
        <v>1671</v>
      </c>
      <c r="C42" s="77">
        <v>3</v>
      </c>
      <c r="D42" s="116">
        <v>3.8892764297671994E-3</v>
      </c>
      <c r="E42" s="116">
        <v>1.90322568281617</v>
      </c>
      <c r="F42" s="77" t="b">
        <v>0</v>
      </c>
      <c r="G42" s="77" t="b">
        <v>0</v>
      </c>
      <c r="H42" s="77" t="b">
        <v>0</v>
      </c>
      <c r="I42" s="77" t="b">
        <v>0</v>
      </c>
      <c r="J42" s="77" t="b">
        <v>0</v>
      </c>
      <c r="K42" s="77" t="b">
        <v>0</v>
      </c>
    </row>
    <row r="43" spans="1:11" x14ac:dyDescent="0.35">
      <c r="A43" s="77" t="s">
        <v>1671</v>
      </c>
      <c r="B43" s="77" t="s">
        <v>1696</v>
      </c>
      <c r="C43" s="77">
        <v>3</v>
      </c>
      <c r="D43" s="116">
        <v>3.8892764297671994E-3</v>
      </c>
      <c r="E43" s="116">
        <v>2.0001356958242265</v>
      </c>
      <c r="F43" s="77" t="b">
        <v>0</v>
      </c>
      <c r="G43" s="77" t="b">
        <v>0</v>
      </c>
      <c r="H43" s="77" t="b">
        <v>0</v>
      </c>
      <c r="I43" s="77" t="b">
        <v>0</v>
      </c>
      <c r="J43" s="77" t="b">
        <v>0</v>
      </c>
      <c r="K43" s="77" t="b">
        <v>0</v>
      </c>
    </row>
    <row r="44" spans="1:11" x14ac:dyDescent="0.35">
      <c r="A44" s="77" t="s">
        <v>1669</v>
      </c>
      <c r="B44" s="77" t="s">
        <v>1682</v>
      </c>
      <c r="C44" s="77">
        <v>3</v>
      </c>
      <c r="D44" s="116">
        <v>3.8892764297671994E-3</v>
      </c>
      <c r="E44" s="116">
        <v>1.7271344237604886</v>
      </c>
      <c r="F44" s="77" t="b">
        <v>0</v>
      </c>
      <c r="G44" s="77" t="b">
        <v>0</v>
      </c>
      <c r="H44" s="77" t="b">
        <v>0</v>
      </c>
      <c r="I44" s="77" t="b">
        <v>0</v>
      </c>
      <c r="J44" s="77" t="b">
        <v>0</v>
      </c>
      <c r="K44" s="77" t="b">
        <v>0</v>
      </c>
    </row>
    <row r="45" spans="1:11" x14ac:dyDescent="0.35">
      <c r="A45" s="77" t="s">
        <v>320</v>
      </c>
      <c r="B45" s="77" t="s">
        <v>1467</v>
      </c>
      <c r="C45" s="77">
        <v>2</v>
      </c>
      <c r="D45" s="116">
        <v>2.8961950686917952E-3</v>
      </c>
      <c r="E45" s="116">
        <v>1.3749519056491262</v>
      </c>
      <c r="F45" s="77" t="b">
        <v>0</v>
      </c>
      <c r="G45" s="77" t="b">
        <v>0</v>
      </c>
      <c r="H45" s="77" t="b">
        <v>0</v>
      </c>
      <c r="I45" s="77" t="b">
        <v>0</v>
      </c>
      <c r="J45" s="77" t="b">
        <v>0</v>
      </c>
      <c r="K45" s="77" t="b">
        <v>0</v>
      </c>
    </row>
    <row r="46" spans="1:11" x14ac:dyDescent="0.35">
      <c r="A46" s="77" t="s">
        <v>1451</v>
      </c>
      <c r="B46" s="77" t="s">
        <v>1452</v>
      </c>
      <c r="C46" s="77">
        <v>2</v>
      </c>
      <c r="D46" s="116">
        <v>2.8961950686917952E-3</v>
      </c>
      <c r="E46" s="116">
        <v>2.7271344237604889</v>
      </c>
      <c r="F46" s="77" t="b">
        <v>0</v>
      </c>
      <c r="G46" s="77" t="b">
        <v>0</v>
      </c>
      <c r="H46" s="77" t="b">
        <v>0</v>
      </c>
      <c r="I46" s="77" t="b">
        <v>0</v>
      </c>
      <c r="J46" s="77" t="b">
        <v>0</v>
      </c>
      <c r="K46" s="77" t="b">
        <v>0</v>
      </c>
    </row>
    <row r="47" spans="1:11" x14ac:dyDescent="0.35">
      <c r="A47" s="77" t="s">
        <v>1452</v>
      </c>
      <c r="B47" s="77" t="s">
        <v>1465</v>
      </c>
      <c r="C47" s="77">
        <v>2</v>
      </c>
      <c r="D47" s="116">
        <v>2.8961950686917952E-3</v>
      </c>
      <c r="E47" s="116">
        <v>1.0739219099851451</v>
      </c>
      <c r="F47" s="77" t="b">
        <v>0</v>
      </c>
      <c r="G47" s="77" t="b">
        <v>0</v>
      </c>
      <c r="H47" s="77" t="b">
        <v>0</v>
      </c>
      <c r="I47" s="77" t="b">
        <v>0</v>
      </c>
      <c r="J47" s="77" t="b">
        <v>0</v>
      </c>
      <c r="K47" s="77" t="b">
        <v>0</v>
      </c>
    </row>
    <row r="48" spans="1:11" x14ac:dyDescent="0.35">
      <c r="A48" s="77" t="s">
        <v>1466</v>
      </c>
      <c r="B48" s="77" t="s">
        <v>1733</v>
      </c>
      <c r="C48" s="77">
        <v>2</v>
      </c>
      <c r="D48" s="116">
        <v>2.8961950686917952E-3</v>
      </c>
      <c r="E48" s="116">
        <v>1.1196794005458202</v>
      </c>
      <c r="F48" s="77" t="b">
        <v>0</v>
      </c>
      <c r="G48" s="77" t="b">
        <v>0</v>
      </c>
      <c r="H48" s="77" t="b">
        <v>0</v>
      </c>
      <c r="I48" s="77" t="b">
        <v>0</v>
      </c>
      <c r="J48" s="77" t="b">
        <v>0</v>
      </c>
      <c r="K48" s="77" t="b">
        <v>0</v>
      </c>
    </row>
    <row r="49" spans="1:11" x14ac:dyDescent="0.35">
      <c r="A49" s="77" t="s">
        <v>1733</v>
      </c>
      <c r="B49" s="77" t="s">
        <v>1683</v>
      </c>
      <c r="C49" s="77">
        <v>2</v>
      </c>
      <c r="D49" s="116">
        <v>2.8961950686917952E-3</v>
      </c>
      <c r="E49" s="116">
        <v>2.3291944150884514</v>
      </c>
      <c r="F49" s="77" t="b">
        <v>0</v>
      </c>
      <c r="G49" s="77" t="b">
        <v>0</v>
      </c>
      <c r="H49" s="77" t="b">
        <v>0</v>
      </c>
      <c r="I49" s="77" t="b">
        <v>0</v>
      </c>
      <c r="J49" s="77" t="b">
        <v>0</v>
      </c>
      <c r="K49" s="77" t="b">
        <v>0</v>
      </c>
    </row>
    <row r="50" spans="1:11" x14ac:dyDescent="0.35">
      <c r="A50" s="77" t="s">
        <v>1683</v>
      </c>
      <c r="B50" s="77" t="s">
        <v>1670</v>
      </c>
      <c r="C50" s="77">
        <v>2</v>
      </c>
      <c r="D50" s="116">
        <v>2.8961950686917952E-3</v>
      </c>
      <c r="E50" s="116">
        <v>1.9312544064164134</v>
      </c>
      <c r="F50" s="77" t="b">
        <v>0</v>
      </c>
      <c r="G50" s="77" t="b">
        <v>0</v>
      </c>
      <c r="H50" s="77" t="b">
        <v>0</v>
      </c>
      <c r="I50" s="77" t="b">
        <v>0</v>
      </c>
      <c r="J50" s="77" t="b">
        <v>0</v>
      </c>
      <c r="K50" s="77" t="b">
        <v>0</v>
      </c>
    </row>
    <row r="51" spans="1:11" x14ac:dyDescent="0.35">
      <c r="A51" s="77" t="s">
        <v>1670</v>
      </c>
      <c r="B51" s="77" t="s">
        <v>1734</v>
      </c>
      <c r="C51" s="77">
        <v>2</v>
      </c>
      <c r="D51" s="116">
        <v>2.8961950686917952E-3</v>
      </c>
      <c r="E51" s="116">
        <v>2.0739219099851449</v>
      </c>
      <c r="F51" s="77" t="b">
        <v>0</v>
      </c>
      <c r="G51" s="77" t="b">
        <v>0</v>
      </c>
      <c r="H51" s="77" t="b">
        <v>0</v>
      </c>
      <c r="I51" s="77" t="b">
        <v>0</v>
      </c>
      <c r="J51" s="77" t="b">
        <v>0</v>
      </c>
      <c r="K51" s="77" t="b">
        <v>0</v>
      </c>
    </row>
    <row r="52" spans="1:11" x14ac:dyDescent="0.35">
      <c r="A52" s="77" t="s">
        <v>1734</v>
      </c>
      <c r="B52" s="77" t="s">
        <v>1735</v>
      </c>
      <c r="C52" s="77">
        <v>2</v>
      </c>
      <c r="D52" s="116">
        <v>2.8961950686917952E-3</v>
      </c>
      <c r="E52" s="116">
        <v>2.7271344237604889</v>
      </c>
      <c r="F52" s="77" t="b">
        <v>0</v>
      </c>
      <c r="G52" s="77" t="b">
        <v>0</v>
      </c>
      <c r="H52" s="77" t="b">
        <v>0</v>
      </c>
      <c r="I52" s="77" t="b">
        <v>0</v>
      </c>
      <c r="J52" s="77" t="b">
        <v>0</v>
      </c>
      <c r="K52" s="77" t="b">
        <v>0</v>
      </c>
    </row>
    <row r="53" spans="1:11" x14ac:dyDescent="0.35">
      <c r="A53" s="77" t="s">
        <v>1735</v>
      </c>
      <c r="B53" s="77" t="s">
        <v>1736</v>
      </c>
      <c r="C53" s="77">
        <v>2</v>
      </c>
      <c r="D53" s="116">
        <v>2.8961950686917952E-3</v>
      </c>
      <c r="E53" s="116">
        <v>2.7271344237604889</v>
      </c>
      <c r="F53" s="77" t="b">
        <v>0</v>
      </c>
      <c r="G53" s="77" t="b">
        <v>0</v>
      </c>
      <c r="H53" s="77" t="b">
        <v>0</v>
      </c>
      <c r="I53" s="77" t="b">
        <v>0</v>
      </c>
      <c r="J53" s="77" t="b">
        <v>0</v>
      </c>
      <c r="K53" s="77" t="b">
        <v>0</v>
      </c>
    </row>
    <row r="54" spans="1:11" x14ac:dyDescent="0.35">
      <c r="A54" s="77" t="s">
        <v>1736</v>
      </c>
      <c r="B54" s="77" t="s">
        <v>1737</v>
      </c>
      <c r="C54" s="77">
        <v>2</v>
      </c>
      <c r="D54" s="116">
        <v>2.8961950686917952E-3</v>
      </c>
      <c r="E54" s="116">
        <v>2.7271344237604889</v>
      </c>
      <c r="F54" s="77" t="b">
        <v>0</v>
      </c>
      <c r="G54" s="77" t="b">
        <v>0</v>
      </c>
      <c r="H54" s="77" t="b">
        <v>0</v>
      </c>
      <c r="I54" s="77" t="b">
        <v>0</v>
      </c>
      <c r="J54" s="77" t="b">
        <v>0</v>
      </c>
      <c r="K54" s="77" t="b">
        <v>0</v>
      </c>
    </row>
    <row r="55" spans="1:11" x14ac:dyDescent="0.35">
      <c r="A55" s="77" t="s">
        <v>1737</v>
      </c>
      <c r="B55" s="77" t="s">
        <v>1738</v>
      </c>
      <c r="C55" s="77">
        <v>2</v>
      </c>
      <c r="D55" s="116">
        <v>2.8961950686917952E-3</v>
      </c>
      <c r="E55" s="116">
        <v>2.7271344237604889</v>
      </c>
      <c r="F55" s="77" t="b">
        <v>0</v>
      </c>
      <c r="G55" s="77" t="b">
        <v>0</v>
      </c>
      <c r="H55" s="77" t="b">
        <v>0</v>
      </c>
      <c r="I55" s="77" t="b">
        <v>0</v>
      </c>
      <c r="J55" s="77" t="b">
        <v>0</v>
      </c>
      <c r="K55" s="77" t="b">
        <v>0</v>
      </c>
    </row>
    <row r="56" spans="1:11" x14ac:dyDescent="0.35">
      <c r="A56" s="77" t="s">
        <v>1738</v>
      </c>
      <c r="B56" s="77" t="s">
        <v>1453</v>
      </c>
      <c r="C56" s="77">
        <v>2</v>
      </c>
      <c r="D56" s="116">
        <v>2.8961950686917952E-3</v>
      </c>
      <c r="E56" s="116">
        <v>2.7271344237604889</v>
      </c>
      <c r="F56" s="77" t="b">
        <v>0</v>
      </c>
      <c r="G56" s="77" t="b">
        <v>0</v>
      </c>
      <c r="H56" s="77" t="b">
        <v>0</v>
      </c>
      <c r="I56" s="77" t="b">
        <v>0</v>
      </c>
      <c r="J56" s="77" t="b">
        <v>0</v>
      </c>
      <c r="K56" s="77" t="b">
        <v>0</v>
      </c>
    </row>
    <row r="57" spans="1:11" x14ac:dyDescent="0.35">
      <c r="A57" s="77" t="s">
        <v>518</v>
      </c>
      <c r="B57" s="77" t="s">
        <v>1704</v>
      </c>
      <c r="C57" s="77">
        <v>2</v>
      </c>
      <c r="D57" s="116">
        <v>2.8961950686917952E-3</v>
      </c>
      <c r="E57" s="116">
        <v>2.7271344237604889</v>
      </c>
      <c r="F57" s="77" t="b">
        <v>0</v>
      </c>
      <c r="G57" s="77" t="b">
        <v>0</v>
      </c>
      <c r="H57" s="77" t="b">
        <v>0</v>
      </c>
      <c r="I57" s="77" t="b">
        <v>0</v>
      </c>
      <c r="J57" s="77" t="b">
        <v>0</v>
      </c>
      <c r="K57" s="77" t="b">
        <v>0</v>
      </c>
    </row>
    <row r="58" spans="1:11" x14ac:dyDescent="0.35">
      <c r="A58" s="77" t="s">
        <v>1466</v>
      </c>
      <c r="B58" s="77" t="s">
        <v>1739</v>
      </c>
      <c r="C58" s="77">
        <v>2</v>
      </c>
      <c r="D58" s="116">
        <v>2.8961950686917952E-3</v>
      </c>
      <c r="E58" s="116">
        <v>1.1196794005458202</v>
      </c>
      <c r="F58" s="77" t="b">
        <v>0</v>
      </c>
      <c r="G58" s="77" t="b">
        <v>0</v>
      </c>
      <c r="H58" s="77" t="b">
        <v>0</v>
      </c>
      <c r="I58" s="77" t="b">
        <v>0</v>
      </c>
      <c r="J58" s="77" t="b">
        <v>0</v>
      </c>
      <c r="K58" s="77" t="b">
        <v>0</v>
      </c>
    </row>
    <row r="59" spans="1:11" x14ac:dyDescent="0.35">
      <c r="A59" s="77" t="s">
        <v>1741</v>
      </c>
      <c r="B59" s="77" t="s">
        <v>1742</v>
      </c>
      <c r="C59" s="77">
        <v>2</v>
      </c>
      <c r="D59" s="116">
        <v>2.8961950686917952E-3</v>
      </c>
      <c r="E59" s="116">
        <v>2.7271344237604889</v>
      </c>
      <c r="F59" s="77" t="b">
        <v>0</v>
      </c>
      <c r="G59" s="77" t="b">
        <v>0</v>
      </c>
      <c r="H59" s="77" t="b">
        <v>0</v>
      </c>
      <c r="I59" s="77" t="b">
        <v>0</v>
      </c>
      <c r="J59" s="77" t="b">
        <v>0</v>
      </c>
      <c r="K59" s="77" t="b">
        <v>0</v>
      </c>
    </row>
    <row r="60" spans="1:11" x14ac:dyDescent="0.35">
      <c r="A60" s="77" t="s">
        <v>1742</v>
      </c>
      <c r="B60" s="77" t="s">
        <v>1743</v>
      </c>
      <c r="C60" s="77">
        <v>2</v>
      </c>
      <c r="D60" s="116">
        <v>2.8961950686917952E-3</v>
      </c>
      <c r="E60" s="116">
        <v>2.7271344237604889</v>
      </c>
      <c r="F60" s="77" t="b">
        <v>0</v>
      </c>
      <c r="G60" s="77" t="b">
        <v>0</v>
      </c>
      <c r="H60" s="77" t="b">
        <v>0</v>
      </c>
      <c r="I60" s="77" t="b">
        <v>0</v>
      </c>
      <c r="J60" s="77" t="b">
        <v>0</v>
      </c>
      <c r="K60" s="77" t="b">
        <v>0</v>
      </c>
    </row>
    <row r="61" spans="1:11" x14ac:dyDescent="0.35">
      <c r="A61" s="77" t="s">
        <v>1743</v>
      </c>
      <c r="B61" s="77" t="s">
        <v>1744</v>
      </c>
      <c r="C61" s="77">
        <v>2</v>
      </c>
      <c r="D61" s="116">
        <v>2.8961950686917952E-3</v>
      </c>
      <c r="E61" s="116">
        <v>2.7271344237604889</v>
      </c>
      <c r="F61" s="77" t="b">
        <v>0</v>
      </c>
      <c r="G61" s="77" t="b">
        <v>0</v>
      </c>
      <c r="H61" s="77" t="b">
        <v>0</v>
      </c>
      <c r="I61" s="77" t="b">
        <v>0</v>
      </c>
      <c r="J61" s="77" t="b">
        <v>0</v>
      </c>
      <c r="K61" s="77" t="b">
        <v>0</v>
      </c>
    </row>
    <row r="62" spans="1:11" x14ac:dyDescent="0.35">
      <c r="A62" s="77" t="s">
        <v>1744</v>
      </c>
      <c r="B62" s="77" t="s">
        <v>1745</v>
      </c>
      <c r="C62" s="77">
        <v>2</v>
      </c>
      <c r="D62" s="116">
        <v>2.8961950686917952E-3</v>
      </c>
      <c r="E62" s="116">
        <v>2.7271344237604889</v>
      </c>
      <c r="F62" s="77" t="b">
        <v>0</v>
      </c>
      <c r="G62" s="77" t="b">
        <v>0</v>
      </c>
      <c r="H62" s="77" t="b">
        <v>0</v>
      </c>
      <c r="I62" s="77" t="b">
        <v>0</v>
      </c>
      <c r="J62" s="77" t="b">
        <v>0</v>
      </c>
      <c r="K62" s="77" t="b">
        <v>0</v>
      </c>
    </row>
    <row r="63" spans="1:11" x14ac:dyDescent="0.35">
      <c r="A63" s="77" t="s">
        <v>1745</v>
      </c>
      <c r="B63" s="77" t="s">
        <v>1746</v>
      </c>
      <c r="C63" s="77">
        <v>2</v>
      </c>
      <c r="D63" s="116">
        <v>2.8961950686917952E-3</v>
      </c>
      <c r="E63" s="116">
        <v>2.7271344237604889</v>
      </c>
      <c r="F63" s="77" t="b">
        <v>0</v>
      </c>
      <c r="G63" s="77" t="b">
        <v>0</v>
      </c>
      <c r="H63" s="77" t="b">
        <v>0</v>
      </c>
      <c r="I63" s="77" t="b">
        <v>0</v>
      </c>
      <c r="J63" s="77" t="b">
        <v>0</v>
      </c>
      <c r="K63" s="77" t="b">
        <v>0</v>
      </c>
    </row>
    <row r="64" spans="1:11" x14ac:dyDescent="0.35">
      <c r="A64" s="77" t="s">
        <v>1746</v>
      </c>
      <c r="B64" s="77" t="s">
        <v>1684</v>
      </c>
      <c r="C64" s="77">
        <v>2</v>
      </c>
      <c r="D64" s="116">
        <v>2.8961950686917952E-3</v>
      </c>
      <c r="E64" s="116">
        <v>2.3291944150884514</v>
      </c>
      <c r="F64" s="77" t="b">
        <v>0</v>
      </c>
      <c r="G64" s="77" t="b">
        <v>0</v>
      </c>
      <c r="H64" s="77" t="b">
        <v>0</v>
      </c>
      <c r="I64" s="77" t="b">
        <v>0</v>
      </c>
      <c r="J64" s="77" t="b">
        <v>0</v>
      </c>
      <c r="K64" s="77" t="b">
        <v>0</v>
      </c>
    </row>
    <row r="65" spans="1:11" x14ac:dyDescent="0.35">
      <c r="A65" s="77" t="s">
        <v>1466</v>
      </c>
      <c r="B65" s="77" t="s">
        <v>702</v>
      </c>
      <c r="C65" s="77">
        <v>2</v>
      </c>
      <c r="D65" s="116">
        <v>2.8961950686917952E-3</v>
      </c>
      <c r="E65" s="116">
        <v>0.72173939187378267</v>
      </c>
      <c r="F65" s="77" t="b">
        <v>0</v>
      </c>
      <c r="G65" s="77" t="b">
        <v>0</v>
      </c>
      <c r="H65" s="77" t="b">
        <v>0</v>
      </c>
      <c r="I65" s="77" t="b">
        <v>0</v>
      </c>
      <c r="J65" s="77" t="b">
        <v>0</v>
      </c>
      <c r="K65" s="77" t="b">
        <v>0</v>
      </c>
    </row>
    <row r="66" spans="1:11" x14ac:dyDescent="0.35">
      <c r="A66" s="77" t="s">
        <v>702</v>
      </c>
      <c r="B66" s="77" t="s">
        <v>1454</v>
      </c>
      <c r="C66" s="77">
        <v>2</v>
      </c>
      <c r="D66" s="116">
        <v>2.8961950686917952E-3</v>
      </c>
      <c r="E66" s="116">
        <v>2.3291944150884514</v>
      </c>
      <c r="F66" s="77" t="b">
        <v>0</v>
      </c>
      <c r="G66" s="77" t="b">
        <v>0</v>
      </c>
      <c r="H66" s="77" t="b">
        <v>0</v>
      </c>
      <c r="I66" s="77" t="b">
        <v>0</v>
      </c>
      <c r="J66" s="77" t="b">
        <v>0</v>
      </c>
      <c r="K66" s="77" t="b">
        <v>0</v>
      </c>
    </row>
    <row r="67" spans="1:11" x14ac:dyDescent="0.35">
      <c r="A67" s="77" t="s">
        <v>1468</v>
      </c>
      <c r="B67" s="77" t="s">
        <v>1747</v>
      </c>
      <c r="C67" s="77">
        <v>2</v>
      </c>
      <c r="D67" s="116">
        <v>2.8961950686917952E-3</v>
      </c>
      <c r="E67" s="116">
        <v>1.7728919143211639</v>
      </c>
      <c r="F67" s="77" t="b">
        <v>0</v>
      </c>
      <c r="G67" s="77" t="b">
        <v>0</v>
      </c>
      <c r="H67" s="77" t="b">
        <v>0</v>
      </c>
      <c r="I67" s="77" t="b">
        <v>0</v>
      </c>
      <c r="J67" s="77" t="b">
        <v>0</v>
      </c>
      <c r="K67" s="77" t="b">
        <v>0</v>
      </c>
    </row>
    <row r="68" spans="1:11" x14ac:dyDescent="0.35">
      <c r="A68" s="77" t="s">
        <v>1747</v>
      </c>
      <c r="B68" s="77" t="s">
        <v>1686</v>
      </c>
      <c r="C68" s="77">
        <v>2</v>
      </c>
      <c r="D68" s="116">
        <v>2.8961950686917952E-3</v>
      </c>
      <c r="E68" s="116">
        <v>2.3291944150884514</v>
      </c>
      <c r="F68" s="77" t="b">
        <v>0</v>
      </c>
      <c r="G68" s="77" t="b">
        <v>0</v>
      </c>
      <c r="H68" s="77" t="b">
        <v>0</v>
      </c>
      <c r="I68" s="77" t="b">
        <v>0</v>
      </c>
      <c r="J68" s="77" t="b">
        <v>0</v>
      </c>
      <c r="K68" s="77" t="b">
        <v>0</v>
      </c>
    </row>
    <row r="69" spans="1:11" x14ac:dyDescent="0.35">
      <c r="A69" s="77" t="s">
        <v>1686</v>
      </c>
      <c r="B69" s="77" t="s">
        <v>1669</v>
      </c>
      <c r="C69" s="77">
        <v>2</v>
      </c>
      <c r="D69" s="116">
        <v>2.8961950686917952E-3</v>
      </c>
      <c r="E69" s="116">
        <v>1.6302244107524324</v>
      </c>
      <c r="F69" s="77" t="b">
        <v>0</v>
      </c>
      <c r="G69" s="77" t="b">
        <v>0</v>
      </c>
      <c r="H69" s="77" t="b">
        <v>0</v>
      </c>
      <c r="I69" s="77" t="b">
        <v>0</v>
      </c>
      <c r="J69" s="77" t="b">
        <v>0</v>
      </c>
      <c r="K69" s="77" t="b">
        <v>0</v>
      </c>
    </row>
    <row r="70" spans="1:11" x14ac:dyDescent="0.35">
      <c r="A70" s="77" t="s">
        <v>1697</v>
      </c>
      <c r="B70" s="77" t="s">
        <v>1748</v>
      </c>
      <c r="C70" s="77">
        <v>2</v>
      </c>
      <c r="D70" s="116">
        <v>2.8961950686917952E-3</v>
      </c>
      <c r="E70" s="116">
        <v>2.4261044280965076</v>
      </c>
      <c r="F70" s="77" t="b">
        <v>0</v>
      </c>
      <c r="G70" s="77" t="b">
        <v>0</v>
      </c>
      <c r="H70" s="77" t="b">
        <v>0</v>
      </c>
      <c r="I70" s="77" t="b">
        <v>0</v>
      </c>
      <c r="J70" s="77" t="b">
        <v>0</v>
      </c>
      <c r="K70" s="77" t="b">
        <v>0</v>
      </c>
    </row>
    <row r="71" spans="1:11" x14ac:dyDescent="0.35">
      <c r="A71" s="77" t="s">
        <v>1748</v>
      </c>
      <c r="B71" s="77" t="s">
        <v>1671</v>
      </c>
      <c r="C71" s="77">
        <v>2</v>
      </c>
      <c r="D71" s="116">
        <v>2.8961950686917952E-3</v>
      </c>
      <c r="E71" s="116">
        <v>2.1250744324325264</v>
      </c>
      <c r="F71" s="77" t="b">
        <v>0</v>
      </c>
      <c r="G71" s="77" t="b">
        <v>0</v>
      </c>
      <c r="H71" s="77" t="b">
        <v>0</v>
      </c>
      <c r="I71" s="77" t="b">
        <v>0</v>
      </c>
      <c r="J71" s="77" t="b">
        <v>0</v>
      </c>
      <c r="K71" s="77" t="b">
        <v>0</v>
      </c>
    </row>
    <row r="72" spans="1:11" x14ac:dyDescent="0.35">
      <c r="A72" s="77" t="s">
        <v>1697</v>
      </c>
      <c r="B72" s="77" t="s">
        <v>1465</v>
      </c>
      <c r="C72" s="77">
        <v>2</v>
      </c>
      <c r="D72" s="116">
        <v>2.8961950686917952E-3</v>
      </c>
      <c r="E72" s="116">
        <v>0.77289191432116389</v>
      </c>
      <c r="F72" s="77" t="b">
        <v>0</v>
      </c>
      <c r="G72" s="77" t="b">
        <v>0</v>
      </c>
      <c r="H72" s="77" t="b">
        <v>0</v>
      </c>
      <c r="I72" s="77" t="b">
        <v>0</v>
      </c>
      <c r="J72" s="77" t="b">
        <v>0</v>
      </c>
      <c r="K72" s="77" t="b">
        <v>0</v>
      </c>
    </row>
    <row r="73" spans="1:11" x14ac:dyDescent="0.35">
      <c r="A73" s="77" t="s">
        <v>1465</v>
      </c>
      <c r="B73" s="77" t="s">
        <v>1713</v>
      </c>
      <c r="C73" s="77">
        <v>2</v>
      </c>
      <c r="D73" s="116">
        <v>2.8961950686917952E-3</v>
      </c>
      <c r="E73" s="116">
        <v>0.88828533302323331</v>
      </c>
      <c r="F73" s="77" t="b">
        <v>0</v>
      </c>
      <c r="G73" s="77" t="b">
        <v>0</v>
      </c>
      <c r="H73" s="77" t="b">
        <v>0</v>
      </c>
      <c r="I73" s="77" t="b">
        <v>0</v>
      </c>
      <c r="J73" s="77" t="b">
        <v>0</v>
      </c>
      <c r="K73" s="77" t="b">
        <v>0</v>
      </c>
    </row>
    <row r="74" spans="1:11" x14ac:dyDescent="0.35">
      <c r="A74" s="77" t="s">
        <v>1713</v>
      </c>
      <c r="B74" s="77" t="s">
        <v>1468</v>
      </c>
      <c r="C74" s="77">
        <v>2</v>
      </c>
      <c r="D74" s="116">
        <v>2.8961950686917952E-3</v>
      </c>
      <c r="E74" s="116">
        <v>1.7059451246905506</v>
      </c>
      <c r="F74" s="77" t="b">
        <v>0</v>
      </c>
      <c r="G74" s="77" t="b">
        <v>0</v>
      </c>
      <c r="H74" s="77" t="b">
        <v>0</v>
      </c>
      <c r="I74" s="77" t="b">
        <v>0</v>
      </c>
      <c r="J74" s="77" t="b">
        <v>0</v>
      </c>
      <c r="K74" s="77" t="b">
        <v>0</v>
      </c>
    </row>
    <row r="75" spans="1:11" x14ac:dyDescent="0.35">
      <c r="A75" s="77" t="s">
        <v>1749</v>
      </c>
      <c r="B75" s="77" t="s">
        <v>1714</v>
      </c>
      <c r="C75" s="77">
        <v>2</v>
      </c>
      <c r="D75" s="116">
        <v>2.8961950686917952E-3</v>
      </c>
      <c r="E75" s="116">
        <v>2.5510431647048075</v>
      </c>
      <c r="F75" s="77" t="b">
        <v>0</v>
      </c>
      <c r="G75" s="77" t="b">
        <v>0</v>
      </c>
      <c r="H75" s="77" t="b">
        <v>0</v>
      </c>
      <c r="I75" s="77" t="b">
        <v>0</v>
      </c>
      <c r="J75" s="77" t="b">
        <v>0</v>
      </c>
      <c r="K75" s="77" t="b">
        <v>0</v>
      </c>
    </row>
    <row r="76" spans="1:11" x14ac:dyDescent="0.35">
      <c r="A76" s="77" t="s">
        <v>1716</v>
      </c>
      <c r="B76" s="77" t="s">
        <v>1750</v>
      </c>
      <c r="C76" s="77">
        <v>2</v>
      </c>
      <c r="D76" s="116">
        <v>2.8961950686917952E-3</v>
      </c>
      <c r="E76" s="116">
        <v>2.5510431647048075</v>
      </c>
      <c r="F76" s="77" t="b">
        <v>0</v>
      </c>
      <c r="G76" s="77" t="b">
        <v>0</v>
      </c>
      <c r="H76" s="77" t="b">
        <v>0</v>
      </c>
      <c r="I76" s="77" t="b">
        <v>0</v>
      </c>
      <c r="J76" s="77" t="b">
        <v>0</v>
      </c>
      <c r="K76" s="77" t="b">
        <v>0</v>
      </c>
    </row>
    <row r="77" spans="1:11" x14ac:dyDescent="0.35">
      <c r="A77" s="77" t="s">
        <v>1750</v>
      </c>
      <c r="B77" s="77" t="s">
        <v>1469</v>
      </c>
      <c r="C77" s="77">
        <v>2</v>
      </c>
      <c r="D77" s="116">
        <v>2.8961950686917952E-3</v>
      </c>
      <c r="E77" s="116">
        <v>1.8520731603687888</v>
      </c>
      <c r="F77" s="77" t="b">
        <v>0</v>
      </c>
      <c r="G77" s="77" t="b">
        <v>0</v>
      </c>
      <c r="H77" s="77" t="b">
        <v>0</v>
      </c>
      <c r="I77" s="77" t="b">
        <v>0</v>
      </c>
      <c r="J77" s="77" t="b">
        <v>0</v>
      </c>
      <c r="K77" s="77" t="b">
        <v>0</v>
      </c>
    </row>
    <row r="78" spans="1:11" x14ac:dyDescent="0.35">
      <c r="A78" s="77" t="s">
        <v>1717</v>
      </c>
      <c r="B78" s="77" t="s">
        <v>1751</v>
      </c>
      <c r="C78" s="77">
        <v>2</v>
      </c>
      <c r="D78" s="116">
        <v>2.8961950686917952E-3</v>
      </c>
      <c r="E78" s="116">
        <v>2.5510431647048075</v>
      </c>
      <c r="F78" s="77" t="b">
        <v>0</v>
      </c>
      <c r="G78" s="77" t="b">
        <v>0</v>
      </c>
      <c r="H78" s="77" t="b">
        <v>0</v>
      </c>
      <c r="I78" s="77" t="b">
        <v>0</v>
      </c>
      <c r="J78" s="77" t="b">
        <v>0</v>
      </c>
      <c r="K78" s="77" t="b">
        <v>0</v>
      </c>
    </row>
    <row r="79" spans="1:11" x14ac:dyDescent="0.35">
      <c r="A79" s="77" t="s">
        <v>1751</v>
      </c>
      <c r="B79" s="77" t="s">
        <v>1666</v>
      </c>
      <c r="C79" s="77">
        <v>2</v>
      </c>
      <c r="D79" s="116">
        <v>2.8961950686917952E-3</v>
      </c>
      <c r="E79" s="116">
        <v>1.9142210671176332</v>
      </c>
      <c r="F79" s="77" t="b">
        <v>0</v>
      </c>
      <c r="G79" s="77" t="b">
        <v>0</v>
      </c>
      <c r="H79" s="77" t="b">
        <v>0</v>
      </c>
      <c r="I79" s="77" t="b">
        <v>0</v>
      </c>
      <c r="J79" s="77" t="b">
        <v>0</v>
      </c>
      <c r="K79" s="77" t="b">
        <v>0</v>
      </c>
    </row>
    <row r="80" spans="1:11" x14ac:dyDescent="0.35">
      <c r="A80" s="77" t="s">
        <v>1666</v>
      </c>
      <c r="B80" s="77" t="s">
        <v>1752</v>
      </c>
      <c r="C80" s="77">
        <v>2</v>
      </c>
      <c r="D80" s="116">
        <v>2.8961950686917952E-3</v>
      </c>
      <c r="E80" s="116">
        <v>1.948983173376845</v>
      </c>
      <c r="F80" s="77" t="b">
        <v>0</v>
      </c>
      <c r="G80" s="77" t="b">
        <v>0</v>
      </c>
      <c r="H80" s="77" t="b">
        <v>0</v>
      </c>
      <c r="I80" s="77" t="b">
        <v>0</v>
      </c>
      <c r="J80" s="77" t="b">
        <v>0</v>
      </c>
      <c r="K80" s="77" t="b">
        <v>0</v>
      </c>
    </row>
    <row r="81" spans="1:11" x14ac:dyDescent="0.35">
      <c r="A81" s="77" t="s">
        <v>1752</v>
      </c>
      <c r="B81" s="77" t="s">
        <v>1753</v>
      </c>
      <c r="C81" s="77">
        <v>2</v>
      </c>
      <c r="D81" s="116">
        <v>2.8961950686917952E-3</v>
      </c>
      <c r="E81" s="116">
        <v>2.7271344237604889</v>
      </c>
      <c r="F81" s="77" t="b">
        <v>0</v>
      </c>
      <c r="G81" s="77" t="b">
        <v>0</v>
      </c>
      <c r="H81" s="77" t="b">
        <v>0</v>
      </c>
      <c r="I81" s="77" t="b">
        <v>0</v>
      </c>
      <c r="J81" s="77" t="b">
        <v>0</v>
      </c>
      <c r="K81" s="77" t="b">
        <v>0</v>
      </c>
    </row>
    <row r="82" spans="1:11" x14ac:dyDescent="0.35">
      <c r="A82" s="77" t="s">
        <v>1753</v>
      </c>
      <c r="B82" s="77" t="s">
        <v>1754</v>
      </c>
      <c r="C82" s="77">
        <v>2</v>
      </c>
      <c r="D82" s="116">
        <v>2.8961950686917952E-3</v>
      </c>
      <c r="E82" s="116">
        <v>2.7271344237604889</v>
      </c>
      <c r="F82" s="77" t="b">
        <v>0</v>
      </c>
      <c r="G82" s="77" t="b">
        <v>0</v>
      </c>
      <c r="H82" s="77" t="b">
        <v>0</v>
      </c>
      <c r="I82" s="77" t="b">
        <v>0</v>
      </c>
      <c r="J82" s="77" t="b">
        <v>0</v>
      </c>
      <c r="K82" s="77" t="b">
        <v>0</v>
      </c>
    </row>
    <row r="83" spans="1:11" x14ac:dyDescent="0.35">
      <c r="A83" s="77" t="s">
        <v>1754</v>
      </c>
      <c r="B83" s="77" t="s">
        <v>1755</v>
      </c>
      <c r="C83" s="77">
        <v>2</v>
      </c>
      <c r="D83" s="116">
        <v>2.8961950686917952E-3</v>
      </c>
      <c r="E83" s="116">
        <v>2.7271344237604889</v>
      </c>
      <c r="F83" s="77" t="b">
        <v>0</v>
      </c>
      <c r="G83" s="77" t="b">
        <v>0</v>
      </c>
      <c r="H83" s="77" t="b">
        <v>0</v>
      </c>
      <c r="I83" s="77" t="b">
        <v>0</v>
      </c>
      <c r="J83" s="77" t="b">
        <v>0</v>
      </c>
      <c r="K83" s="77" t="b">
        <v>0</v>
      </c>
    </row>
    <row r="84" spans="1:11" x14ac:dyDescent="0.35">
      <c r="A84" s="77" t="s">
        <v>1755</v>
      </c>
      <c r="B84" s="77" t="s">
        <v>1756</v>
      </c>
      <c r="C84" s="77">
        <v>2</v>
      </c>
      <c r="D84" s="116">
        <v>2.8961950686917952E-3</v>
      </c>
      <c r="E84" s="116">
        <v>2.7271344237604889</v>
      </c>
      <c r="F84" s="77" t="b">
        <v>0</v>
      </c>
      <c r="G84" s="77" t="b">
        <v>0</v>
      </c>
      <c r="H84" s="77" t="b">
        <v>0</v>
      </c>
      <c r="I84" s="77" t="b">
        <v>0</v>
      </c>
      <c r="J84" s="77" t="b">
        <v>0</v>
      </c>
      <c r="K84" s="77" t="b">
        <v>0</v>
      </c>
    </row>
    <row r="85" spans="1:11" x14ac:dyDescent="0.35">
      <c r="A85" s="77" t="s">
        <v>1756</v>
      </c>
      <c r="B85" s="77" t="s">
        <v>1757</v>
      </c>
      <c r="C85" s="77">
        <v>2</v>
      </c>
      <c r="D85" s="116">
        <v>2.8961950686917952E-3</v>
      </c>
      <c r="E85" s="116">
        <v>2.7271344237604889</v>
      </c>
      <c r="F85" s="77" t="b">
        <v>0</v>
      </c>
      <c r="G85" s="77" t="b">
        <v>0</v>
      </c>
      <c r="H85" s="77" t="b">
        <v>0</v>
      </c>
      <c r="I85" s="77" t="b">
        <v>0</v>
      </c>
      <c r="J85" s="77" t="b">
        <v>0</v>
      </c>
      <c r="K85" s="77" t="b">
        <v>0</v>
      </c>
    </row>
    <row r="86" spans="1:11" x14ac:dyDescent="0.35">
      <c r="A86" s="77" t="s">
        <v>1757</v>
      </c>
      <c r="B86" s="77" t="s">
        <v>1678</v>
      </c>
      <c r="C86" s="77">
        <v>2</v>
      </c>
      <c r="D86" s="116">
        <v>2.8961950686917952E-3</v>
      </c>
      <c r="E86" s="116">
        <v>2.2500131690408263</v>
      </c>
      <c r="F86" s="77" t="b">
        <v>0</v>
      </c>
      <c r="G86" s="77" t="b">
        <v>0</v>
      </c>
      <c r="H86" s="77" t="b">
        <v>0</v>
      </c>
      <c r="I86" s="77" t="b">
        <v>0</v>
      </c>
      <c r="J86" s="77" t="b">
        <v>0</v>
      </c>
      <c r="K86" s="77" t="b">
        <v>0</v>
      </c>
    </row>
    <row r="87" spans="1:11" x14ac:dyDescent="0.35">
      <c r="A87" s="77" t="s">
        <v>1678</v>
      </c>
      <c r="B87" s="77" t="s">
        <v>1758</v>
      </c>
      <c r="C87" s="77">
        <v>2</v>
      </c>
      <c r="D87" s="116">
        <v>2.8961950686917952E-3</v>
      </c>
      <c r="E87" s="116">
        <v>2.2500131690408263</v>
      </c>
      <c r="F87" s="77" t="b">
        <v>0</v>
      </c>
      <c r="G87" s="77" t="b">
        <v>0</v>
      </c>
      <c r="H87" s="77" t="b">
        <v>0</v>
      </c>
      <c r="I87" s="77" t="b">
        <v>0</v>
      </c>
      <c r="J87" s="77" t="b">
        <v>0</v>
      </c>
      <c r="K87" s="77" t="b">
        <v>0</v>
      </c>
    </row>
    <row r="88" spans="1:11" x14ac:dyDescent="0.35">
      <c r="A88" s="77" t="s">
        <v>1758</v>
      </c>
      <c r="B88" s="77" t="s">
        <v>1759</v>
      </c>
      <c r="C88" s="77">
        <v>2</v>
      </c>
      <c r="D88" s="116">
        <v>2.8961950686917952E-3</v>
      </c>
      <c r="E88" s="116">
        <v>2.7271344237604889</v>
      </c>
      <c r="F88" s="77" t="b">
        <v>0</v>
      </c>
      <c r="G88" s="77" t="b">
        <v>0</v>
      </c>
      <c r="H88" s="77" t="b">
        <v>0</v>
      </c>
      <c r="I88" s="77" t="b">
        <v>0</v>
      </c>
      <c r="J88" s="77" t="b">
        <v>0</v>
      </c>
      <c r="K88" s="77" t="b">
        <v>0</v>
      </c>
    </row>
    <row r="89" spans="1:11" x14ac:dyDescent="0.35">
      <c r="A89" s="77" t="s">
        <v>1759</v>
      </c>
      <c r="B89" s="77" t="s">
        <v>1687</v>
      </c>
      <c r="C89" s="77">
        <v>2</v>
      </c>
      <c r="D89" s="116">
        <v>2.8961950686917952E-3</v>
      </c>
      <c r="E89" s="116">
        <v>2.3291944150884514</v>
      </c>
      <c r="F89" s="77" t="b">
        <v>0</v>
      </c>
      <c r="G89" s="77" t="b">
        <v>0</v>
      </c>
      <c r="H89" s="77" t="b">
        <v>0</v>
      </c>
      <c r="I89" s="77" t="b">
        <v>0</v>
      </c>
      <c r="J89" s="77" t="b">
        <v>0</v>
      </c>
      <c r="K89" s="77" t="b">
        <v>0</v>
      </c>
    </row>
    <row r="90" spans="1:11" x14ac:dyDescent="0.35">
      <c r="A90" s="77" t="s">
        <v>1687</v>
      </c>
      <c r="B90" s="77" t="s">
        <v>1760</v>
      </c>
      <c r="C90" s="77">
        <v>2</v>
      </c>
      <c r="D90" s="116">
        <v>2.8961950686917952E-3</v>
      </c>
      <c r="E90" s="116">
        <v>2.3291944150884514</v>
      </c>
      <c r="F90" s="77" t="b">
        <v>0</v>
      </c>
      <c r="G90" s="77" t="b">
        <v>0</v>
      </c>
      <c r="H90" s="77" t="b">
        <v>0</v>
      </c>
      <c r="I90" s="77" t="b">
        <v>0</v>
      </c>
      <c r="J90" s="77" t="b">
        <v>0</v>
      </c>
      <c r="K90" s="77" t="b">
        <v>0</v>
      </c>
    </row>
    <row r="91" spans="1:11" x14ac:dyDescent="0.35">
      <c r="A91" s="77" t="s">
        <v>1760</v>
      </c>
      <c r="B91" s="77" t="s">
        <v>1669</v>
      </c>
      <c r="C91" s="77">
        <v>2</v>
      </c>
      <c r="D91" s="116">
        <v>2.8961950686917952E-3</v>
      </c>
      <c r="E91" s="116">
        <v>2.0281644194244701</v>
      </c>
      <c r="F91" s="77" t="b">
        <v>0</v>
      </c>
      <c r="G91" s="77" t="b">
        <v>0</v>
      </c>
      <c r="H91" s="77" t="b">
        <v>0</v>
      </c>
      <c r="I91" s="77" t="b">
        <v>0</v>
      </c>
      <c r="J91" s="77" t="b">
        <v>0</v>
      </c>
      <c r="K91" s="77" t="b">
        <v>0</v>
      </c>
    </row>
    <row r="92" spans="1:11" x14ac:dyDescent="0.35">
      <c r="A92" s="77" t="s">
        <v>1679</v>
      </c>
      <c r="B92" s="77" t="s">
        <v>1718</v>
      </c>
      <c r="C92" s="77">
        <v>2</v>
      </c>
      <c r="D92" s="116">
        <v>2.8961950686917952E-3</v>
      </c>
      <c r="E92" s="116">
        <v>2.0739219099851449</v>
      </c>
      <c r="F92" s="77" t="b">
        <v>0</v>
      </c>
      <c r="G92" s="77" t="b">
        <v>0</v>
      </c>
      <c r="H92" s="77" t="b">
        <v>0</v>
      </c>
      <c r="I92" s="77" t="b">
        <v>0</v>
      </c>
      <c r="J92" s="77" t="b">
        <v>0</v>
      </c>
      <c r="K92" s="77" t="b">
        <v>0</v>
      </c>
    </row>
    <row r="93" spans="1:11" x14ac:dyDescent="0.35">
      <c r="A93" s="77" t="s">
        <v>1701</v>
      </c>
      <c r="B93" s="77" t="s">
        <v>1465</v>
      </c>
      <c r="C93" s="77">
        <v>2</v>
      </c>
      <c r="D93" s="116">
        <v>2.8961950686917952E-3</v>
      </c>
      <c r="E93" s="116">
        <v>0.89783065092946379</v>
      </c>
      <c r="F93" s="77" t="b">
        <v>0</v>
      </c>
      <c r="G93" s="77" t="b">
        <v>0</v>
      </c>
      <c r="H93" s="77" t="b">
        <v>0</v>
      </c>
      <c r="I93" s="77" t="b">
        <v>0</v>
      </c>
      <c r="J93" s="77" t="b">
        <v>0</v>
      </c>
      <c r="K93" s="77" t="b">
        <v>0</v>
      </c>
    </row>
    <row r="94" spans="1:11" x14ac:dyDescent="0.35">
      <c r="A94" s="77" t="s">
        <v>1665</v>
      </c>
      <c r="B94" s="77" t="s">
        <v>1680</v>
      </c>
      <c r="C94" s="77">
        <v>2</v>
      </c>
      <c r="D94" s="116">
        <v>2.8961950686917952E-3</v>
      </c>
      <c r="E94" s="116">
        <v>1.4718619186571826</v>
      </c>
      <c r="F94" s="77" t="b">
        <v>0</v>
      </c>
      <c r="G94" s="77" t="b">
        <v>0</v>
      </c>
      <c r="H94" s="77" t="b">
        <v>0</v>
      </c>
      <c r="I94" s="77" t="b">
        <v>0</v>
      </c>
      <c r="J94" s="77" t="b">
        <v>0</v>
      </c>
      <c r="K94" s="77" t="b">
        <v>0</v>
      </c>
    </row>
    <row r="95" spans="1:11" x14ac:dyDescent="0.35">
      <c r="A95" s="77" t="s">
        <v>1680</v>
      </c>
      <c r="B95" s="77" t="s">
        <v>1764</v>
      </c>
      <c r="C95" s="77">
        <v>2</v>
      </c>
      <c r="D95" s="116">
        <v>2.8961950686917952E-3</v>
      </c>
      <c r="E95" s="116">
        <v>2.2500131690408263</v>
      </c>
      <c r="F95" s="77" t="b">
        <v>0</v>
      </c>
      <c r="G95" s="77" t="b">
        <v>0</v>
      </c>
      <c r="H95" s="77" t="b">
        <v>0</v>
      </c>
      <c r="I95" s="77" t="b">
        <v>0</v>
      </c>
      <c r="J95" s="77" t="b">
        <v>0</v>
      </c>
      <c r="K95" s="77" t="b">
        <v>0</v>
      </c>
    </row>
    <row r="96" spans="1:11" x14ac:dyDescent="0.35">
      <c r="A96" s="77" t="s">
        <v>1764</v>
      </c>
      <c r="B96" s="77" t="s">
        <v>1765</v>
      </c>
      <c r="C96" s="77">
        <v>2</v>
      </c>
      <c r="D96" s="116">
        <v>2.8961950686917952E-3</v>
      </c>
      <c r="E96" s="116">
        <v>2.7271344237604889</v>
      </c>
      <c r="F96" s="77" t="b">
        <v>0</v>
      </c>
      <c r="G96" s="77" t="b">
        <v>0</v>
      </c>
      <c r="H96" s="77" t="b">
        <v>0</v>
      </c>
      <c r="I96" s="77" t="b">
        <v>0</v>
      </c>
      <c r="J96" s="77" t="b">
        <v>0</v>
      </c>
      <c r="K96" s="77" t="b">
        <v>0</v>
      </c>
    </row>
    <row r="97" spans="1:11" x14ac:dyDescent="0.35">
      <c r="A97" s="77" t="s">
        <v>1765</v>
      </c>
      <c r="B97" s="77" t="s">
        <v>1721</v>
      </c>
      <c r="C97" s="77">
        <v>2</v>
      </c>
      <c r="D97" s="116">
        <v>2.8961950686917952E-3</v>
      </c>
      <c r="E97" s="116">
        <v>2.5510431647048075</v>
      </c>
      <c r="F97" s="77" t="b">
        <v>0</v>
      </c>
      <c r="G97" s="77" t="b">
        <v>0</v>
      </c>
      <c r="H97" s="77" t="b">
        <v>0</v>
      </c>
      <c r="I97" s="77" t="b">
        <v>0</v>
      </c>
      <c r="J97" s="77" t="b">
        <v>0</v>
      </c>
      <c r="K97" s="77" t="b">
        <v>0</v>
      </c>
    </row>
    <row r="98" spans="1:11" x14ac:dyDescent="0.35">
      <c r="A98" s="77" t="s">
        <v>1721</v>
      </c>
      <c r="B98" s="77" t="s">
        <v>1766</v>
      </c>
      <c r="C98" s="77">
        <v>2</v>
      </c>
      <c r="D98" s="116">
        <v>2.8961950686917952E-3</v>
      </c>
      <c r="E98" s="116">
        <v>2.5510431647048075</v>
      </c>
      <c r="F98" s="77" t="b">
        <v>0</v>
      </c>
      <c r="G98" s="77" t="b">
        <v>0</v>
      </c>
      <c r="H98" s="77" t="b">
        <v>0</v>
      </c>
      <c r="I98" s="77" t="b">
        <v>0</v>
      </c>
      <c r="J98" s="77" t="b">
        <v>0</v>
      </c>
      <c r="K98" s="77" t="b">
        <v>0</v>
      </c>
    </row>
    <row r="99" spans="1:11" x14ac:dyDescent="0.35">
      <c r="A99" s="77" t="s">
        <v>1766</v>
      </c>
      <c r="B99" s="77" t="s">
        <v>1767</v>
      </c>
      <c r="C99" s="77">
        <v>2</v>
      </c>
      <c r="D99" s="116">
        <v>2.8961950686917952E-3</v>
      </c>
      <c r="E99" s="116">
        <v>2.7271344237604889</v>
      </c>
      <c r="F99" s="77" t="b">
        <v>0</v>
      </c>
      <c r="G99" s="77" t="b">
        <v>0</v>
      </c>
      <c r="H99" s="77" t="b">
        <v>0</v>
      </c>
      <c r="I99" s="77" t="b">
        <v>0</v>
      </c>
      <c r="J99" s="77" t="b">
        <v>0</v>
      </c>
      <c r="K99" s="77" t="b">
        <v>0</v>
      </c>
    </row>
    <row r="100" spans="1:11" x14ac:dyDescent="0.35">
      <c r="A100" s="77" t="s">
        <v>1767</v>
      </c>
      <c r="B100" s="77" t="s">
        <v>1768</v>
      </c>
      <c r="C100" s="77">
        <v>2</v>
      </c>
      <c r="D100" s="116">
        <v>2.8961950686917952E-3</v>
      </c>
      <c r="E100" s="116">
        <v>2.7271344237604889</v>
      </c>
      <c r="F100" s="77" t="b">
        <v>0</v>
      </c>
      <c r="G100" s="77" t="b">
        <v>0</v>
      </c>
      <c r="H100" s="77" t="b">
        <v>0</v>
      </c>
      <c r="I100" s="77" t="b">
        <v>0</v>
      </c>
      <c r="J100" s="77" t="b">
        <v>0</v>
      </c>
      <c r="K100" s="77" t="b">
        <v>0</v>
      </c>
    </row>
    <row r="101" spans="1:11" x14ac:dyDescent="0.35">
      <c r="A101" s="77" t="s">
        <v>1768</v>
      </c>
      <c r="B101" s="77" t="s">
        <v>1769</v>
      </c>
      <c r="C101" s="77">
        <v>2</v>
      </c>
      <c r="D101" s="116">
        <v>2.8961950686917952E-3</v>
      </c>
      <c r="E101" s="116">
        <v>2.7271344237604889</v>
      </c>
      <c r="F101" s="77" t="b">
        <v>0</v>
      </c>
      <c r="G101" s="77" t="b">
        <v>0</v>
      </c>
      <c r="H101" s="77" t="b">
        <v>0</v>
      </c>
      <c r="I101" s="77" t="b">
        <v>0</v>
      </c>
      <c r="J101" s="77" t="b">
        <v>0</v>
      </c>
      <c r="K101" s="77" t="b">
        <v>0</v>
      </c>
    </row>
    <row r="102" spans="1:11" x14ac:dyDescent="0.35">
      <c r="A102" s="77" t="s">
        <v>1769</v>
      </c>
      <c r="B102" s="77" t="s">
        <v>1770</v>
      </c>
      <c r="C102" s="77">
        <v>2</v>
      </c>
      <c r="D102" s="116">
        <v>2.8961950686917952E-3</v>
      </c>
      <c r="E102" s="116">
        <v>2.7271344237604889</v>
      </c>
      <c r="F102" s="77" t="b">
        <v>0</v>
      </c>
      <c r="G102" s="77" t="b">
        <v>0</v>
      </c>
      <c r="H102" s="77" t="b">
        <v>0</v>
      </c>
      <c r="I102" s="77" t="b">
        <v>0</v>
      </c>
      <c r="J102" s="77" t="b">
        <v>0</v>
      </c>
      <c r="K102" s="77" t="b">
        <v>0</v>
      </c>
    </row>
    <row r="103" spans="1:11" x14ac:dyDescent="0.35">
      <c r="A103" s="77" t="s">
        <v>1770</v>
      </c>
      <c r="B103" s="77" t="s">
        <v>1771</v>
      </c>
      <c r="C103" s="77">
        <v>2</v>
      </c>
      <c r="D103" s="116">
        <v>2.8961950686917952E-3</v>
      </c>
      <c r="E103" s="116">
        <v>2.7271344237604889</v>
      </c>
      <c r="F103" s="77" t="b">
        <v>0</v>
      </c>
      <c r="G103" s="77" t="b">
        <v>0</v>
      </c>
      <c r="H103" s="77" t="b">
        <v>0</v>
      </c>
      <c r="I103" s="77" t="b">
        <v>1</v>
      </c>
      <c r="J103" s="77" t="b">
        <v>0</v>
      </c>
      <c r="K103" s="77" t="b">
        <v>0</v>
      </c>
    </row>
    <row r="104" spans="1:11" x14ac:dyDescent="0.35">
      <c r="A104" s="77" t="s">
        <v>1771</v>
      </c>
      <c r="B104" s="77" t="s">
        <v>1772</v>
      </c>
      <c r="C104" s="77">
        <v>2</v>
      </c>
      <c r="D104" s="116">
        <v>2.8961950686917952E-3</v>
      </c>
      <c r="E104" s="116">
        <v>2.7271344237604889</v>
      </c>
      <c r="F104" s="77" t="b">
        <v>1</v>
      </c>
      <c r="G104" s="77" t="b">
        <v>0</v>
      </c>
      <c r="H104" s="77" t="b">
        <v>0</v>
      </c>
      <c r="I104" s="77" t="b">
        <v>0</v>
      </c>
      <c r="J104" s="77" t="b">
        <v>0</v>
      </c>
      <c r="K104" s="77" t="b">
        <v>0</v>
      </c>
    </row>
    <row r="105" spans="1:11" x14ac:dyDescent="0.35">
      <c r="A105" s="77" t="s">
        <v>1772</v>
      </c>
      <c r="B105" s="77" t="s">
        <v>1773</v>
      </c>
      <c r="C105" s="77">
        <v>2</v>
      </c>
      <c r="D105" s="116">
        <v>2.8961950686917952E-3</v>
      </c>
      <c r="E105" s="116">
        <v>2.7271344237604889</v>
      </c>
      <c r="F105" s="77" t="b">
        <v>0</v>
      </c>
      <c r="G105" s="77" t="b">
        <v>0</v>
      </c>
      <c r="H105" s="77" t="b">
        <v>0</v>
      </c>
      <c r="I105" s="77" t="b">
        <v>0</v>
      </c>
      <c r="J105" s="77" t="b">
        <v>0</v>
      </c>
      <c r="K105" s="77" t="b">
        <v>0</v>
      </c>
    </row>
    <row r="106" spans="1:11" x14ac:dyDescent="0.35">
      <c r="A106" s="77" t="s">
        <v>1773</v>
      </c>
      <c r="B106" s="77" t="s">
        <v>1774</v>
      </c>
      <c r="C106" s="77">
        <v>2</v>
      </c>
      <c r="D106" s="116">
        <v>2.8961950686917952E-3</v>
      </c>
      <c r="E106" s="116">
        <v>2.7271344237604889</v>
      </c>
      <c r="F106" s="77" t="b">
        <v>0</v>
      </c>
      <c r="G106" s="77" t="b">
        <v>0</v>
      </c>
      <c r="H106" s="77" t="b">
        <v>0</v>
      </c>
      <c r="I106" s="77" t="b">
        <v>0</v>
      </c>
      <c r="J106" s="77" t="b">
        <v>0</v>
      </c>
      <c r="K106" s="77" t="b">
        <v>0</v>
      </c>
    </row>
    <row r="107" spans="1:11" x14ac:dyDescent="0.35">
      <c r="A107" s="77" t="s">
        <v>1774</v>
      </c>
      <c r="B107" s="77" t="s">
        <v>1775</v>
      </c>
      <c r="C107" s="77">
        <v>2</v>
      </c>
      <c r="D107" s="116">
        <v>2.8961950686917952E-3</v>
      </c>
      <c r="E107" s="116">
        <v>2.7271344237604889</v>
      </c>
      <c r="F107" s="77" t="b">
        <v>0</v>
      </c>
      <c r="G107" s="77" t="b">
        <v>0</v>
      </c>
      <c r="H107" s="77" t="b">
        <v>0</v>
      </c>
      <c r="I107" s="77" t="b">
        <v>0</v>
      </c>
      <c r="J107" s="77" t="b">
        <v>0</v>
      </c>
      <c r="K107" s="77" t="b">
        <v>0</v>
      </c>
    </row>
    <row r="108" spans="1:11" x14ac:dyDescent="0.35">
      <c r="A108" s="77" t="s">
        <v>1466</v>
      </c>
      <c r="B108" s="77" t="s">
        <v>1673</v>
      </c>
      <c r="C108" s="77">
        <v>2</v>
      </c>
      <c r="D108" s="116">
        <v>2.8961950686917952E-3</v>
      </c>
      <c r="E108" s="116">
        <v>0.5756113561955446</v>
      </c>
      <c r="F108" s="77" t="b">
        <v>0</v>
      </c>
      <c r="G108" s="77" t="b">
        <v>0</v>
      </c>
      <c r="H108" s="77" t="b">
        <v>0</v>
      </c>
      <c r="I108" s="77" t="b">
        <v>0</v>
      </c>
      <c r="J108" s="77" t="b">
        <v>0</v>
      </c>
      <c r="K108" s="77" t="b">
        <v>0</v>
      </c>
    </row>
    <row r="109" spans="1:11" x14ac:dyDescent="0.35">
      <c r="A109" s="77" t="s">
        <v>1688</v>
      </c>
      <c r="B109" s="77" t="s">
        <v>1776</v>
      </c>
      <c r="C109" s="77">
        <v>2</v>
      </c>
      <c r="D109" s="116">
        <v>2.8961950686917952E-3</v>
      </c>
      <c r="E109" s="116">
        <v>2.3291944150884514</v>
      </c>
      <c r="F109" s="77" t="b">
        <v>0</v>
      </c>
      <c r="G109" s="77" t="b">
        <v>0</v>
      </c>
      <c r="H109" s="77" t="b">
        <v>0</v>
      </c>
      <c r="I109" s="77" t="b">
        <v>1</v>
      </c>
      <c r="J109" s="77" t="b">
        <v>0</v>
      </c>
      <c r="K109" s="77" t="b">
        <v>0</v>
      </c>
    </row>
    <row r="110" spans="1:11" x14ac:dyDescent="0.35">
      <c r="A110" s="77" t="s">
        <v>1776</v>
      </c>
      <c r="B110" s="77" t="s">
        <v>1777</v>
      </c>
      <c r="C110" s="77">
        <v>2</v>
      </c>
      <c r="D110" s="116">
        <v>2.8961950686917952E-3</v>
      </c>
      <c r="E110" s="116">
        <v>2.7271344237604889</v>
      </c>
      <c r="F110" s="77" t="b">
        <v>1</v>
      </c>
      <c r="G110" s="77" t="b">
        <v>0</v>
      </c>
      <c r="H110" s="77" t="b">
        <v>0</v>
      </c>
      <c r="I110" s="77" t="b">
        <v>0</v>
      </c>
      <c r="J110" s="77" t="b">
        <v>0</v>
      </c>
      <c r="K110" s="77" t="b">
        <v>0</v>
      </c>
    </row>
    <row r="111" spans="1:11" x14ac:dyDescent="0.35">
      <c r="A111" s="77" t="s">
        <v>1777</v>
      </c>
      <c r="B111" s="77" t="s">
        <v>1778</v>
      </c>
      <c r="C111" s="77">
        <v>2</v>
      </c>
      <c r="D111" s="116">
        <v>2.8961950686917952E-3</v>
      </c>
      <c r="E111" s="116">
        <v>2.7271344237604889</v>
      </c>
      <c r="F111" s="77" t="b">
        <v>0</v>
      </c>
      <c r="G111" s="77" t="b">
        <v>0</v>
      </c>
      <c r="H111" s="77" t="b">
        <v>0</v>
      </c>
      <c r="I111" s="77" t="b">
        <v>0</v>
      </c>
      <c r="J111" s="77" t="b">
        <v>0</v>
      </c>
      <c r="K111" s="77" t="b">
        <v>0</v>
      </c>
    </row>
    <row r="112" spans="1:11" x14ac:dyDescent="0.35">
      <c r="A112" s="77" t="s">
        <v>1778</v>
      </c>
      <c r="B112" s="77" t="s">
        <v>1469</v>
      </c>
      <c r="C112" s="77">
        <v>2</v>
      </c>
      <c r="D112" s="116">
        <v>2.8961950686917952E-3</v>
      </c>
      <c r="E112" s="116">
        <v>1.8520731603687888</v>
      </c>
      <c r="F112" s="77" t="b">
        <v>0</v>
      </c>
      <c r="G112" s="77" t="b">
        <v>0</v>
      </c>
      <c r="H112" s="77" t="b">
        <v>0</v>
      </c>
      <c r="I112" s="77" t="b">
        <v>0</v>
      </c>
      <c r="J112" s="77" t="b">
        <v>0</v>
      </c>
      <c r="K112" s="77" t="b">
        <v>0</v>
      </c>
    </row>
    <row r="113" spans="1:11" x14ac:dyDescent="0.35">
      <c r="A113" s="77" t="s">
        <v>1469</v>
      </c>
      <c r="B113" s="77" t="s">
        <v>1779</v>
      </c>
      <c r="C113" s="77">
        <v>2</v>
      </c>
      <c r="D113" s="116">
        <v>2.8961950686917952E-3</v>
      </c>
      <c r="E113" s="116">
        <v>1.8520731603687888</v>
      </c>
      <c r="F113" s="77" t="b">
        <v>0</v>
      </c>
      <c r="G113" s="77" t="b">
        <v>0</v>
      </c>
      <c r="H113" s="77" t="b">
        <v>0</v>
      </c>
      <c r="I113" s="77" t="b">
        <v>0</v>
      </c>
      <c r="J113" s="77" t="b">
        <v>0</v>
      </c>
      <c r="K113" s="77" t="b">
        <v>0</v>
      </c>
    </row>
    <row r="114" spans="1:11" x14ac:dyDescent="0.35">
      <c r="A114" s="77" t="s">
        <v>1779</v>
      </c>
      <c r="B114" s="77" t="s">
        <v>1780</v>
      </c>
      <c r="C114" s="77">
        <v>2</v>
      </c>
      <c r="D114" s="116">
        <v>2.8961950686917952E-3</v>
      </c>
      <c r="E114" s="116">
        <v>2.7271344237604889</v>
      </c>
      <c r="F114" s="77" t="b">
        <v>0</v>
      </c>
      <c r="G114" s="77" t="b">
        <v>0</v>
      </c>
      <c r="H114" s="77" t="b">
        <v>0</v>
      </c>
      <c r="I114" s="77" t="b">
        <v>1</v>
      </c>
      <c r="J114" s="77" t="b">
        <v>0</v>
      </c>
      <c r="K114" s="77" t="b">
        <v>0</v>
      </c>
    </row>
    <row r="115" spans="1:11" x14ac:dyDescent="0.35">
      <c r="A115" s="77" t="s">
        <v>1780</v>
      </c>
      <c r="B115" s="77" t="s">
        <v>1781</v>
      </c>
      <c r="C115" s="77">
        <v>2</v>
      </c>
      <c r="D115" s="116">
        <v>2.8961950686917952E-3</v>
      </c>
      <c r="E115" s="116">
        <v>2.7271344237604889</v>
      </c>
      <c r="F115" s="77" t="b">
        <v>1</v>
      </c>
      <c r="G115" s="77" t="b">
        <v>0</v>
      </c>
      <c r="H115" s="77" t="b">
        <v>0</v>
      </c>
      <c r="I115" s="77" t="b">
        <v>0</v>
      </c>
      <c r="J115" s="77" t="b">
        <v>0</v>
      </c>
      <c r="K115" s="77" t="b">
        <v>0</v>
      </c>
    </row>
    <row r="116" spans="1:11" x14ac:dyDescent="0.35">
      <c r="A116" s="77" t="s">
        <v>1722</v>
      </c>
      <c r="B116" s="77" t="s">
        <v>1782</v>
      </c>
      <c r="C116" s="77">
        <v>2</v>
      </c>
      <c r="D116" s="116">
        <v>2.8961950686917952E-3</v>
      </c>
      <c r="E116" s="116">
        <v>2.5510431647048075</v>
      </c>
      <c r="F116" s="77" t="b">
        <v>0</v>
      </c>
      <c r="G116" s="77" t="b">
        <v>0</v>
      </c>
      <c r="H116" s="77" t="b">
        <v>0</v>
      </c>
      <c r="I116" s="77" t="b">
        <v>0</v>
      </c>
      <c r="J116" s="77" t="b">
        <v>0</v>
      </c>
      <c r="K116" s="77" t="b">
        <v>0</v>
      </c>
    </row>
    <row r="117" spans="1:11" x14ac:dyDescent="0.35">
      <c r="A117" s="77" t="s">
        <v>1782</v>
      </c>
      <c r="B117" s="77" t="s">
        <v>1467</v>
      </c>
      <c r="C117" s="77">
        <v>2</v>
      </c>
      <c r="D117" s="116">
        <v>2.8961950686917952E-3</v>
      </c>
      <c r="E117" s="116">
        <v>1.3749519056491262</v>
      </c>
      <c r="F117" s="77" t="b">
        <v>0</v>
      </c>
      <c r="G117" s="77" t="b">
        <v>0</v>
      </c>
      <c r="H117" s="77" t="b">
        <v>0</v>
      </c>
      <c r="I117" s="77" t="b">
        <v>0</v>
      </c>
      <c r="J117" s="77" t="b">
        <v>0</v>
      </c>
      <c r="K117" s="77" t="b">
        <v>0</v>
      </c>
    </row>
    <row r="118" spans="1:11" x14ac:dyDescent="0.35">
      <c r="A118" s="77" t="s">
        <v>1466</v>
      </c>
      <c r="B118" s="77" t="s">
        <v>1783</v>
      </c>
      <c r="C118" s="77">
        <v>2</v>
      </c>
      <c r="D118" s="116">
        <v>2.8961950686917952E-3</v>
      </c>
      <c r="E118" s="116">
        <v>1.1196794005458202</v>
      </c>
      <c r="F118" s="77" t="b">
        <v>0</v>
      </c>
      <c r="G118" s="77" t="b">
        <v>0</v>
      </c>
      <c r="H118" s="77" t="b">
        <v>0</v>
      </c>
      <c r="I118" s="77" t="b">
        <v>0</v>
      </c>
      <c r="J118" s="77" t="b">
        <v>0</v>
      </c>
      <c r="K118" s="77" t="b">
        <v>0</v>
      </c>
    </row>
    <row r="119" spans="1:11" x14ac:dyDescent="0.35">
      <c r="A119" s="77" t="s">
        <v>1784</v>
      </c>
      <c r="B119" s="77" t="s">
        <v>1785</v>
      </c>
      <c r="C119" s="77">
        <v>2</v>
      </c>
      <c r="D119" s="116">
        <v>2.8961950686917952E-3</v>
      </c>
      <c r="E119" s="116">
        <v>2.7271344237604889</v>
      </c>
      <c r="F119" s="77" t="b">
        <v>0</v>
      </c>
      <c r="G119" s="77" t="b">
        <v>0</v>
      </c>
      <c r="H119" s="77" t="b">
        <v>0</v>
      </c>
      <c r="I119" s="77" t="b">
        <v>0</v>
      </c>
      <c r="J119" s="77" t="b">
        <v>0</v>
      </c>
      <c r="K119" s="77" t="b">
        <v>0</v>
      </c>
    </row>
    <row r="120" spans="1:11" x14ac:dyDescent="0.35">
      <c r="A120" s="77" t="s">
        <v>1785</v>
      </c>
      <c r="B120" s="77" t="s">
        <v>1786</v>
      </c>
      <c r="C120" s="77">
        <v>2</v>
      </c>
      <c r="D120" s="116">
        <v>2.8961950686917952E-3</v>
      </c>
      <c r="E120" s="116">
        <v>2.7271344237604889</v>
      </c>
      <c r="F120" s="77" t="b">
        <v>0</v>
      </c>
      <c r="G120" s="77" t="b">
        <v>0</v>
      </c>
      <c r="H120" s="77" t="b">
        <v>0</v>
      </c>
      <c r="I120" s="77" t="b">
        <v>0</v>
      </c>
      <c r="J120" s="77" t="b">
        <v>0</v>
      </c>
      <c r="K120" s="77" t="b">
        <v>0</v>
      </c>
    </row>
    <row r="121" spans="1:11" x14ac:dyDescent="0.35">
      <c r="A121" s="77" t="s">
        <v>1786</v>
      </c>
      <c r="B121" s="77" t="s">
        <v>1681</v>
      </c>
      <c r="C121" s="77">
        <v>2</v>
      </c>
      <c r="D121" s="116">
        <v>2.8961950686917952E-3</v>
      </c>
      <c r="E121" s="116">
        <v>2.2500131690408263</v>
      </c>
      <c r="F121" s="77" t="b">
        <v>0</v>
      </c>
      <c r="G121" s="77" t="b">
        <v>0</v>
      </c>
      <c r="H121" s="77" t="b">
        <v>0</v>
      </c>
      <c r="I121" s="77" t="b">
        <v>0</v>
      </c>
      <c r="J121" s="77" t="b">
        <v>0</v>
      </c>
      <c r="K121" s="77" t="b">
        <v>0</v>
      </c>
    </row>
    <row r="122" spans="1:11" x14ac:dyDescent="0.35">
      <c r="A122" s="77" t="s">
        <v>1681</v>
      </c>
      <c r="B122" s="77" t="s">
        <v>1467</v>
      </c>
      <c r="C122" s="77">
        <v>2</v>
      </c>
      <c r="D122" s="116">
        <v>2.8961950686917952E-3</v>
      </c>
      <c r="E122" s="116">
        <v>0.89783065092946379</v>
      </c>
      <c r="F122" s="77" t="b">
        <v>0</v>
      </c>
      <c r="G122" s="77" t="b">
        <v>0</v>
      </c>
      <c r="H122" s="77" t="b">
        <v>0</v>
      </c>
      <c r="I122" s="77" t="b">
        <v>0</v>
      </c>
      <c r="J122" s="77" t="b">
        <v>0</v>
      </c>
      <c r="K122" s="77" t="b">
        <v>0</v>
      </c>
    </row>
    <row r="123" spans="1:11" x14ac:dyDescent="0.35">
      <c r="A123" s="77" t="s">
        <v>1689</v>
      </c>
      <c r="B123" s="77" t="s">
        <v>1680</v>
      </c>
      <c r="C123" s="77">
        <v>2</v>
      </c>
      <c r="D123" s="116">
        <v>2.8961950686917952E-3</v>
      </c>
      <c r="E123" s="116">
        <v>1.948983173376845</v>
      </c>
      <c r="F123" s="77" t="b">
        <v>0</v>
      </c>
      <c r="G123" s="77" t="b">
        <v>0</v>
      </c>
      <c r="H123" s="77" t="b">
        <v>0</v>
      </c>
      <c r="I123" s="77" t="b">
        <v>0</v>
      </c>
      <c r="J123" s="77" t="b">
        <v>0</v>
      </c>
      <c r="K123" s="77" t="b">
        <v>0</v>
      </c>
    </row>
    <row r="124" spans="1:11" x14ac:dyDescent="0.35">
      <c r="A124" s="77" t="s">
        <v>1680</v>
      </c>
      <c r="B124" s="77" t="s">
        <v>1787</v>
      </c>
      <c r="C124" s="77">
        <v>2</v>
      </c>
      <c r="D124" s="116">
        <v>2.8961950686917952E-3</v>
      </c>
      <c r="E124" s="116">
        <v>2.2500131690408263</v>
      </c>
      <c r="F124" s="77" t="b">
        <v>0</v>
      </c>
      <c r="G124" s="77" t="b">
        <v>0</v>
      </c>
      <c r="H124" s="77" t="b">
        <v>0</v>
      </c>
      <c r="I124" s="77" t="b">
        <v>0</v>
      </c>
      <c r="J124" s="77" t="b">
        <v>0</v>
      </c>
      <c r="K124" s="77" t="b">
        <v>0</v>
      </c>
    </row>
    <row r="125" spans="1:11" x14ac:dyDescent="0.35">
      <c r="A125" s="77" t="s">
        <v>1674</v>
      </c>
      <c r="B125" s="77" t="s">
        <v>1788</v>
      </c>
      <c r="C125" s="77">
        <v>2</v>
      </c>
      <c r="D125" s="116">
        <v>2.8961950686917952E-3</v>
      </c>
      <c r="E125" s="116">
        <v>2.2500131690408263</v>
      </c>
      <c r="F125" s="77" t="b">
        <v>0</v>
      </c>
      <c r="G125" s="77" t="b">
        <v>0</v>
      </c>
      <c r="H125" s="77" t="b">
        <v>0</v>
      </c>
      <c r="I125" s="77" t="b">
        <v>0</v>
      </c>
      <c r="J125" s="77" t="b">
        <v>0</v>
      </c>
      <c r="K125" s="77" t="b">
        <v>0</v>
      </c>
    </row>
    <row r="126" spans="1:11" x14ac:dyDescent="0.35">
      <c r="A126" s="77" t="s">
        <v>1788</v>
      </c>
      <c r="B126" s="77" t="s">
        <v>1687</v>
      </c>
      <c r="C126" s="77">
        <v>2</v>
      </c>
      <c r="D126" s="116">
        <v>2.8961950686917952E-3</v>
      </c>
      <c r="E126" s="116">
        <v>2.3291944150884514</v>
      </c>
      <c r="F126" s="77" t="b">
        <v>0</v>
      </c>
      <c r="G126" s="77" t="b">
        <v>0</v>
      </c>
      <c r="H126" s="77" t="b">
        <v>0</v>
      </c>
      <c r="I126" s="77" t="b">
        <v>0</v>
      </c>
      <c r="J126" s="77" t="b">
        <v>0</v>
      </c>
      <c r="K126" s="77" t="b">
        <v>0</v>
      </c>
    </row>
    <row r="127" spans="1:11" x14ac:dyDescent="0.35">
      <c r="A127" s="77" t="s">
        <v>1789</v>
      </c>
      <c r="B127" s="77" t="s">
        <v>1666</v>
      </c>
      <c r="C127" s="77">
        <v>2</v>
      </c>
      <c r="D127" s="116">
        <v>2.8961950686917952E-3</v>
      </c>
      <c r="E127" s="116">
        <v>1.9142210671176332</v>
      </c>
      <c r="F127" s="77" t="b">
        <v>0</v>
      </c>
      <c r="G127" s="77" t="b">
        <v>0</v>
      </c>
      <c r="H127" s="77" t="b">
        <v>0</v>
      </c>
      <c r="I127" s="77" t="b">
        <v>0</v>
      </c>
      <c r="J127" s="77" t="b">
        <v>0</v>
      </c>
      <c r="K127" s="77" t="b">
        <v>0</v>
      </c>
    </row>
    <row r="128" spans="1:11" x14ac:dyDescent="0.35">
      <c r="A128" s="77" t="s">
        <v>1790</v>
      </c>
      <c r="B128" s="77" t="s">
        <v>1791</v>
      </c>
      <c r="C128" s="77">
        <v>2</v>
      </c>
      <c r="D128" s="116">
        <v>2.8961950686917952E-3</v>
      </c>
      <c r="E128" s="116">
        <v>2.7271344237604889</v>
      </c>
      <c r="F128" s="77" t="b">
        <v>0</v>
      </c>
      <c r="G128" s="77" t="b">
        <v>0</v>
      </c>
      <c r="H128" s="77" t="b">
        <v>0</v>
      </c>
      <c r="I128" s="77" t="b">
        <v>0</v>
      </c>
      <c r="J128" s="77" t="b">
        <v>0</v>
      </c>
      <c r="K128" s="77" t="b">
        <v>0</v>
      </c>
    </row>
    <row r="129" spans="1:11" x14ac:dyDescent="0.35">
      <c r="A129" s="77" t="s">
        <v>1791</v>
      </c>
      <c r="B129" s="77" t="s">
        <v>1792</v>
      </c>
      <c r="C129" s="77">
        <v>2</v>
      </c>
      <c r="D129" s="116">
        <v>2.8961950686917952E-3</v>
      </c>
      <c r="E129" s="116">
        <v>2.7271344237604889</v>
      </c>
      <c r="F129" s="77" t="b">
        <v>0</v>
      </c>
      <c r="G129" s="77" t="b">
        <v>0</v>
      </c>
      <c r="H129" s="77" t="b">
        <v>0</v>
      </c>
      <c r="I129" s="77" t="b">
        <v>0</v>
      </c>
      <c r="J129" s="77" t="b">
        <v>0</v>
      </c>
      <c r="K129" s="77" t="b">
        <v>0</v>
      </c>
    </row>
    <row r="130" spans="1:11" x14ac:dyDescent="0.35">
      <c r="A130" s="77" t="s">
        <v>1792</v>
      </c>
      <c r="B130" s="77" t="s">
        <v>1793</v>
      </c>
      <c r="C130" s="77">
        <v>2</v>
      </c>
      <c r="D130" s="116">
        <v>2.8961950686917952E-3</v>
      </c>
      <c r="E130" s="116">
        <v>2.7271344237604889</v>
      </c>
      <c r="F130" s="77" t="b">
        <v>0</v>
      </c>
      <c r="G130" s="77" t="b">
        <v>0</v>
      </c>
      <c r="H130" s="77" t="b">
        <v>0</v>
      </c>
      <c r="I130" s="77" t="b">
        <v>0</v>
      </c>
      <c r="J130" s="77" t="b">
        <v>0</v>
      </c>
      <c r="K130" s="77" t="b">
        <v>0</v>
      </c>
    </row>
    <row r="131" spans="1:11" x14ac:dyDescent="0.35">
      <c r="A131" s="77" t="s">
        <v>1793</v>
      </c>
      <c r="B131" s="77" t="s">
        <v>1711</v>
      </c>
      <c r="C131" s="77">
        <v>2</v>
      </c>
      <c r="D131" s="116">
        <v>2.8961950686917952E-3</v>
      </c>
      <c r="E131" s="116">
        <v>2.5510431647048075</v>
      </c>
      <c r="F131" s="77" t="b">
        <v>0</v>
      </c>
      <c r="G131" s="77" t="b">
        <v>0</v>
      </c>
      <c r="H131" s="77" t="b">
        <v>0</v>
      </c>
      <c r="I131" s="77" t="b">
        <v>0</v>
      </c>
      <c r="J131" s="77" t="b">
        <v>0</v>
      </c>
      <c r="K131" s="77" t="b">
        <v>0</v>
      </c>
    </row>
    <row r="132" spans="1:11" x14ac:dyDescent="0.35">
      <c r="A132" s="77" t="s">
        <v>1711</v>
      </c>
      <c r="B132" s="77" t="s">
        <v>1794</v>
      </c>
      <c r="C132" s="77">
        <v>2</v>
      </c>
      <c r="D132" s="116">
        <v>2.8961950686917952E-3</v>
      </c>
      <c r="E132" s="116">
        <v>2.5510431647048075</v>
      </c>
      <c r="F132" s="77" t="b">
        <v>0</v>
      </c>
      <c r="G132" s="77" t="b">
        <v>0</v>
      </c>
      <c r="H132" s="77" t="b">
        <v>0</v>
      </c>
      <c r="I132" s="77" t="b">
        <v>0</v>
      </c>
      <c r="J132" s="77" t="b">
        <v>0</v>
      </c>
      <c r="K132" s="77" t="b">
        <v>0</v>
      </c>
    </row>
    <row r="133" spans="1:11" x14ac:dyDescent="0.35">
      <c r="A133" s="77" t="s">
        <v>1794</v>
      </c>
      <c r="B133" s="77" t="s">
        <v>1795</v>
      </c>
      <c r="C133" s="77">
        <v>2</v>
      </c>
      <c r="D133" s="116">
        <v>2.8961950686917952E-3</v>
      </c>
      <c r="E133" s="116">
        <v>2.7271344237604889</v>
      </c>
      <c r="F133" s="77" t="b">
        <v>0</v>
      </c>
      <c r="G133" s="77" t="b">
        <v>0</v>
      </c>
      <c r="H133" s="77" t="b">
        <v>0</v>
      </c>
      <c r="I133" s="77" t="b">
        <v>0</v>
      </c>
      <c r="J133" s="77" t="b">
        <v>0</v>
      </c>
      <c r="K133" s="77" t="b">
        <v>0</v>
      </c>
    </row>
    <row r="134" spans="1:11" x14ac:dyDescent="0.35">
      <c r="A134" s="77" t="s">
        <v>1795</v>
      </c>
      <c r="B134" s="77" t="s">
        <v>1796</v>
      </c>
      <c r="C134" s="77">
        <v>2</v>
      </c>
      <c r="D134" s="116">
        <v>2.8961950686917952E-3</v>
      </c>
      <c r="E134" s="116">
        <v>2.7271344237604889</v>
      </c>
      <c r="F134" s="77" t="b">
        <v>0</v>
      </c>
      <c r="G134" s="77" t="b">
        <v>0</v>
      </c>
      <c r="H134" s="77" t="b">
        <v>0</v>
      </c>
      <c r="I134" s="77" t="b">
        <v>0</v>
      </c>
      <c r="J134" s="77" t="b">
        <v>0</v>
      </c>
      <c r="K134" s="77" t="b">
        <v>0</v>
      </c>
    </row>
    <row r="135" spans="1:11" x14ac:dyDescent="0.35">
      <c r="A135" s="77" t="s">
        <v>1796</v>
      </c>
      <c r="B135" s="77" t="s">
        <v>1469</v>
      </c>
      <c r="C135" s="77">
        <v>2</v>
      </c>
      <c r="D135" s="116">
        <v>2.8961950686917952E-3</v>
      </c>
      <c r="E135" s="116">
        <v>1.8520731603687888</v>
      </c>
      <c r="F135" s="77" t="b">
        <v>0</v>
      </c>
      <c r="G135" s="77" t="b">
        <v>0</v>
      </c>
      <c r="H135" s="77" t="b">
        <v>0</v>
      </c>
      <c r="I135" s="77" t="b">
        <v>0</v>
      </c>
      <c r="J135" s="77" t="b">
        <v>0</v>
      </c>
      <c r="K135" s="77" t="b">
        <v>0</v>
      </c>
    </row>
    <row r="136" spans="1:11" x14ac:dyDescent="0.35">
      <c r="A136" s="77" t="s">
        <v>1469</v>
      </c>
      <c r="B136" s="77" t="s">
        <v>1797</v>
      </c>
      <c r="C136" s="77">
        <v>2</v>
      </c>
      <c r="D136" s="116">
        <v>2.8961950686917952E-3</v>
      </c>
      <c r="E136" s="116">
        <v>1.8520731603687888</v>
      </c>
      <c r="F136" s="77" t="b">
        <v>0</v>
      </c>
      <c r="G136" s="77" t="b">
        <v>0</v>
      </c>
      <c r="H136" s="77" t="b">
        <v>0</v>
      </c>
      <c r="I136" s="77" t="b">
        <v>0</v>
      </c>
      <c r="J136" s="77" t="b">
        <v>0</v>
      </c>
      <c r="K136" s="77" t="b">
        <v>0</v>
      </c>
    </row>
    <row r="137" spans="1:11" x14ac:dyDescent="0.35">
      <c r="A137" s="77" t="s">
        <v>1797</v>
      </c>
      <c r="B137" s="77" t="s">
        <v>701</v>
      </c>
      <c r="C137" s="77">
        <v>2</v>
      </c>
      <c r="D137" s="116">
        <v>2.8961950686917952E-3</v>
      </c>
      <c r="E137" s="116">
        <v>2.7271344237604889</v>
      </c>
      <c r="F137" s="77" t="b">
        <v>0</v>
      </c>
      <c r="G137" s="77" t="b">
        <v>0</v>
      </c>
      <c r="H137" s="77" t="b">
        <v>0</v>
      </c>
      <c r="I137" s="77" t="b">
        <v>0</v>
      </c>
      <c r="J137" s="77" t="b">
        <v>0</v>
      </c>
      <c r="K137" s="77" t="b">
        <v>0</v>
      </c>
    </row>
    <row r="138" spans="1:11" x14ac:dyDescent="0.35">
      <c r="A138" s="77" t="s">
        <v>1468</v>
      </c>
      <c r="B138" s="77" t="s">
        <v>1690</v>
      </c>
      <c r="C138" s="77">
        <v>2</v>
      </c>
      <c r="D138" s="116">
        <v>2.8961950686917952E-3</v>
      </c>
      <c r="E138" s="116">
        <v>1.3749519056491262</v>
      </c>
      <c r="F138" s="77" t="b">
        <v>0</v>
      </c>
      <c r="G138" s="77" t="b">
        <v>0</v>
      </c>
      <c r="H138" s="77" t="b">
        <v>0</v>
      </c>
      <c r="I138" s="77" t="b">
        <v>0</v>
      </c>
      <c r="J138" s="77" t="b">
        <v>0</v>
      </c>
      <c r="K138" s="77" t="b">
        <v>0</v>
      </c>
    </row>
    <row r="139" spans="1:11" x14ac:dyDescent="0.35">
      <c r="A139" s="77" t="s">
        <v>1690</v>
      </c>
      <c r="B139" s="77" t="s">
        <v>1798</v>
      </c>
      <c r="C139" s="77">
        <v>2</v>
      </c>
      <c r="D139" s="116">
        <v>2.8961950686917952E-3</v>
      </c>
      <c r="E139" s="116">
        <v>2.3291944150884514</v>
      </c>
      <c r="F139" s="77" t="b">
        <v>0</v>
      </c>
      <c r="G139" s="77" t="b">
        <v>0</v>
      </c>
      <c r="H139" s="77" t="b">
        <v>0</v>
      </c>
      <c r="I139" s="77" t="b">
        <v>0</v>
      </c>
      <c r="J139" s="77" t="b">
        <v>0</v>
      </c>
      <c r="K139" s="77" t="b">
        <v>0</v>
      </c>
    </row>
    <row r="140" spans="1:11" x14ac:dyDescent="0.35">
      <c r="A140" s="77" t="s">
        <v>1798</v>
      </c>
      <c r="B140" s="77" t="s">
        <v>1799</v>
      </c>
      <c r="C140" s="77">
        <v>2</v>
      </c>
      <c r="D140" s="116">
        <v>2.8961950686917952E-3</v>
      </c>
      <c r="E140" s="116">
        <v>2.7271344237604889</v>
      </c>
      <c r="F140" s="77" t="b">
        <v>0</v>
      </c>
      <c r="G140" s="77" t="b">
        <v>0</v>
      </c>
      <c r="H140" s="77" t="b">
        <v>0</v>
      </c>
      <c r="I140" s="77" t="b">
        <v>0</v>
      </c>
      <c r="J140" s="77" t="b">
        <v>0</v>
      </c>
      <c r="K140" s="77" t="b">
        <v>0</v>
      </c>
    </row>
    <row r="141" spans="1:11" x14ac:dyDescent="0.35">
      <c r="A141" s="77" t="s">
        <v>1800</v>
      </c>
      <c r="B141" s="77" t="s">
        <v>1681</v>
      </c>
      <c r="C141" s="77">
        <v>2</v>
      </c>
      <c r="D141" s="116">
        <v>2.8961950686917952E-3</v>
      </c>
      <c r="E141" s="116">
        <v>2.2500131690408263</v>
      </c>
      <c r="F141" s="77" t="b">
        <v>0</v>
      </c>
      <c r="G141" s="77" t="b">
        <v>0</v>
      </c>
      <c r="H141" s="77" t="b">
        <v>0</v>
      </c>
      <c r="I141" s="77" t="b">
        <v>0</v>
      </c>
      <c r="J141" s="77" t="b">
        <v>0</v>
      </c>
      <c r="K141" s="77" t="b">
        <v>0</v>
      </c>
    </row>
    <row r="142" spans="1:11" x14ac:dyDescent="0.35">
      <c r="A142" s="77" t="s">
        <v>1681</v>
      </c>
      <c r="B142" s="77" t="s">
        <v>1801</v>
      </c>
      <c r="C142" s="77">
        <v>2</v>
      </c>
      <c r="D142" s="116">
        <v>2.8961950686917952E-3</v>
      </c>
      <c r="E142" s="116">
        <v>2.2500131690408263</v>
      </c>
      <c r="F142" s="77" t="b">
        <v>0</v>
      </c>
      <c r="G142" s="77" t="b">
        <v>0</v>
      </c>
      <c r="H142" s="77" t="b">
        <v>0</v>
      </c>
      <c r="I142" s="77" t="b">
        <v>0</v>
      </c>
      <c r="J142" s="77" t="b">
        <v>0</v>
      </c>
      <c r="K142" s="77" t="b">
        <v>0</v>
      </c>
    </row>
    <row r="143" spans="1:11" x14ac:dyDescent="0.35">
      <c r="A143" s="77" t="s">
        <v>1801</v>
      </c>
      <c r="B143" s="77" t="s">
        <v>1698</v>
      </c>
      <c r="C143" s="77">
        <v>2</v>
      </c>
      <c r="D143" s="116">
        <v>2.8961950686917952E-3</v>
      </c>
      <c r="E143" s="116">
        <v>2.4261044280965076</v>
      </c>
      <c r="F143" s="77" t="b">
        <v>0</v>
      </c>
      <c r="G143" s="77" t="b">
        <v>0</v>
      </c>
      <c r="H143" s="77" t="b">
        <v>0</v>
      </c>
      <c r="I143" s="77" t="b">
        <v>0</v>
      </c>
      <c r="J143" s="77" t="b">
        <v>0</v>
      </c>
      <c r="K143" s="77" t="b">
        <v>0</v>
      </c>
    </row>
    <row r="144" spans="1:11" x14ac:dyDescent="0.35">
      <c r="A144" s="77" t="s">
        <v>1682</v>
      </c>
      <c r="B144" s="77" t="s">
        <v>1803</v>
      </c>
      <c r="C144" s="77">
        <v>2</v>
      </c>
      <c r="D144" s="116">
        <v>2.8961950686917952E-3</v>
      </c>
      <c r="E144" s="116">
        <v>2.2500131690408263</v>
      </c>
      <c r="F144" s="77" t="b">
        <v>0</v>
      </c>
      <c r="G144" s="77" t="b">
        <v>0</v>
      </c>
      <c r="H144" s="77" t="b">
        <v>0</v>
      </c>
      <c r="I144" s="77" t="b">
        <v>0</v>
      </c>
      <c r="J144" s="77" t="b">
        <v>0</v>
      </c>
      <c r="K144" s="77" t="b">
        <v>0</v>
      </c>
    </row>
    <row r="145" spans="1:11" x14ac:dyDescent="0.35">
      <c r="A145" s="77" t="s">
        <v>1805</v>
      </c>
      <c r="B145" s="77" t="s">
        <v>1691</v>
      </c>
      <c r="C145" s="77">
        <v>2</v>
      </c>
      <c r="D145" s="116">
        <v>2.8961950686917952E-3</v>
      </c>
      <c r="E145" s="116">
        <v>2.5510431647048075</v>
      </c>
      <c r="F145" s="77" t="b">
        <v>0</v>
      </c>
      <c r="G145" s="77" t="b">
        <v>1</v>
      </c>
      <c r="H145" s="77" t="b">
        <v>0</v>
      </c>
      <c r="I145" s="77" t="b">
        <v>0</v>
      </c>
      <c r="J145" s="77" t="b">
        <v>0</v>
      </c>
      <c r="K145" s="77" t="b">
        <v>0</v>
      </c>
    </row>
    <row r="146" spans="1:11" x14ac:dyDescent="0.35">
      <c r="A146" s="77" t="s">
        <v>1691</v>
      </c>
      <c r="B146" s="77" t="s">
        <v>1806</v>
      </c>
      <c r="C146" s="77">
        <v>2</v>
      </c>
      <c r="D146" s="116">
        <v>2.8961950686917952E-3</v>
      </c>
      <c r="E146" s="116">
        <v>2.3291944150884514</v>
      </c>
      <c r="F146" s="77" t="b">
        <v>0</v>
      </c>
      <c r="G146" s="77" t="b">
        <v>0</v>
      </c>
      <c r="H146" s="77" t="b">
        <v>0</v>
      </c>
      <c r="I146" s="77" t="b">
        <v>0</v>
      </c>
      <c r="J146" s="77" t="b">
        <v>0</v>
      </c>
      <c r="K146" s="77" t="b">
        <v>0</v>
      </c>
    </row>
    <row r="147" spans="1:11" x14ac:dyDescent="0.35">
      <c r="A147" s="77" t="s">
        <v>1806</v>
      </c>
      <c r="B147" s="77" t="s">
        <v>1807</v>
      </c>
      <c r="C147" s="77">
        <v>2</v>
      </c>
      <c r="D147" s="116">
        <v>2.8961950686917952E-3</v>
      </c>
      <c r="E147" s="116">
        <v>2.7271344237604889</v>
      </c>
      <c r="F147" s="77" t="b">
        <v>0</v>
      </c>
      <c r="G147" s="77" t="b">
        <v>0</v>
      </c>
      <c r="H147" s="77" t="b">
        <v>0</v>
      </c>
      <c r="I147" s="77" t="b">
        <v>1</v>
      </c>
      <c r="J147" s="77" t="b">
        <v>0</v>
      </c>
      <c r="K147" s="77" t="b">
        <v>0</v>
      </c>
    </row>
    <row r="148" spans="1:11" x14ac:dyDescent="0.35">
      <c r="A148" s="77" t="s">
        <v>1807</v>
      </c>
      <c r="B148" s="77" t="s">
        <v>1467</v>
      </c>
      <c r="C148" s="77">
        <v>2</v>
      </c>
      <c r="D148" s="116">
        <v>2.8961950686917952E-3</v>
      </c>
      <c r="E148" s="116">
        <v>1.3749519056491262</v>
      </c>
      <c r="F148" s="77" t="b">
        <v>1</v>
      </c>
      <c r="G148" s="77" t="b">
        <v>0</v>
      </c>
      <c r="H148" s="77" t="b">
        <v>0</v>
      </c>
      <c r="I148" s="77" t="b">
        <v>0</v>
      </c>
      <c r="J148" s="77" t="b">
        <v>0</v>
      </c>
      <c r="K148" s="77" t="b">
        <v>0</v>
      </c>
    </row>
    <row r="149" spans="1:11" x14ac:dyDescent="0.35">
      <c r="A149" s="77" t="s">
        <v>1665</v>
      </c>
      <c r="B149" s="77" t="s">
        <v>1808</v>
      </c>
      <c r="C149" s="77">
        <v>2</v>
      </c>
      <c r="D149" s="116">
        <v>2.8961950686917952E-3</v>
      </c>
      <c r="E149" s="116">
        <v>1.948983173376845</v>
      </c>
      <c r="F149" s="77" t="b">
        <v>0</v>
      </c>
      <c r="G149" s="77" t="b">
        <v>0</v>
      </c>
      <c r="H149" s="77" t="b">
        <v>0</v>
      </c>
      <c r="I149" s="77" t="b">
        <v>0</v>
      </c>
      <c r="J149" s="77" t="b">
        <v>0</v>
      </c>
      <c r="K149" s="77" t="b">
        <v>0</v>
      </c>
    </row>
    <row r="150" spans="1:11" x14ac:dyDescent="0.35">
      <c r="A150" s="77" t="s">
        <v>1808</v>
      </c>
      <c r="B150" s="77" t="s">
        <v>1809</v>
      </c>
      <c r="C150" s="77">
        <v>2</v>
      </c>
      <c r="D150" s="116">
        <v>2.8961950686917952E-3</v>
      </c>
      <c r="E150" s="116">
        <v>2.7271344237604889</v>
      </c>
      <c r="F150" s="77" t="b">
        <v>0</v>
      </c>
      <c r="G150" s="77" t="b">
        <v>0</v>
      </c>
      <c r="H150" s="77" t="b">
        <v>0</v>
      </c>
      <c r="I150" s="77" t="b">
        <v>0</v>
      </c>
      <c r="J150" s="77" t="b">
        <v>0</v>
      </c>
      <c r="K150" s="77" t="b">
        <v>0</v>
      </c>
    </row>
    <row r="151" spans="1:11" x14ac:dyDescent="0.35">
      <c r="A151" s="77" t="s">
        <v>1465</v>
      </c>
      <c r="B151" s="77" t="s">
        <v>1812</v>
      </c>
      <c r="C151" s="77">
        <v>2</v>
      </c>
      <c r="D151" s="116">
        <v>2.8961950686917952E-3</v>
      </c>
      <c r="E151" s="116">
        <v>1.0643765920789146</v>
      </c>
      <c r="F151" s="77" t="b">
        <v>0</v>
      </c>
      <c r="G151" s="77" t="b">
        <v>0</v>
      </c>
      <c r="H151" s="77" t="b">
        <v>0</v>
      </c>
      <c r="I151" s="77" t="b">
        <v>0</v>
      </c>
      <c r="J151" s="77" t="b">
        <v>0</v>
      </c>
      <c r="K151" s="77" t="b">
        <v>0</v>
      </c>
    </row>
    <row r="152" spans="1:11" x14ac:dyDescent="0.35">
      <c r="A152" s="77" t="s">
        <v>1699</v>
      </c>
      <c r="B152" s="77" t="s">
        <v>1468</v>
      </c>
      <c r="C152" s="77">
        <v>2</v>
      </c>
      <c r="D152" s="116">
        <v>2.8961950686917952E-3</v>
      </c>
      <c r="E152" s="116">
        <v>1.4049151290265693</v>
      </c>
      <c r="F152" s="77" t="b">
        <v>0</v>
      </c>
      <c r="G152" s="77" t="b">
        <v>0</v>
      </c>
      <c r="H152" s="77" t="b">
        <v>0</v>
      </c>
      <c r="I152" s="77" t="b">
        <v>0</v>
      </c>
      <c r="J152" s="77" t="b">
        <v>0</v>
      </c>
      <c r="K152" s="77" t="b">
        <v>0</v>
      </c>
    </row>
    <row r="153" spans="1:11" x14ac:dyDescent="0.35">
      <c r="A153" s="77" t="s">
        <v>1700</v>
      </c>
      <c r="B153" s="77" t="s">
        <v>1679</v>
      </c>
      <c r="C153" s="77">
        <v>2</v>
      </c>
      <c r="D153" s="116">
        <v>2.8961950686917952E-3</v>
      </c>
      <c r="E153" s="116">
        <v>2.0281644194244701</v>
      </c>
      <c r="F153" s="77" t="b">
        <v>0</v>
      </c>
      <c r="G153" s="77" t="b">
        <v>0</v>
      </c>
      <c r="H153" s="77" t="b">
        <v>0</v>
      </c>
      <c r="I153" s="77" t="b">
        <v>0</v>
      </c>
      <c r="J153" s="77" t="b">
        <v>0</v>
      </c>
      <c r="K153" s="77" t="b">
        <v>0</v>
      </c>
    </row>
    <row r="154" spans="1:11" x14ac:dyDescent="0.35">
      <c r="A154" s="77" t="s">
        <v>1466</v>
      </c>
      <c r="B154" s="77" t="s">
        <v>1690</v>
      </c>
      <c r="C154" s="77">
        <v>2</v>
      </c>
      <c r="D154" s="116">
        <v>2.8961950686917952E-3</v>
      </c>
      <c r="E154" s="116">
        <v>0.72173939187378267</v>
      </c>
      <c r="F154" s="77" t="b">
        <v>0</v>
      </c>
      <c r="G154" s="77" t="b">
        <v>0</v>
      </c>
      <c r="H154" s="77" t="b">
        <v>0</v>
      </c>
      <c r="I154" s="77" t="b">
        <v>0</v>
      </c>
      <c r="J154" s="77" t="b">
        <v>0</v>
      </c>
      <c r="K154" s="77" t="b">
        <v>0</v>
      </c>
    </row>
    <row r="155" spans="1:11" x14ac:dyDescent="0.35">
      <c r="A155" s="77" t="s">
        <v>1818</v>
      </c>
      <c r="B155" s="77" t="s">
        <v>1819</v>
      </c>
      <c r="C155" s="77">
        <v>2</v>
      </c>
      <c r="D155" s="116">
        <v>3.4147652593274221E-3</v>
      </c>
      <c r="E155" s="116">
        <v>2.7271344237604889</v>
      </c>
      <c r="F155" s="77" t="b">
        <v>0</v>
      </c>
      <c r="G155" s="77" t="b">
        <v>0</v>
      </c>
      <c r="H155" s="77" t="b">
        <v>0</v>
      </c>
      <c r="I155" s="77" t="b">
        <v>0</v>
      </c>
      <c r="J155" s="77" t="b">
        <v>0</v>
      </c>
      <c r="K155" s="77" t="b">
        <v>0</v>
      </c>
    </row>
    <row r="156" spans="1:11" x14ac:dyDescent="0.35">
      <c r="A156" s="77" t="s">
        <v>1819</v>
      </c>
      <c r="B156" s="77" t="s">
        <v>1820</v>
      </c>
      <c r="C156" s="77">
        <v>2</v>
      </c>
      <c r="D156" s="116">
        <v>3.4147652593274221E-3</v>
      </c>
      <c r="E156" s="116">
        <v>2.7271344237604889</v>
      </c>
      <c r="F156" s="77" t="b">
        <v>0</v>
      </c>
      <c r="G156" s="77" t="b">
        <v>0</v>
      </c>
      <c r="H156" s="77" t="b">
        <v>0</v>
      </c>
      <c r="I156" s="77" t="b">
        <v>0</v>
      </c>
      <c r="J156" s="77" t="b">
        <v>0</v>
      </c>
      <c r="K156" s="77" t="b">
        <v>0</v>
      </c>
    </row>
    <row r="157" spans="1:11" x14ac:dyDescent="0.35">
      <c r="A157" s="77" t="s">
        <v>1465</v>
      </c>
      <c r="B157" s="77" t="s">
        <v>1699</v>
      </c>
      <c r="C157" s="77">
        <v>2</v>
      </c>
      <c r="D157" s="116">
        <v>2.8961950686917952E-3</v>
      </c>
      <c r="E157" s="116">
        <v>0.76334659641493341</v>
      </c>
      <c r="F157" s="77" t="b">
        <v>0</v>
      </c>
      <c r="G157" s="77" t="b">
        <v>0</v>
      </c>
      <c r="H157" s="77" t="b">
        <v>0</v>
      </c>
      <c r="I157" s="77" t="b">
        <v>0</v>
      </c>
      <c r="J157" s="77" t="b">
        <v>0</v>
      </c>
      <c r="K157" s="77" t="b">
        <v>0</v>
      </c>
    </row>
    <row r="158" spans="1:11" x14ac:dyDescent="0.35">
      <c r="A158" s="77" t="s">
        <v>1824</v>
      </c>
      <c r="B158" s="77" t="s">
        <v>1825</v>
      </c>
      <c r="C158" s="77">
        <v>2</v>
      </c>
      <c r="D158" s="116">
        <v>3.4147652593274221E-3</v>
      </c>
      <c r="E158" s="116">
        <v>2.7271344237604889</v>
      </c>
      <c r="F158" s="77" t="b">
        <v>0</v>
      </c>
      <c r="G158" s="77" t="b">
        <v>0</v>
      </c>
      <c r="H158" s="77" t="b">
        <v>0</v>
      </c>
      <c r="I158" s="77" t="b">
        <v>0</v>
      </c>
      <c r="J158" s="77" t="b">
        <v>0</v>
      </c>
      <c r="K158" s="77" t="b">
        <v>0</v>
      </c>
    </row>
    <row r="159" spans="1:11" x14ac:dyDescent="0.35">
      <c r="A159" s="77" t="s">
        <v>1728</v>
      </c>
      <c r="B159" s="77" t="s">
        <v>1686</v>
      </c>
      <c r="C159" s="77">
        <v>2</v>
      </c>
      <c r="D159" s="116">
        <v>2.8961950686917952E-3</v>
      </c>
      <c r="E159" s="116">
        <v>2.15310315603277</v>
      </c>
      <c r="F159" s="77" t="b">
        <v>0</v>
      </c>
      <c r="G159" s="77" t="b">
        <v>0</v>
      </c>
      <c r="H159" s="77" t="b">
        <v>0</v>
      </c>
      <c r="I159" s="77" t="b">
        <v>0</v>
      </c>
      <c r="J159" s="77" t="b">
        <v>0</v>
      </c>
      <c r="K159" s="77" t="b">
        <v>0</v>
      </c>
    </row>
    <row r="160" spans="1:11" x14ac:dyDescent="0.35">
      <c r="A160" s="77" t="s">
        <v>1696</v>
      </c>
      <c r="B160" s="77" t="s">
        <v>1826</v>
      </c>
      <c r="C160" s="77">
        <v>2</v>
      </c>
      <c r="D160" s="116">
        <v>2.8961950686917952E-3</v>
      </c>
      <c r="E160" s="116">
        <v>2.5510431647048075</v>
      </c>
      <c r="F160" s="77" t="b">
        <v>0</v>
      </c>
      <c r="G160" s="77" t="b">
        <v>0</v>
      </c>
      <c r="H160" s="77" t="b">
        <v>0</v>
      </c>
      <c r="I160" s="77" t="b">
        <v>0</v>
      </c>
      <c r="J160" s="77" t="b">
        <v>0</v>
      </c>
      <c r="K160" s="77" t="b">
        <v>0</v>
      </c>
    </row>
    <row r="161" spans="1:11" x14ac:dyDescent="0.35">
      <c r="A161" s="77" t="s">
        <v>1826</v>
      </c>
      <c r="B161" s="77" t="s">
        <v>1702</v>
      </c>
      <c r="C161" s="77">
        <v>2</v>
      </c>
      <c r="D161" s="116">
        <v>2.8961950686917952E-3</v>
      </c>
      <c r="E161" s="116">
        <v>2.5510431647048075</v>
      </c>
      <c r="F161" s="77" t="b">
        <v>0</v>
      </c>
      <c r="G161" s="77" t="b">
        <v>0</v>
      </c>
      <c r="H161" s="77" t="b">
        <v>0</v>
      </c>
      <c r="I161" s="77" t="b">
        <v>0</v>
      </c>
      <c r="J161" s="77" t="b">
        <v>0</v>
      </c>
      <c r="K161" s="77" t="b">
        <v>0</v>
      </c>
    </row>
    <row r="162" spans="1:11" x14ac:dyDescent="0.35">
      <c r="A162" s="77" t="s">
        <v>1828</v>
      </c>
      <c r="B162" s="77" t="s">
        <v>1829</v>
      </c>
      <c r="C162" s="77">
        <v>2</v>
      </c>
      <c r="D162" s="116">
        <v>2.8961950686917952E-3</v>
      </c>
      <c r="E162" s="116">
        <v>2.7271344237604889</v>
      </c>
      <c r="F162" s="77" t="b">
        <v>0</v>
      </c>
      <c r="G162" s="77" t="b">
        <v>0</v>
      </c>
      <c r="H162" s="77" t="b">
        <v>0</v>
      </c>
      <c r="I162" s="77" t="b">
        <v>0</v>
      </c>
      <c r="J162" s="77" t="b">
        <v>0</v>
      </c>
      <c r="K162" s="77" t="b">
        <v>0</v>
      </c>
    </row>
    <row r="163" spans="1:11" x14ac:dyDescent="0.35">
      <c r="A163" s="77" t="s">
        <v>1829</v>
      </c>
      <c r="B163" s="77" t="s">
        <v>1830</v>
      </c>
      <c r="C163" s="77">
        <v>2</v>
      </c>
      <c r="D163" s="116">
        <v>2.8961950686917952E-3</v>
      </c>
      <c r="E163" s="116">
        <v>2.7271344237604889</v>
      </c>
      <c r="F163" s="77" t="b">
        <v>0</v>
      </c>
      <c r="G163" s="77" t="b">
        <v>0</v>
      </c>
      <c r="H163" s="77" t="b">
        <v>0</v>
      </c>
      <c r="I163" s="77" t="b">
        <v>0</v>
      </c>
      <c r="J163" s="77" t="b">
        <v>0</v>
      </c>
      <c r="K163" s="77" t="b">
        <v>0</v>
      </c>
    </row>
    <row r="164" spans="1:11" x14ac:dyDescent="0.35">
      <c r="A164" s="77" t="s">
        <v>1830</v>
      </c>
      <c r="B164" s="77" t="s">
        <v>1831</v>
      </c>
      <c r="C164" s="77">
        <v>2</v>
      </c>
      <c r="D164" s="116">
        <v>2.8961950686917952E-3</v>
      </c>
      <c r="E164" s="116">
        <v>2.7271344237604889</v>
      </c>
      <c r="F164" s="77" t="b">
        <v>0</v>
      </c>
      <c r="G164" s="77" t="b">
        <v>0</v>
      </c>
      <c r="H164" s="77" t="b">
        <v>0</v>
      </c>
      <c r="I164" s="77" t="b">
        <v>0</v>
      </c>
      <c r="J164" s="77" t="b">
        <v>0</v>
      </c>
      <c r="K164" s="77" t="b">
        <v>0</v>
      </c>
    </row>
    <row r="165" spans="1:11" x14ac:dyDescent="0.35">
      <c r="A165" s="77" t="s">
        <v>1831</v>
      </c>
      <c r="B165" s="77" t="s">
        <v>1467</v>
      </c>
      <c r="C165" s="77">
        <v>2</v>
      </c>
      <c r="D165" s="116">
        <v>2.8961950686917952E-3</v>
      </c>
      <c r="E165" s="116">
        <v>1.3749519056491262</v>
      </c>
      <c r="F165" s="77" t="b">
        <v>0</v>
      </c>
      <c r="G165" s="77" t="b">
        <v>0</v>
      </c>
      <c r="H165" s="77" t="b">
        <v>0</v>
      </c>
      <c r="I165" s="77" t="b">
        <v>0</v>
      </c>
      <c r="J165" s="77" t="b">
        <v>0</v>
      </c>
      <c r="K165" s="77" t="b">
        <v>0</v>
      </c>
    </row>
    <row r="166" spans="1:11" x14ac:dyDescent="0.35">
      <c r="A166" s="77" t="s">
        <v>1466</v>
      </c>
      <c r="B166" s="77" t="s">
        <v>1832</v>
      </c>
      <c r="C166" s="77">
        <v>2</v>
      </c>
      <c r="D166" s="116">
        <v>2.8961950686917952E-3</v>
      </c>
      <c r="E166" s="116">
        <v>1.1196794005458202</v>
      </c>
      <c r="F166" s="77" t="b">
        <v>0</v>
      </c>
      <c r="G166" s="77" t="b">
        <v>0</v>
      </c>
      <c r="H166" s="77" t="b">
        <v>0</v>
      </c>
      <c r="I166" s="77" t="b">
        <v>0</v>
      </c>
      <c r="J166" s="77" t="b">
        <v>0</v>
      </c>
      <c r="K166" s="77" t="b">
        <v>0</v>
      </c>
    </row>
    <row r="167" spans="1:11" x14ac:dyDescent="0.35">
      <c r="A167" s="77" t="s">
        <v>1832</v>
      </c>
      <c r="B167" s="77" t="s">
        <v>1833</v>
      </c>
      <c r="C167" s="77">
        <v>2</v>
      </c>
      <c r="D167" s="116">
        <v>2.8961950686917952E-3</v>
      </c>
      <c r="E167" s="116">
        <v>2.7271344237604889</v>
      </c>
      <c r="F167" s="77" t="b">
        <v>0</v>
      </c>
      <c r="G167" s="77" t="b">
        <v>0</v>
      </c>
      <c r="H167" s="77" t="b">
        <v>0</v>
      </c>
      <c r="I167" s="77" t="b">
        <v>0</v>
      </c>
      <c r="J167" s="77" t="b">
        <v>0</v>
      </c>
      <c r="K167" s="77" t="b">
        <v>0</v>
      </c>
    </row>
    <row r="168" spans="1:11" x14ac:dyDescent="0.35">
      <c r="A168" s="77" t="s">
        <v>1833</v>
      </c>
      <c r="B168" s="77" t="s">
        <v>1834</v>
      </c>
      <c r="C168" s="77">
        <v>2</v>
      </c>
      <c r="D168" s="116">
        <v>2.8961950686917952E-3</v>
      </c>
      <c r="E168" s="116">
        <v>2.7271344237604889</v>
      </c>
      <c r="F168" s="77" t="b">
        <v>0</v>
      </c>
      <c r="G168" s="77" t="b">
        <v>0</v>
      </c>
      <c r="H168" s="77" t="b">
        <v>0</v>
      </c>
      <c r="I168" s="77" t="b">
        <v>0</v>
      </c>
      <c r="J168" s="77" t="b">
        <v>0</v>
      </c>
      <c r="K168" s="77" t="b">
        <v>0</v>
      </c>
    </row>
    <row r="169" spans="1:11" x14ac:dyDescent="0.35">
      <c r="A169" s="77" t="s">
        <v>1834</v>
      </c>
      <c r="B169" s="77" t="s">
        <v>1835</v>
      </c>
      <c r="C169" s="77">
        <v>2</v>
      </c>
      <c r="D169" s="116">
        <v>2.8961950686917952E-3</v>
      </c>
      <c r="E169" s="116">
        <v>2.7271344237604889</v>
      </c>
      <c r="F169" s="77" t="b">
        <v>0</v>
      </c>
      <c r="G169" s="77" t="b">
        <v>0</v>
      </c>
      <c r="H169" s="77" t="b">
        <v>0</v>
      </c>
      <c r="I169" s="77" t="b">
        <v>0</v>
      </c>
      <c r="J169" s="77" t="b">
        <v>0</v>
      </c>
      <c r="K169" s="77" t="b">
        <v>0</v>
      </c>
    </row>
    <row r="170" spans="1:11" x14ac:dyDescent="0.35">
      <c r="A170" s="77" t="s">
        <v>1835</v>
      </c>
      <c r="B170" s="77" t="s">
        <v>229</v>
      </c>
      <c r="C170" s="77">
        <v>2</v>
      </c>
      <c r="D170" s="116">
        <v>2.8961950686917952E-3</v>
      </c>
      <c r="E170" s="116">
        <v>2.7271344237604889</v>
      </c>
      <c r="F170" s="77" t="b">
        <v>0</v>
      </c>
      <c r="G170" s="77" t="b">
        <v>0</v>
      </c>
      <c r="H170" s="77" t="b">
        <v>0</v>
      </c>
      <c r="I170" s="77" t="b">
        <v>0</v>
      </c>
      <c r="J170" s="77" t="b">
        <v>0</v>
      </c>
      <c r="K170" s="77" t="b">
        <v>0</v>
      </c>
    </row>
    <row r="171" spans="1:11" x14ac:dyDescent="0.35">
      <c r="A171" s="77" t="s">
        <v>229</v>
      </c>
      <c r="B171" s="77" t="s">
        <v>1729</v>
      </c>
      <c r="C171" s="77">
        <v>2</v>
      </c>
      <c r="D171" s="116">
        <v>2.8961950686917952E-3</v>
      </c>
      <c r="E171" s="116">
        <v>2.5510431647048075</v>
      </c>
      <c r="F171" s="77" t="b">
        <v>0</v>
      </c>
      <c r="G171" s="77" t="b">
        <v>0</v>
      </c>
      <c r="H171" s="77" t="b">
        <v>0</v>
      </c>
      <c r="I171" s="77" t="b">
        <v>0</v>
      </c>
      <c r="J171" s="77" t="b">
        <v>0</v>
      </c>
      <c r="K171" s="77" t="b">
        <v>0</v>
      </c>
    </row>
    <row r="172" spans="1:11" x14ac:dyDescent="0.35">
      <c r="A172" s="77" t="s">
        <v>1729</v>
      </c>
      <c r="B172" s="77" t="s">
        <v>1683</v>
      </c>
      <c r="C172" s="77">
        <v>2</v>
      </c>
      <c r="D172" s="116">
        <v>2.8961950686917952E-3</v>
      </c>
      <c r="E172" s="116">
        <v>2.15310315603277</v>
      </c>
      <c r="F172" s="77" t="b">
        <v>0</v>
      </c>
      <c r="G172" s="77" t="b">
        <v>0</v>
      </c>
      <c r="H172" s="77" t="b">
        <v>0</v>
      </c>
      <c r="I172" s="77" t="b">
        <v>0</v>
      </c>
      <c r="J172" s="77" t="b">
        <v>0</v>
      </c>
      <c r="K172" s="77" t="b">
        <v>0</v>
      </c>
    </row>
    <row r="173" spans="1:11" x14ac:dyDescent="0.35">
      <c r="A173" s="77" t="s">
        <v>1683</v>
      </c>
      <c r="B173" s="77" t="s">
        <v>1836</v>
      </c>
      <c r="C173" s="77">
        <v>2</v>
      </c>
      <c r="D173" s="116">
        <v>2.8961950686917952E-3</v>
      </c>
      <c r="E173" s="116">
        <v>2.3291944150884514</v>
      </c>
      <c r="F173" s="77" t="b">
        <v>0</v>
      </c>
      <c r="G173" s="77" t="b">
        <v>0</v>
      </c>
      <c r="H173" s="77" t="b">
        <v>0</v>
      </c>
      <c r="I173" s="77" t="b">
        <v>0</v>
      </c>
      <c r="J173" s="77" t="b">
        <v>0</v>
      </c>
      <c r="K173" s="77" t="b">
        <v>0</v>
      </c>
    </row>
    <row r="174" spans="1:11" x14ac:dyDescent="0.35">
      <c r="A174" s="77" t="s">
        <v>1726</v>
      </c>
      <c r="B174" s="77" t="s">
        <v>1837</v>
      </c>
      <c r="C174" s="77">
        <v>2</v>
      </c>
      <c r="D174" s="116">
        <v>3.4147652593274221E-3</v>
      </c>
      <c r="E174" s="116">
        <v>2.5510431647048075</v>
      </c>
      <c r="F174" s="77" t="b">
        <v>0</v>
      </c>
      <c r="G174" s="77" t="b">
        <v>0</v>
      </c>
      <c r="H174" s="77" t="b">
        <v>0</v>
      </c>
      <c r="I174" s="77" t="b">
        <v>0</v>
      </c>
      <c r="J174" s="77" t="b">
        <v>0</v>
      </c>
      <c r="K174" s="77" t="b">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W292"/>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customWidth="1"/>
    <col min="19" max="19" width="9.26953125" customWidth="1"/>
    <col min="20" max="20" width="9.54296875" customWidth="1"/>
    <col min="21" max="23" width="14.26953125" customWidth="1"/>
    <col min="24" max="24" width="11.81640625" customWidth="1"/>
    <col min="25" max="25" width="14.453125" customWidth="1"/>
    <col min="26" max="26" width="18.26953125" customWidth="1"/>
    <col min="27" max="27" width="5" style="3" hidden="1" customWidth="1"/>
    <col min="28" max="28" width="16" style="3" hidden="1" customWidth="1"/>
    <col min="29" max="29" width="16" style="6" bestFit="1" customWidth="1"/>
    <col min="30" max="30" width="8" style="2" bestFit="1" customWidth="1"/>
    <col min="31" max="31" width="10.6328125" style="3" bestFit="1" customWidth="1"/>
    <col min="32" max="32" width="11.08984375" style="3" bestFit="1" customWidth="1"/>
    <col min="33" max="33" width="9" style="3" bestFit="1" customWidth="1"/>
    <col min="34" max="34" width="10.6328125" style="3" bestFit="1" customWidth="1"/>
    <col min="35" max="35" width="16.81640625" bestFit="1" customWidth="1"/>
    <col min="36" max="36" width="12.54296875" bestFit="1" customWidth="1"/>
    <col min="37" max="37" width="10.08984375" bestFit="1" customWidth="1"/>
    <col min="38" max="38" width="7" bestFit="1" customWidth="1"/>
    <col min="39" max="39" width="7.1796875" bestFit="1" customWidth="1"/>
    <col min="40" max="40" width="14.81640625" bestFit="1" customWidth="1"/>
    <col min="41" max="41" width="12" bestFit="1" customWidth="1"/>
    <col min="42" max="42" width="9.1796875" bestFit="1" customWidth="1"/>
    <col min="43" max="43" width="15" bestFit="1" customWidth="1"/>
    <col min="44" max="44" width="9.81640625" bestFit="1" customWidth="1"/>
    <col min="45" max="45" width="10.90625" bestFit="1" customWidth="1"/>
    <col min="46" max="46" width="8.08984375" bestFit="1" customWidth="1"/>
    <col min="47" max="47" width="18.81640625" bestFit="1" customWidth="1"/>
    <col min="48" max="48" width="9.54296875" bestFit="1" customWidth="1"/>
    <col min="49" max="50" width="14.81640625" bestFit="1" customWidth="1"/>
    <col min="51" max="51" width="16.36328125" bestFit="1" customWidth="1"/>
    <col min="52" max="52" width="16.1796875" bestFit="1" customWidth="1"/>
    <col min="53" max="53" width="17.90625" bestFit="1" customWidth="1"/>
    <col min="54" max="54" width="16.6328125" bestFit="1" customWidth="1"/>
    <col min="55" max="55" width="17.90625" bestFit="1" customWidth="1"/>
    <col min="56" max="56" width="16.81640625" bestFit="1" customWidth="1"/>
    <col min="57" max="57" width="17.90625" bestFit="1" customWidth="1"/>
    <col min="58" max="58" width="16.1796875" bestFit="1" customWidth="1"/>
    <col min="59" max="59" width="17.90625" bestFit="1" customWidth="1"/>
    <col min="60" max="60" width="18.1796875" bestFit="1" customWidth="1"/>
    <col min="61" max="61" width="18.453125" bestFit="1" customWidth="1"/>
    <col min="62" max="62" width="20.26953125" bestFit="1" customWidth="1"/>
    <col min="63" max="63" width="25.26953125" bestFit="1" customWidth="1"/>
    <col min="64" max="64" width="21.08984375" bestFit="1" customWidth="1"/>
    <col min="65" max="65" width="26.08984375" bestFit="1" customWidth="1"/>
    <col min="66" max="66" width="27.1796875" bestFit="1" customWidth="1"/>
    <col min="67" max="67" width="31.36328125" bestFit="1" customWidth="1"/>
    <col min="68" max="68" width="17.26953125" bestFit="1" customWidth="1"/>
    <col min="69" max="69" width="20.81640625" bestFit="1" customWidth="1"/>
    <col min="70" max="70" width="16.08984375" bestFit="1" customWidth="1"/>
  </cols>
  <sheetData>
    <row r="1" spans="1:75"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75" ht="30" customHeight="1" x14ac:dyDescent="0.3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244</v>
      </c>
      <c r="AE2" s="13" t="s">
        <v>245</v>
      </c>
      <c r="AF2" s="13" t="s">
        <v>246</v>
      </c>
      <c r="AG2" s="13" t="s">
        <v>247</v>
      </c>
      <c r="AH2" s="13" t="s">
        <v>248</v>
      </c>
      <c r="AI2" s="13" t="s">
        <v>249</v>
      </c>
      <c r="AJ2" s="13" t="s">
        <v>250</v>
      </c>
      <c r="AK2" s="13" t="s">
        <v>251</v>
      </c>
      <c r="AL2" s="13" t="s">
        <v>252</v>
      </c>
      <c r="AM2" s="13" t="s">
        <v>253</v>
      </c>
      <c r="AN2" s="13" t="s">
        <v>254</v>
      </c>
      <c r="AO2" s="13" t="s">
        <v>255</v>
      </c>
      <c r="AP2" s="13" t="s">
        <v>256</v>
      </c>
      <c r="AQ2" s="13" t="s">
        <v>257</v>
      </c>
      <c r="AR2" s="13" t="s">
        <v>258</v>
      </c>
      <c r="AS2" s="13" t="s">
        <v>195</v>
      </c>
      <c r="AT2" s="13" t="s">
        <v>259</v>
      </c>
      <c r="AU2" s="13" t="s">
        <v>260</v>
      </c>
      <c r="AV2" s="13" t="s">
        <v>261</v>
      </c>
      <c r="AW2" s="13" t="s">
        <v>262</v>
      </c>
      <c r="AX2" s="13" t="s">
        <v>263</v>
      </c>
      <c r="AY2" s="13" t="s">
        <v>264</v>
      </c>
      <c r="AZ2" s="113" t="s">
        <v>1489</v>
      </c>
      <c r="BA2" s="113" t="s">
        <v>1495</v>
      </c>
      <c r="BB2" s="113" t="s">
        <v>1496</v>
      </c>
      <c r="BC2" s="113" t="s">
        <v>1498</v>
      </c>
      <c r="BD2" s="113" t="s">
        <v>1500</v>
      </c>
      <c r="BE2" s="113" t="s">
        <v>1501</v>
      </c>
      <c r="BF2" s="113" t="s">
        <v>1502</v>
      </c>
      <c r="BG2" s="113" t="s">
        <v>1576</v>
      </c>
      <c r="BH2" s="113" t="s">
        <v>1583</v>
      </c>
      <c r="BI2" s="113" t="s">
        <v>1657</v>
      </c>
      <c r="BJ2" s="113" t="s">
        <v>1853</v>
      </c>
      <c r="BK2" s="113" t="s">
        <v>1854</v>
      </c>
      <c r="BL2" s="113" t="s">
        <v>1855</v>
      </c>
      <c r="BM2" s="113" t="s">
        <v>1856</v>
      </c>
      <c r="BN2" s="113" t="s">
        <v>1857</v>
      </c>
      <c r="BO2" s="113" t="s">
        <v>1858</v>
      </c>
      <c r="BP2" s="113" t="s">
        <v>1859</v>
      </c>
      <c r="BQ2" s="113" t="s">
        <v>1860</v>
      </c>
      <c r="BR2" s="113" t="s">
        <v>1862</v>
      </c>
      <c r="BS2" s="3"/>
      <c r="BT2" s="3"/>
    </row>
    <row r="3" spans="1:75" ht="15" customHeight="1" x14ac:dyDescent="0.35">
      <c r="A3" s="70" t="s">
        <v>461</v>
      </c>
      <c r="B3" s="83"/>
      <c r="C3" s="83"/>
      <c r="D3" s="84"/>
      <c r="E3" s="86"/>
      <c r="F3" s="80" t="s">
        <v>724</v>
      </c>
      <c r="G3" s="83"/>
      <c r="H3" s="81"/>
      <c r="I3" s="87"/>
      <c r="J3" s="87"/>
      <c r="K3" s="81" t="s">
        <v>1343</v>
      </c>
      <c r="L3" s="91"/>
      <c r="M3" s="92"/>
      <c r="N3" s="92"/>
      <c r="O3" s="93"/>
      <c r="P3" s="94"/>
      <c r="Q3" s="94"/>
      <c r="R3" s="50"/>
      <c r="S3" s="50"/>
      <c r="T3" s="50"/>
      <c r="U3" s="50"/>
      <c r="V3" s="51"/>
      <c r="W3" s="51"/>
      <c r="X3" s="52"/>
      <c r="Y3" s="51"/>
      <c r="Z3" s="51"/>
      <c r="AA3" s="88">
        <v>3</v>
      </c>
      <c r="AB3" s="88"/>
      <c r="AC3" s="89"/>
      <c r="AD3" s="71" t="s">
        <v>974</v>
      </c>
      <c r="AE3" s="71">
        <v>90</v>
      </c>
      <c r="AF3" s="71">
        <v>15</v>
      </c>
      <c r="AG3" s="71">
        <v>46</v>
      </c>
      <c r="AH3" s="71">
        <v>333</v>
      </c>
      <c r="AI3" s="71"/>
      <c r="AJ3" s="71"/>
      <c r="AK3" s="71"/>
      <c r="AL3" s="75"/>
      <c r="AM3" s="71"/>
      <c r="AN3" s="73">
        <v>42533.447754629633</v>
      </c>
      <c r="AO3" s="75"/>
      <c r="AP3" s="71" t="b">
        <v>1</v>
      </c>
      <c r="AQ3" s="71" t="b">
        <v>0</v>
      </c>
      <c r="AR3" s="71" t="b">
        <v>0</v>
      </c>
      <c r="AS3" s="71" t="s">
        <v>317</v>
      </c>
      <c r="AT3" s="71">
        <v>0</v>
      </c>
      <c r="AU3" s="75"/>
      <c r="AV3" s="71" t="b">
        <v>0</v>
      </c>
      <c r="AW3" s="71" t="s">
        <v>299</v>
      </c>
      <c r="AX3" s="75" t="s">
        <v>1268</v>
      </c>
      <c r="AY3" s="71" t="s">
        <v>66</v>
      </c>
      <c r="AZ3" s="50"/>
      <c r="BA3" s="50"/>
      <c r="BB3" s="50"/>
      <c r="BC3" s="50"/>
      <c r="BD3" s="50"/>
      <c r="BE3" s="50"/>
      <c r="BF3" s="114" t="s">
        <v>1503</v>
      </c>
      <c r="BG3" s="114" t="s">
        <v>1503</v>
      </c>
      <c r="BH3" s="114" t="s">
        <v>1584</v>
      </c>
      <c r="BI3" s="114" t="s">
        <v>1584</v>
      </c>
      <c r="BJ3" s="114">
        <v>0</v>
      </c>
      <c r="BK3" s="118">
        <v>0</v>
      </c>
      <c r="BL3" s="114">
        <v>0</v>
      </c>
      <c r="BM3" s="118">
        <v>0</v>
      </c>
      <c r="BN3" s="114">
        <v>0</v>
      </c>
      <c r="BO3" s="118">
        <v>0</v>
      </c>
      <c r="BP3" s="114">
        <v>7</v>
      </c>
      <c r="BQ3" s="118">
        <v>100</v>
      </c>
      <c r="BR3" s="114">
        <v>7</v>
      </c>
      <c r="BS3" s="3"/>
      <c r="BT3" s="3"/>
    </row>
    <row r="4" spans="1:75" x14ac:dyDescent="0.35">
      <c r="A4" s="70" t="s">
        <v>526</v>
      </c>
      <c r="B4" s="83"/>
      <c r="C4" s="83"/>
      <c r="D4" s="84"/>
      <c r="E4" s="107"/>
      <c r="F4" s="80" t="s">
        <v>1246</v>
      </c>
      <c r="G4" s="108"/>
      <c r="H4" s="81"/>
      <c r="I4" s="87"/>
      <c r="J4" s="109"/>
      <c r="K4" s="81" t="s">
        <v>1344</v>
      </c>
      <c r="L4" s="110"/>
      <c r="M4" s="92"/>
      <c r="N4" s="92"/>
      <c r="O4" s="93"/>
      <c r="P4" s="94"/>
      <c r="Q4" s="94"/>
      <c r="R4" s="79"/>
      <c r="S4" s="79"/>
      <c r="T4" s="79"/>
      <c r="U4" s="79"/>
      <c r="V4" s="52"/>
      <c r="W4" s="52"/>
      <c r="X4" s="52"/>
      <c r="Y4" s="52"/>
      <c r="Z4" s="51"/>
      <c r="AA4" s="88">
        <v>4</v>
      </c>
      <c r="AB4" s="88"/>
      <c r="AC4" s="89"/>
      <c r="AD4" s="72" t="s">
        <v>975</v>
      </c>
      <c r="AE4" s="72">
        <v>3536</v>
      </c>
      <c r="AF4" s="72">
        <v>430129</v>
      </c>
      <c r="AG4" s="72">
        <v>12571</v>
      </c>
      <c r="AH4" s="72">
        <v>516</v>
      </c>
      <c r="AI4" s="72">
        <v>3600</v>
      </c>
      <c r="AJ4" s="72" t="s">
        <v>1046</v>
      </c>
      <c r="AK4" s="72"/>
      <c r="AL4" s="76" t="s">
        <v>1131</v>
      </c>
      <c r="AM4" s="72" t="s">
        <v>280</v>
      </c>
      <c r="AN4" s="74">
        <v>39665.784756944442</v>
      </c>
      <c r="AO4" s="76" t="s">
        <v>1175</v>
      </c>
      <c r="AP4" s="72" t="b">
        <v>0</v>
      </c>
      <c r="AQ4" s="72" t="b">
        <v>0</v>
      </c>
      <c r="AR4" s="72" t="b">
        <v>0</v>
      </c>
      <c r="AS4" s="72" t="s">
        <v>229</v>
      </c>
      <c r="AT4" s="72">
        <v>4872</v>
      </c>
      <c r="AU4" s="76" t="s">
        <v>1228</v>
      </c>
      <c r="AV4" s="72" t="b">
        <v>1</v>
      </c>
      <c r="AW4" s="72" t="s">
        <v>299</v>
      </c>
      <c r="AX4" s="76" t="s">
        <v>1269</v>
      </c>
      <c r="AY4" s="72" t="s">
        <v>65</v>
      </c>
      <c r="AZ4" s="50"/>
      <c r="BA4" s="50"/>
      <c r="BB4" s="50"/>
      <c r="BC4" s="50"/>
      <c r="BD4" s="50"/>
      <c r="BE4" s="50"/>
      <c r="BF4" s="50"/>
      <c r="BG4" s="50"/>
      <c r="BH4" s="50"/>
      <c r="BI4" s="50"/>
      <c r="BJ4" s="50"/>
      <c r="BK4" s="51"/>
      <c r="BL4" s="50"/>
      <c r="BM4" s="51"/>
      <c r="BN4" s="50"/>
      <c r="BO4" s="51"/>
      <c r="BP4" s="50"/>
      <c r="BQ4" s="51"/>
      <c r="BR4" s="50"/>
      <c r="BS4" s="2"/>
      <c r="BT4" s="3"/>
      <c r="BU4" s="3"/>
      <c r="BV4" s="3"/>
      <c r="BW4" s="3"/>
    </row>
    <row r="5" spans="1:75" x14ac:dyDescent="0.35">
      <c r="A5" s="70" t="s">
        <v>462</v>
      </c>
      <c r="B5" s="83"/>
      <c r="C5" s="83"/>
      <c r="D5" s="84"/>
      <c r="E5" s="107"/>
      <c r="F5" s="80" t="s">
        <v>725</v>
      </c>
      <c r="G5" s="108"/>
      <c r="H5" s="81"/>
      <c r="I5" s="87"/>
      <c r="J5" s="109"/>
      <c r="K5" s="81" t="s">
        <v>1345</v>
      </c>
      <c r="L5" s="110"/>
      <c r="M5" s="92"/>
      <c r="N5" s="92"/>
      <c r="O5" s="93"/>
      <c r="P5" s="94"/>
      <c r="Q5" s="94"/>
      <c r="R5" s="79"/>
      <c r="S5" s="79"/>
      <c r="T5" s="79"/>
      <c r="U5" s="79"/>
      <c r="V5" s="52"/>
      <c r="W5" s="52"/>
      <c r="X5" s="52"/>
      <c r="Y5" s="52"/>
      <c r="Z5" s="51"/>
      <c r="AA5" s="88">
        <v>5</v>
      </c>
      <c r="AB5" s="88"/>
      <c r="AC5" s="89"/>
      <c r="AD5" s="72" t="s">
        <v>976</v>
      </c>
      <c r="AE5" s="72">
        <v>99</v>
      </c>
      <c r="AF5" s="72">
        <v>12</v>
      </c>
      <c r="AG5" s="72">
        <v>30</v>
      </c>
      <c r="AH5" s="72">
        <v>1</v>
      </c>
      <c r="AI5" s="72"/>
      <c r="AJ5" s="72"/>
      <c r="AK5" s="72" t="s">
        <v>1099</v>
      </c>
      <c r="AL5" s="72"/>
      <c r="AM5" s="72"/>
      <c r="AN5" s="74">
        <v>40282.764467592591</v>
      </c>
      <c r="AO5" s="76" t="s">
        <v>1176</v>
      </c>
      <c r="AP5" s="72" t="b">
        <v>0</v>
      </c>
      <c r="AQ5" s="72" t="b">
        <v>0</v>
      </c>
      <c r="AR5" s="72" t="b">
        <v>0</v>
      </c>
      <c r="AS5" s="72" t="s">
        <v>229</v>
      </c>
      <c r="AT5" s="72">
        <v>0</v>
      </c>
      <c r="AU5" s="76" t="s">
        <v>290</v>
      </c>
      <c r="AV5" s="72" t="b">
        <v>0</v>
      </c>
      <c r="AW5" s="72" t="s">
        <v>299</v>
      </c>
      <c r="AX5" s="76" t="s">
        <v>1270</v>
      </c>
      <c r="AY5" s="72" t="s">
        <v>66</v>
      </c>
      <c r="AZ5" s="50" t="s">
        <v>625</v>
      </c>
      <c r="BA5" s="50" t="s">
        <v>625</v>
      </c>
      <c r="BB5" s="50" t="s">
        <v>679</v>
      </c>
      <c r="BC5" s="50" t="s">
        <v>679</v>
      </c>
      <c r="BD5" s="50"/>
      <c r="BE5" s="50"/>
      <c r="BF5" s="114" t="s">
        <v>1504</v>
      </c>
      <c r="BG5" s="114" t="s">
        <v>1504</v>
      </c>
      <c r="BH5" s="114" t="s">
        <v>1585</v>
      </c>
      <c r="BI5" s="114" t="s">
        <v>1585</v>
      </c>
      <c r="BJ5" s="114">
        <v>0</v>
      </c>
      <c r="BK5" s="118">
        <v>0</v>
      </c>
      <c r="BL5" s="114">
        <v>0</v>
      </c>
      <c r="BM5" s="118">
        <v>0</v>
      </c>
      <c r="BN5" s="114">
        <v>0</v>
      </c>
      <c r="BO5" s="118">
        <v>0</v>
      </c>
      <c r="BP5" s="114">
        <v>17</v>
      </c>
      <c r="BQ5" s="118">
        <v>100</v>
      </c>
      <c r="BR5" s="114">
        <v>17</v>
      </c>
      <c r="BS5" s="2"/>
      <c r="BT5" s="3"/>
      <c r="BU5" s="3"/>
      <c r="BV5" s="3"/>
      <c r="BW5" s="3"/>
    </row>
    <row r="6" spans="1:75" x14ac:dyDescent="0.35">
      <c r="A6" s="70" t="s">
        <v>463</v>
      </c>
      <c r="B6" s="83"/>
      <c r="C6" s="83"/>
      <c r="D6" s="84"/>
      <c r="E6" s="107"/>
      <c r="F6" s="80" t="s">
        <v>726</v>
      </c>
      <c r="G6" s="108"/>
      <c r="H6" s="81"/>
      <c r="I6" s="87"/>
      <c r="J6" s="109"/>
      <c r="K6" s="81" t="s">
        <v>1346</v>
      </c>
      <c r="L6" s="110"/>
      <c r="M6" s="92"/>
      <c r="N6" s="92"/>
      <c r="O6" s="93"/>
      <c r="P6" s="94"/>
      <c r="Q6" s="94"/>
      <c r="R6" s="79"/>
      <c r="S6" s="79"/>
      <c r="T6" s="79"/>
      <c r="U6" s="79"/>
      <c r="V6" s="52"/>
      <c r="W6" s="52"/>
      <c r="X6" s="52"/>
      <c r="Y6" s="52"/>
      <c r="Z6" s="51"/>
      <c r="AA6" s="88">
        <v>6</v>
      </c>
      <c r="AB6" s="88"/>
      <c r="AC6" s="89"/>
      <c r="AD6" s="72" t="s">
        <v>977</v>
      </c>
      <c r="AE6" s="72">
        <v>156210</v>
      </c>
      <c r="AF6" s="72">
        <v>280586</v>
      </c>
      <c r="AG6" s="72">
        <v>367179</v>
      </c>
      <c r="AH6" s="72">
        <v>2447</v>
      </c>
      <c r="AI6" s="72">
        <v>7200</v>
      </c>
      <c r="AJ6" s="72" t="s">
        <v>1047</v>
      </c>
      <c r="AK6" s="72" t="s">
        <v>371</v>
      </c>
      <c r="AL6" s="76" t="s">
        <v>1132</v>
      </c>
      <c r="AM6" s="72" t="s">
        <v>312</v>
      </c>
      <c r="AN6" s="74">
        <v>39494.675682870373</v>
      </c>
      <c r="AO6" s="76" t="s">
        <v>1177</v>
      </c>
      <c r="AP6" s="72" t="b">
        <v>0</v>
      </c>
      <c r="AQ6" s="72" t="b">
        <v>0</v>
      </c>
      <c r="AR6" s="72" t="b">
        <v>1</v>
      </c>
      <c r="AS6" s="72" t="s">
        <v>287</v>
      </c>
      <c r="AT6" s="72">
        <v>2162</v>
      </c>
      <c r="AU6" s="76" t="s">
        <v>1229</v>
      </c>
      <c r="AV6" s="72" t="b">
        <v>0</v>
      </c>
      <c r="AW6" s="72" t="s">
        <v>299</v>
      </c>
      <c r="AX6" s="76" t="s">
        <v>1271</v>
      </c>
      <c r="AY6" s="72" t="s">
        <v>66</v>
      </c>
      <c r="AZ6" s="50" t="s">
        <v>626</v>
      </c>
      <c r="BA6" s="50" t="s">
        <v>626</v>
      </c>
      <c r="BB6" s="50" t="s">
        <v>680</v>
      </c>
      <c r="BC6" s="50" t="s">
        <v>680</v>
      </c>
      <c r="BD6" s="50"/>
      <c r="BE6" s="50"/>
      <c r="BF6" s="114" t="s">
        <v>1505</v>
      </c>
      <c r="BG6" s="114" t="s">
        <v>1505</v>
      </c>
      <c r="BH6" s="114" t="s">
        <v>1586</v>
      </c>
      <c r="BI6" s="114" t="s">
        <v>1586</v>
      </c>
      <c r="BJ6" s="114">
        <v>0</v>
      </c>
      <c r="BK6" s="118">
        <v>0</v>
      </c>
      <c r="BL6" s="114">
        <v>0</v>
      </c>
      <c r="BM6" s="118">
        <v>0</v>
      </c>
      <c r="BN6" s="114">
        <v>0</v>
      </c>
      <c r="BO6" s="118">
        <v>0</v>
      </c>
      <c r="BP6" s="114">
        <v>15</v>
      </c>
      <c r="BQ6" s="118">
        <v>100</v>
      </c>
      <c r="BR6" s="114">
        <v>15</v>
      </c>
      <c r="BS6" s="2"/>
      <c r="BT6" s="3"/>
      <c r="BU6" s="3"/>
      <c r="BV6" s="3"/>
      <c r="BW6" s="3"/>
    </row>
    <row r="7" spans="1:75" x14ac:dyDescent="0.35">
      <c r="A7" s="70" t="s">
        <v>464</v>
      </c>
      <c r="B7" s="83"/>
      <c r="C7" s="83"/>
      <c r="D7" s="84"/>
      <c r="E7" s="107"/>
      <c r="F7" s="80" t="s">
        <v>727</v>
      </c>
      <c r="G7" s="108"/>
      <c r="H7" s="81"/>
      <c r="I7" s="87"/>
      <c r="J7" s="109"/>
      <c r="K7" s="81" t="s">
        <v>1347</v>
      </c>
      <c r="L7" s="110"/>
      <c r="M7" s="92"/>
      <c r="N7" s="92"/>
      <c r="O7" s="93"/>
      <c r="P7" s="94"/>
      <c r="Q7" s="94"/>
      <c r="R7" s="79"/>
      <c r="S7" s="79"/>
      <c r="T7" s="79"/>
      <c r="U7" s="79"/>
      <c r="V7" s="52"/>
      <c r="W7" s="52"/>
      <c r="X7" s="52"/>
      <c r="Y7" s="52"/>
      <c r="Z7" s="51"/>
      <c r="AA7" s="88">
        <v>7</v>
      </c>
      <c r="AB7" s="88"/>
      <c r="AC7" s="89"/>
      <c r="AD7" s="72" t="s">
        <v>978</v>
      </c>
      <c r="AE7" s="72">
        <v>231</v>
      </c>
      <c r="AF7" s="72">
        <v>113</v>
      </c>
      <c r="AG7" s="72">
        <v>115</v>
      </c>
      <c r="AH7" s="72">
        <v>21</v>
      </c>
      <c r="AI7" s="72"/>
      <c r="AJ7" s="72" t="s">
        <v>1048</v>
      </c>
      <c r="AK7" s="72" t="s">
        <v>1100</v>
      </c>
      <c r="AL7" s="72"/>
      <c r="AM7" s="72"/>
      <c r="AN7" s="74">
        <v>42770.180092592593</v>
      </c>
      <c r="AO7" s="76" t="s">
        <v>1178</v>
      </c>
      <c r="AP7" s="72" t="b">
        <v>1</v>
      </c>
      <c r="AQ7" s="72" t="b">
        <v>0</v>
      </c>
      <c r="AR7" s="72" t="b">
        <v>0</v>
      </c>
      <c r="AS7" s="72" t="s">
        <v>229</v>
      </c>
      <c r="AT7" s="72">
        <v>0</v>
      </c>
      <c r="AU7" s="72"/>
      <c r="AV7" s="72" t="b">
        <v>0</v>
      </c>
      <c r="AW7" s="72" t="s">
        <v>299</v>
      </c>
      <c r="AX7" s="76" t="s">
        <v>1272</v>
      </c>
      <c r="AY7" s="72" t="s">
        <v>66</v>
      </c>
      <c r="AZ7" s="50"/>
      <c r="BA7" s="50"/>
      <c r="BB7" s="50"/>
      <c r="BC7" s="50"/>
      <c r="BD7" s="50"/>
      <c r="BE7" s="50"/>
      <c r="BF7" s="114" t="s">
        <v>1506</v>
      </c>
      <c r="BG7" s="114" t="s">
        <v>1506</v>
      </c>
      <c r="BH7" s="114" t="s">
        <v>1587</v>
      </c>
      <c r="BI7" s="114" t="s">
        <v>1587</v>
      </c>
      <c r="BJ7" s="114">
        <v>0</v>
      </c>
      <c r="BK7" s="118">
        <v>0</v>
      </c>
      <c r="BL7" s="114">
        <v>0</v>
      </c>
      <c r="BM7" s="118">
        <v>0</v>
      </c>
      <c r="BN7" s="114">
        <v>0</v>
      </c>
      <c r="BO7" s="118">
        <v>0</v>
      </c>
      <c r="BP7" s="114">
        <v>8</v>
      </c>
      <c r="BQ7" s="118">
        <v>100</v>
      </c>
      <c r="BR7" s="114">
        <v>8</v>
      </c>
      <c r="BS7" s="2"/>
      <c r="BT7" s="3"/>
      <c r="BU7" s="3"/>
      <c r="BV7" s="3"/>
      <c r="BW7" s="3"/>
    </row>
    <row r="8" spans="1:75" x14ac:dyDescent="0.35">
      <c r="A8" s="70" t="s">
        <v>465</v>
      </c>
      <c r="B8" s="83"/>
      <c r="C8" s="83"/>
      <c r="D8" s="84"/>
      <c r="E8" s="107"/>
      <c r="F8" s="80" t="s">
        <v>297</v>
      </c>
      <c r="G8" s="108"/>
      <c r="H8" s="81"/>
      <c r="I8" s="87"/>
      <c r="J8" s="109"/>
      <c r="K8" s="81" t="s">
        <v>1348</v>
      </c>
      <c r="L8" s="110"/>
      <c r="M8" s="92"/>
      <c r="N8" s="92"/>
      <c r="O8" s="93"/>
      <c r="P8" s="94"/>
      <c r="Q8" s="94"/>
      <c r="R8" s="79"/>
      <c r="S8" s="79"/>
      <c r="T8" s="79"/>
      <c r="U8" s="79"/>
      <c r="V8" s="52"/>
      <c r="W8" s="52"/>
      <c r="X8" s="52"/>
      <c r="Y8" s="52"/>
      <c r="Z8" s="51"/>
      <c r="AA8" s="88">
        <v>8</v>
      </c>
      <c r="AB8" s="88"/>
      <c r="AC8" s="89"/>
      <c r="AD8" s="72" t="s">
        <v>979</v>
      </c>
      <c r="AE8" s="72">
        <v>20</v>
      </c>
      <c r="AF8" s="72">
        <v>130</v>
      </c>
      <c r="AG8" s="72">
        <v>16803</v>
      </c>
      <c r="AH8" s="72">
        <v>0</v>
      </c>
      <c r="AI8" s="72"/>
      <c r="AJ8" s="72"/>
      <c r="AK8" s="72"/>
      <c r="AL8" s="72"/>
      <c r="AM8" s="72"/>
      <c r="AN8" s="74">
        <v>40156.185277777775</v>
      </c>
      <c r="AO8" s="72"/>
      <c r="AP8" s="72" t="b">
        <v>1</v>
      </c>
      <c r="AQ8" s="72" t="b">
        <v>1</v>
      </c>
      <c r="AR8" s="72" t="b">
        <v>0</v>
      </c>
      <c r="AS8" s="72" t="s">
        <v>229</v>
      </c>
      <c r="AT8" s="72">
        <v>7</v>
      </c>
      <c r="AU8" s="76" t="s">
        <v>290</v>
      </c>
      <c r="AV8" s="72" t="b">
        <v>0</v>
      </c>
      <c r="AW8" s="72" t="s">
        <v>299</v>
      </c>
      <c r="AX8" s="76" t="s">
        <v>1273</v>
      </c>
      <c r="AY8" s="72" t="s">
        <v>66</v>
      </c>
      <c r="AZ8" s="50" t="s">
        <v>627</v>
      </c>
      <c r="BA8" s="50" t="s">
        <v>627</v>
      </c>
      <c r="BB8" s="50" t="s">
        <v>681</v>
      </c>
      <c r="BC8" s="50" t="s">
        <v>681</v>
      </c>
      <c r="BD8" s="50"/>
      <c r="BE8" s="50"/>
      <c r="BF8" s="114" t="s">
        <v>1507</v>
      </c>
      <c r="BG8" s="114" t="s">
        <v>1507</v>
      </c>
      <c r="BH8" s="114" t="s">
        <v>1588</v>
      </c>
      <c r="BI8" s="114" t="s">
        <v>1588</v>
      </c>
      <c r="BJ8" s="114">
        <v>0</v>
      </c>
      <c r="BK8" s="118">
        <v>0</v>
      </c>
      <c r="BL8" s="114">
        <v>0</v>
      </c>
      <c r="BM8" s="118">
        <v>0</v>
      </c>
      <c r="BN8" s="114">
        <v>0</v>
      </c>
      <c r="BO8" s="118">
        <v>0</v>
      </c>
      <c r="BP8" s="114">
        <v>15</v>
      </c>
      <c r="BQ8" s="118">
        <v>100</v>
      </c>
      <c r="BR8" s="114">
        <v>15</v>
      </c>
      <c r="BS8" s="2"/>
      <c r="BT8" s="3"/>
      <c r="BU8" s="3"/>
      <c r="BV8" s="3"/>
      <c r="BW8" s="3"/>
    </row>
    <row r="9" spans="1:75" x14ac:dyDescent="0.35">
      <c r="A9" s="70" t="s">
        <v>466</v>
      </c>
      <c r="B9" s="83"/>
      <c r="C9" s="83"/>
      <c r="D9" s="84"/>
      <c r="E9" s="107"/>
      <c r="F9" s="80" t="s">
        <v>728</v>
      </c>
      <c r="G9" s="108"/>
      <c r="H9" s="81"/>
      <c r="I9" s="87"/>
      <c r="J9" s="109"/>
      <c r="K9" s="81" t="s">
        <v>1349</v>
      </c>
      <c r="L9" s="110"/>
      <c r="M9" s="92"/>
      <c r="N9" s="92"/>
      <c r="O9" s="93"/>
      <c r="P9" s="94"/>
      <c r="Q9" s="94"/>
      <c r="R9" s="79"/>
      <c r="S9" s="79"/>
      <c r="T9" s="79"/>
      <c r="U9" s="79"/>
      <c r="V9" s="52"/>
      <c r="W9" s="52"/>
      <c r="X9" s="52"/>
      <c r="Y9" s="52"/>
      <c r="Z9" s="51"/>
      <c r="AA9" s="88">
        <v>9</v>
      </c>
      <c r="AB9" s="88"/>
      <c r="AC9" s="89"/>
      <c r="AD9" s="72" t="s">
        <v>980</v>
      </c>
      <c r="AE9" s="72">
        <v>33</v>
      </c>
      <c r="AF9" s="72">
        <v>12</v>
      </c>
      <c r="AG9" s="72">
        <v>5871</v>
      </c>
      <c r="AH9" s="72">
        <v>0</v>
      </c>
      <c r="AI9" s="72"/>
      <c r="AJ9" s="72" t="s">
        <v>1049</v>
      </c>
      <c r="AK9" s="72" t="s">
        <v>1101</v>
      </c>
      <c r="AL9" s="76" t="s">
        <v>1133</v>
      </c>
      <c r="AM9" s="72"/>
      <c r="AN9" s="74">
        <v>41447.181574074071</v>
      </c>
      <c r="AO9" s="72"/>
      <c r="AP9" s="72" t="b">
        <v>1</v>
      </c>
      <c r="AQ9" s="72" t="b">
        <v>0</v>
      </c>
      <c r="AR9" s="72" t="b">
        <v>1</v>
      </c>
      <c r="AS9" s="72" t="s">
        <v>229</v>
      </c>
      <c r="AT9" s="72">
        <v>0</v>
      </c>
      <c r="AU9" s="76" t="s">
        <v>290</v>
      </c>
      <c r="AV9" s="72" t="b">
        <v>0</v>
      </c>
      <c r="AW9" s="72" t="s">
        <v>299</v>
      </c>
      <c r="AX9" s="76" t="s">
        <v>1274</v>
      </c>
      <c r="AY9" s="72" t="s">
        <v>66</v>
      </c>
      <c r="AZ9" s="50"/>
      <c r="BA9" s="50"/>
      <c r="BB9" s="50"/>
      <c r="BC9" s="50"/>
      <c r="BD9" s="50"/>
      <c r="BE9" s="50"/>
      <c r="BF9" s="114" t="s">
        <v>1508</v>
      </c>
      <c r="BG9" s="114" t="s">
        <v>1508</v>
      </c>
      <c r="BH9" s="114" t="s">
        <v>1589</v>
      </c>
      <c r="BI9" s="114" t="s">
        <v>1589</v>
      </c>
      <c r="BJ9" s="114">
        <v>0</v>
      </c>
      <c r="BK9" s="118">
        <v>0</v>
      </c>
      <c r="BL9" s="114">
        <v>0</v>
      </c>
      <c r="BM9" s="118">
        <v>0</v>
      </c>
      <c r="BN9" s="114">
        <v>0</v>
      </c>
      <c r="BO9" s="118">
        <v>0</v>
      </c>
      <c r="BP9" s="114">
        <v>26</v>
      </c>
      <c r="BQ9" s="118">
        <v>100</v>
      </c>
      <c r="BR9" s="114">
        <v>26</v>
      </c>
      <c r="BS9" s="2"/>
      <c r="BT9" s="3"/>
      <c r="BU9" s="3"/>
      <c r="BV9" s="3"/>
      <c r="BW9" s="3"/>
    </row>
    <row r="10" spans="1:75" x14ac:dyDescent="0.35">
      <c r="A10" s="70" t="s">
        <v>215</v>
      </c>
      <c r="B10" s="83"/>
      <c r="C10" s="83"/>
      <c r="D10" s="84"/>
      <c r="E10" s="107"/>
      <c r="F10" s="80" t="s">
        <v>227</v>
      </c>
      <c r="G10" s="108"/>
      <c r="H10" s="81"/>
      <c r="I10" s="87"/>
      <c r="J10" s="109"/>
      <c r="K10" s="81" t="s">
        <v>1350</v>
      </c>
      <c r="L10" s="110"/>
      <c r="M10" s="92"/>
      <c r="N10" s="92"/>
      <c r="O10" s="93"/>
      <c r="P10" s="94"/>
      <c r="Q10" s="94"/>
      <c r="R10" s="79"/>
      <c r="S10" s="79"/>
      <c r="T10" s="79"/>
      <c r="U10" s="79"/>
      <c r="V10" s="52"/>
      <c r="W10" s="52"/>
      <c r="X10" s="52"/>
      <c r="Y10" s="52"/>
      <c r="Z10" s="51"/>
      <c r="AA10" s="88">
        <v>10</v>
      </c>
      <c r="AB10" s="88"/>
      <c r="AC10" s="89"/>
      <c r="AD10" s="72" t="s">
        <v>266</v>
      </c>
      <c r="AE10" s="72">
        <v>1</v>
      </c>
      <c r="AF10" s="72">
        <v>1005</v>
      </c>
      <c r="AG10" s="72">
        <v>1436111</v>
      </c>
      <c r="AH10" s="72">
        <v>28</v>
      </c>
      <c r="AI10" s="72"/>
      <c r="AJ10" s="72" t="s">
        <v>269</v>
      </c>
      <c r="AK10" s="72"/>
      <c r="AL10" s="72"/>
      <c r="AM10" s="72"/>
      <c r="AN10" s="74">
        <v>42229.204699074071</v>
      </c>
      <c r="AO10" s="76" t="s">
        <v>285</v>
      </c>
      <c r="AP10" s="72" t="b">
        <v>1</v>
      </c>
      <c r="AQ10" s="72" t="b">
        <v>0</v>
      </c>
      <c r="AR10" s="72" t="b">
        <v>0</v>
      </c>
      <c r="AS10" s="72" t="s">
        <v>229</v>
      </c>
      <c r="AT10" s="72">
        <v>338</v>
      </c>
      <c r="AU10" s="76" t="s">
        <v>290</v>
      </c>
      <c r="AV10" s="72" t="b">
        <v>0</v>
      </c>
      <c r="AW10" s="72" t="s">
        <v>299</v>
      </c>
      <c r="AX10" s="76" t="s">
        <v>301</v>
      </c>
      <c r="AY10" s="72" t="s">
        <v>66</v>
      </c>
      <c r="AZ10" s="50" t="s">
        <v>628</v>
      </c>
      <c r="BA10" s="50" t="s">
        <v>628</v>
      </c>
      <c r="BB10" s="50" t="s">
        <v>220</v>
      </c>
      <c r="BC10" s="50" t="s">
        <v>220</v>
      </c>
      <c r="BD10" s="50"/>
      <c r="BE10" s="50"/>
      <c r="BF10" s="114" t="s">
        <v>1509</v>
      </c>
      <c r="BG10" s="114" t="s">
        <v>1509</v>
      </c>
      <c r="BH10" s="114" t="s">
        <v>1590</v>
      </c>
      <c r="BI10" s="114" t="s">
        <v>1590</v>
      </c>
      <c r="BJ10" s="114">
        <v>0</v>
      </c>
      <c r="BK10" s="118">
        <v>0</v>
      </c>
      <c r="BL10" s="114">
        <v>0</v>
      </c>
      <c r="BM10" s="118">
        <v>0</v>
      </c>
      <c r="BN10" s="114">
        <v>0</v>
      </c>
      <c r="BO10" s="118">
        <v>0</v>
      </c>
      <c r="BP10" s="114">
        <v>14</v>
      </c>
      <c r="BQ10" s="118">
        <v>100</v>
      </c>
      <c r="BR10" s="114">
        <v>14</v>
      </c>
      <c r="BS10" s="2"/>
      <c r="BT10" s="3"/>
      <c r="BU10" s="3"/>
      <c r="BV10" s="3"/>
      <c r="BW10" s="3"/>
    </row>
    <row r="11" spans="1:75" x14ac:dyDescent="0.35">
      <c r="A11" s="70" t="s">
        <v>467</v>
      </c>
      <c r="B11" s="83"/>
      <c r="C11" s="83"/>
      <c r="D11" s="84"/>
      <c r="E11" s="107"/>
      <c r="F11" s="80" t="s">
        <v>729</v>
      </c>
      <c r="G11" s="108"/>
      <c r="H11" s="81"/>
      <c r="I11" s="87"/>
      <c r="J11" s="109"/>
      <c r="K11" s="81" t="s">
        <v>1351</v>
      </c>
      <c r="L11" s="110"/>
      <c r="M11" s="92"/>
      <c r="N11" s="92"/>
      <c r="O11" s="93"/>
      <c r="P11" s="94"/>
      <c r="Q11" s="94"/>
      <c r="R11" s="79"/>
      <c r="S11" s="79"/>
      <c r="T11" s="79"/>
      <c r="U11" s="79"/>
      <c r="V11" s="52"/>
      <c r="W11" s="52"/>
      <c r="X11" s="52"/>
      <c r="Y11" s="52"/>
      <c r="Z11" s="51"/>
      <c r="AA11" s="88">
        <v>11</v>
      </c>
      <c r="AB11" s="88"/>
      <c r="AC11" s="89"/>
      <c r="AD11" s="72" t="s">
        <v>981</v>
      </c>
      <c r="AE11" s="72">
        <v>0</v>
      </c>
      <c r="AF11" s="72">
        <v>9</v>
      </c>
      <c r="AG11" s="72">
        <v>1351</v>
      </c>
      <c r="AH11" s="72">
        <v>0</v>
      </c>
      <c r="AI11" s="72"/>
      <c r="AJ11" s="72" t="s">
        <v>1050</v>
      </c>
      <c r="AK11" s="72" t="s">
        <v>1102</v>
      </c>
      <c r="AL11" s="76" t="s">
        <v>1134</v>
      </c>
      <c r="AM11" s="72"/>
      <c r="AN11" s="74">
        <v>40675.671400462961</v>
      </c>
      <c r="AO11" s="76" t="s">
        <v>1179</v>
      </c>
      <c r="AP11" s="72" t="b">
        <v>1</v>
      </c>
      <c r="AQ11" s="72" t="b">
        <v>0</v>
      </c>
      <c r="AR11" s="72" t="b">
        <v>0</v>
      </c>
      <c r="AS11" s="72" t="s">
        <v>287</v>
      </c>
      <c r="AT11" s="72">
        <v>0</v>
      </c>
      <c r="AU11" s="76" t="s">
        <v>290</v>
      </c>
      <c r="AV11" s="72" t="b">
        <v>0</v>
      </c>
      <c r="AW11" s="72" t="s">
        <v>299</v>
      </c>
      <c r="AX11" s="76" t="s">
        <v>1275</v>
      </c>
      <c r="AY11" s="72" t="s">
        <v>66</v>
      </c>
      <c r="AZ11" s="50" t="s">
        <v>626</v>
      </c>
      <c r="BA11" s="50" t="s">
        <v>626</v>
      </c>
      <c r="BB11" s="50" t="s">
        <v>680</v>
      </c>
      <c r="BC11" s="50" t="s">
        <v>680</v>
      </c>
      <c r="BD11" s="50"/>
      <c r="BE11" s="50"/>
      <c r="BF11" s="114" t="s">
        <v>1505</v>
      </c>
      <c r="BG11" s="114" t="s">
        <v>1505</v>
      </c>
      <c r="BH11" s="114" t="s">
        <v>1586</v>
      </c>
      <c r="BI11" s="114" t="s">
        <v>1586</v>
      </c>
      <c r="BJ11" s="114">
        <v>0</v>
      </c>
      <c r="BK11" s="118">
        <v>0</v>
      </c>
      <c r="BL11" s="114">
        <v>0</v>
      </c>
      <c r="BM11" s="118">
        <v>0</v>
      </c>
      <c r="BN11" s="114">
        <v>0</v>
      </c>
      <c r="BO11" s="118">
        <v>0</v>
      </c>
      <c r="BP11" s="114">
        <v>15</v>
      </c>
      <c r="BQ11" s="118">
        <v>100</v>
      </c>
      <c r="BR11" s="114">
        <v>15</v>
      </c>
      <c r="BS11" s="2"/>
      <c r="BT11" s="3"/>
      <c r="BU11" s="3"/>
      <c r="BV11" s="3"/>
      <c r="BW11" s="3"/>
    </row>
    <row r="12" spans="1:75" x14ac:dyDescent="0.35">
      <c r="A12" s="70" t="s">
        <v>468</v>
      </c>
      <c r="B12" s="83"/>
      <c r="C12" s="83"/>
      <c r="D12" s="84"/>
      <c r="E12" s="107"/>
      <c r="F12" s="80" t="s">
        <v>1247</v>
      </c>
      <c r="G12" s="108"/>
      <c r="H12" s="81"/>
      <c r="I12" s="87"/>
      <c r="J12" s="109"/>
      <c r="K12" s="81" t="s">
        <v>1352</v>
      </c>
      <c r="L12" s="110"/>
      <c r="M12" s="92"/>
      <c r="N12" s="92"/>
      <c r="O12" s="93"/>
      <c r="P12" s="94"/>
      <c r="Q12" s="94"/>
      <c r="R12" s="79"/>
      <c r="S12" s="79"/>
      <c r="T12" s="79"/>
      <c r="U12" s="79"/>
      <c r="V12" s="52"/>
      <c r="W12" s="52"/>
      <c r="X12" s="52"/>
      <c r="Y12" s="52"/>
      <c r="Z12" s="51"/>
      <c r="AA12" s="88">
        <v>12</v>
      </c>
      <c r="AB12" s="88"/>
      <c r="AC12" s="89"/>
      <c r="AD12" s="72" t="s">
        <v>968</v>
      </c>
      <c r="AE12" s="72">
        <v>6</v>
      </c>
      <c r="AF12" s="72">
        <v>61</v>
      </c>
      <c r="AG12" s="72">
        <v>7691</v>
      </c>
      <c r="AH12" s="72">
        <v>0</v>
      </c>
      <c r="AI12" s="72"/>
      <c r="AJ12" s="72" t="s">
        <v>1051</v>
      </c>
      <c r="AK12" s="72"/>
      <c r="AL12" s="76" t="s">
        <v>1135</v>
      </c>
      <c r="AM12" s="72"/>
      <c r="AN12" s="74">
        <v>42629.437696759262</v>
      </c>
      <c r="AO12" s="76" t="s">
        <v>1180</v>
      </c>
      <c r="AP12" s="72" t="b">
        <v>1</v>
      </c>
      <c r="AQ12" s="72" t="b">
        <v>0</v>
      </c>
      <c r="AR12" s="72" t="b">
        <v>0</v>
      </c>
      <c r="AS12" s="72" t="s">
        <v>229</v>
      </c>
      <c r="AT12" s="72">
        <v>9</v>
      </c>
      <c r="AU12" s="72"/>
      <c r="AV12" s="72" t="b">
        <v>0</v>
      </c>
      <c r="AW12" s="72" t="s">
        <v>299</v>
      </c>
      <c r="AX12" s="76" t="s">
        <v>1276</v>
      </c>
      <c r="AY12" s="72" t="s">
        <v>66</v>
      </c>
      <c r="AZ12" s="50" t="s">
        <v>629</v>
      </c>
      <c r="BA12" s="50" t="s">
        <v>629</v>
      </c>
      <c r="BB12" s="50" t="s">
        <v>682</v>
      </c>
      <c r="BC12" s="50" t="s">
        <v>682</v>
      </c>
      <c r="BD12" s="50"/>
      <c r="BE12" s="50"/>
      <c r="BF12" s="114" t="s">
        <v>1510</v>
      </c>
      <c r="BG12" s="114" t="s">
        <v>1510</v>
      </c>
      <c r="BH12" s="114" t="s">
        <v>1591</v>
      </c>
      <c r="BI12" s="114" t="s">
        <v>1591</v>
      </c>
      <c r="BJ12" s="114">
        <v>0</v>
      </c>
      <c r="BK12" s="118">
        <v>0</v>
      </c>
      <c r="BL12" s="114">
        <v>2</v>
      </c>
      <c r="BM12" s="118">
        <v>11.764705882352942</v>
      </c>
      <c r="BN12" s="114">
        <v>0</v>
      </c>
      <c r="BO12" s="118">
        <v>0</v>
      </c>
      <c r="BP12" s="114">
        <v>15</v>
      </c>
      <c r="BQ12" s="118">
        <v>88.235294117647058</v>
      </c>
      <c r="BR12" s="114">
        <v>17</v>
      </c>
      <c r="BS12" s="2"/>
      <c r="BT12" s="3"/>
      <c r="BU12" s="3"/>
      <c r="BV12" s="3"/>
      <c r="BW12" s="3"/>
    </row>
    <row r="13" spans="1:75" x14ac:dyDescent="0.35">
      <c r="A13" s="70" t="s">
        <v>469</v>
      </c>
      <c r="B13" s="83"/>
      <c r="C13" s="83"/>
      <c r="D13" s="84"/>
      <c r="E13" s="107"/>
      <c r="F13" s="80" t="s">
        <v>730</v>
      </c>
      <c r="G13" s="108"/>
      <c r="H13" s="81"/>
      <c r="I13" s="87"/>
      <c r="J13" s="109"/>
      <c r="K13" s="81" t="s">
        <v>1353</v>
      </c>
      <c r="L13" s="110"/>
      <c r="M13" s="92"/>
      <c r="N13" s="92"/>
      <c r="O13" s="93"/>
      <c r="P13" s="94"/>
      <c r="Q13" s="94"/>
      <c r="R13" s="79"/>
      <c r="S13" s="79"/>
      <c r="T13" s="79"/>
      <c r="U13" s="79"/>
      <c r="V13" s="52"/>
      <c r="W13" s="52"/>
      <c r="X13" s="52"/>
      <c r="Y13" s="52"/>
      <c r="Z13" s="51"/>
      <c r="AA13" s="88">
        <v>13</v>
      </c>
      <c r="AB13" s="88"/>
      <c r="AC13" s="89"/>
      <c r="AD13" s="72" t="s">
        <v>982</v>
      </c>
      <c r="AE13" s="72">
        <v>11</v>
      </c>
      <c r="AF13" s="72">
        <v>1</v>
      </c>
      <c r="AG13" s="72">
        <v>96</v>
      </c>
      <c r="AH13" s="72">
        <v>1</v>
      </c>
      <c r="AI13" s="72"/>
      <c r="AJ13" s="72"/>
      <c r="AK13" s="72"/>
      <c r="AL13" s="72"/>
      <c r="AM13" s="72"/>
      <c r="AN13" s="74">
        <v>42763.487523148149</v>
      </c>
      <c r="AO13" s="76" t="s">
        <v>1181</v>
      </c>
      <c r="AP13" s="72" t="b">
        <v>1</v>
      </c>
      <c r="AQ13" s="72" t="b">
        <v>0</v>
      </c>
      <c r="AR13" s="72" t="b">
        <v>0</v>
      </c>
      <c r="AS13" s="72" t="s">
        <v>229</v>
      </c>
      <c r="AT13" s="72">
        <v>0</v>
      </c>
      <c r="AU13" s="72"/>
      <c r="AV13" s="72" t="b">
        <v>0</v>
      </c>
      <c r="AW13" s="72" t="s">
        <v>299</v>
      </c>
      <c r="AX13" s="76" t="s">
        <v>1277</v>
      </c>
      <c r="AY13" s="72" t="s">
        <v>66</v>
      </c>
      <c r="AZ13" s="50" t="s">
        <v>630</v>
      </c>
      <c r="BA13" s="50" t="s">
        <v>630</v>
      </c>
      <c r="BB13" s="50" t="s">
        <v>226</v>
      </c>
      <c r="BC13" s="50" t="s">
        <v>226</v>
      </c>
      <c r="BD13" s="50"/>
      <c r="BE13" s="50"/>
      <c r="BF13" s="114" t="s">
        <v>1511</v>
      </c>
      <c r="BG13" s="114" t="s">
        <v>1511</v>
      </c>
      <c r="BH13" s="114" t="s">
        <v>1592</v>
      </c>
      <c r="BI13" s="114" t="s">
        <v>1592</v>
      </c>
      <c r="BJ13" s="114">
        <v>1</v>
      </c>
      <c r="BK13" s="118">
        <v>6.25</v>
      </c>
      <c r="BL13" s="114">
        <v>0</v>
      </c>
      <c r="BM13" s="118">
        <v>0</v>
      </c>
      <c r="BN13" s="114">
        <v>0</v>
      </c>
      <c r="BO13" s="118">
        <v>0</v>
      </c>
      <c r="BP13" s="114">
        <v>15</v>
      </c>
      <c r="BQ13" s="118">
        <v>93.75</v>
      </c>
      <c r="BR13" s="114">
        <v>16</v>
      </c>
      <c r="BS13" s="2"/>
      <c r="BT13" s="3"/>
      <c r="BU13" s="3"/>
      <c r="BV13" s="3"/>
      <c r="BW13" s="3"/>
    </row>
    <row r="14" spans="1:75" x14ac:dyDescent="0.35">
      <c r="A14" s="70" t="s">
        <v>217</v>
      </c>
      <c r="B14" s="83"/>
      <c r="C14" s="83"/>
      <c r="D14" s="84"/>
      <c r="E14" s="107"/>
      <c r="F14" s="80" t="s">
        <v>296</v>
      </c>
      <c r="G14" s="108"/>
      <c r="H14" s="81"/>
      <c r="I14" s="87"/>
      <c r="J14" s="109"/>
      <c r="K14" s="81" t="s">
        <v>303</v>
      </c>
      <c r="L14" s="110"/>
      <c r="M14" s="92"/>
      <c r="N14" s="92"/>
      <c r="O14" s="93"/>
      <c r="P14" s="94"/>
      <c r="Q14" s="94"/>
      <c r="R14" s="79"/>
      <c r="S14" s="79"/>
      <c r="T14" s="79"/>
      <c r="U14" s="79"/>
      <c r="V14" s="52"/>
      <c r="W14" s="52"/>
      <c r="X14" s="52"/>
      <c r="Y14" s="52"/>
      <c r="Z14" s="51"/>
      <c r="AA14" s="88">
        <v>14</v>
      </c>
      <c r="AB14" s="88"/>
      <c r="AC14" s="89"/>
      <c r="AD14" s="72" t="s">
        <v>265</v>
      </c>
      <c r="AE14" s="72">
        <v>997</v>
      </c>
      <c r="AF14" s="72">
        <v>67562783</v>
      </c>
      <c r="AG14" s="72">
        <v>19298</v>
      </c>
      <c r="AH14" s="72">
        <v>1601</v>
      </c>
      <c r="AI14" s="72">
        <v>-25200</v>
      </c>
      <c r="AJ14" s="72" t="s">
        <v>268</v>
      </c>
      <c r="AK14" s="72" t="s">
        <v>270</v>
      </c>
      <c r="AL14" s="76" t="s">
        <v>274</v>
      </c>
      <c r="AM14" s="72" t="s">
        <v>276</v>
      </c>
      <c r="AN14" s="74">
        <v>39399.905393518522</v>
      </c>
      <c r="AO14" s="76" t="s">
        <v>284</v>
      </c>
      <c r="AP14" s="72" t="b">
        <v>0</v>
      </c>
      <c r="AQ14" s="72" t="b">
        <v>0</v>
      </c>
      <c r="AR14" s="72" t="b">
        <v>1</v>
      </c>
      <c r="AS14" s="72" t="s">
        <v>229</v>
      </c>
      <c r="AT14" s="72">
        <v>81959</v>
      </c>
      <c r="AU14" s="76" t="s">
        <v>291</v>
      </c>
      <c r="AV14" s="72" t="b">
        <v>1</v>
      </c>
      <c r="AW14" s="72" t="s">
        <v>299</v>
      </c>
      <c r="AX14" s="76" t="s">
        <v>300</v>
      </c>
      <c r="AY14" s="72" t="s">
        <v>65</v>
      </c>
      <c r="AZ14" s="50"/>
      <c r="BA14" s="50"/>
      <c r="BB14" s="50"/>
      <c r="BC14" s="50"/>
      <c r="BD14" s="50"/>
      <c r="BE14" s="50"/>
      <c r="BF14" s="50"/>
      <c r="BG14" s="50"/>
      <c r="BH14" s="50"/>
      <c r="BI14" s="50"/>
      <c r="BJ14" s="50"/>
      <c r="BK14" s="51"/>
      <c r="BL14" s="50"/>
      <c r="BM14" s="51"/>
      <c r="BN14" s="50"/>
      <c r="BO14" s="51"/>
      <c r="BP14" s="50"/>
      <c r="BQ14" s="51"/>
      <c r="BR14" s="50"/>
      <c r="BS14" s="2"/>
      <c r="BT14" s="3"/>
      <c r="BU14" s="3"/>
      <c r="BV14" s="3"/>
      <c r="BW14" s="3"/>
    </row>
    <row r="15" spans="1:75" x14ac:dyDescent="0.35">
      <c r="A15" s="70" t="s">
        <v>470</v>
      </c>
      <c r="B15" s="83"/>
      <c r="C15" s="83"/>
      <c r="D15" s="84"/>
      <c r="E15" s="107"/>
      <c r="F15" s="80" t="s">
        <v>731</v>
      </c>
      <c r="G15" s="108"/>
      <c r="H15" s="81"/>
      <c r="I15" s="87"/>
      <c r="J15" s="109"/>
      <c r="K15" s="81" t="s">
        <v>1354</v>
      </c>
      <c r="L15" s="110"/>
      <c r="M15" s="92"/>
      <c r="N15" s="92"/>
      <c r="O15" s="93"/>
      <c r="P15" s="94"/>
      <c r="Q15" s="94"/>
      <c r="R15" s="79"/>
      <c r="S15" s="79"/>
      <c r="T15" s="79"/>
      <c r="U15" s="79"/>
      <c r="V15" s="52"/>
      <c r="W15" s="52"/>
      <c r="X15" s="52"/>
      <c r="Y15" s="52"/>
      <c r="Z15" s="51"/>
      <c r="AA15" s="88">
        <v>15</v>
      </c>
      <c r="AB15" s="88"/>
      <c r="AC15" s="89"/>
      <c r="AD15" s="72" t="s">
        <v>983</v>
      </c>
      <c r="AE15" s="72">
        <v>20</v>
      </c>
      <c r="AF15" s="72">
        <v>13</v>
      </c>
      <c r="AG15" s="72">
        <v>105</v>
      </c>
      <c r="AH15" s="72">
        <v>3</v>
      </c>
      <c r="AI15" s="72">
        <v>25200</v>
      </c>
      <c r="AJ15" s="72"/>
      <c r="AK15" s="72"/>
      <c r="AL15" s="72"/>
      <c r="AM15" s="72" t="s">
        <v>278</v>
      </c>
      <c r="AN15" s="74">
        <v>40121.712060185186</v>
      </c>
      <c r="AO15" s="76" t="s">
        <v>1182</v>
      </c>
      <c r="AP15" s="72" t="b">
        <v>1</v>
      </c>
      <c r="AQ15" s="72" t="b">
        <v>0</v>
      </c>
      <c r="AR15" s="72" t="b">
        <v>0</v>
      </c>
      <c r="AS15" s="72" t="s">
        <v>343</v>
      </c>
      <c r="AT15" s="72">
        <v>0</v>
      </c>
      <c r="AU15" s="76" t="s">
        <v>290</v>
      </c>
      <c r="AV15" s="72" t="b">
        <v>0</v>
      </c>
      <c r="AW15" s="72" t="s">
        <v>299</v>
      </c>
      <c r="AX15" s="76" t="s">
        <v>1278</v>
      </c>
      <c r="AY15" s="72" t="s">
        <v>66</v>
      </c>
      <c r="AZ15" s="50"/>
      <c r="BA15" s="50"/>
      <c r="BB15" s="50"/>
      <c r="BC15" s="50"/>
      <c r="BD15" s="50"/>
      <c r="BE15" s="50"/>
      <c r="BF15" s="114" t="s">
        <v>1512</v>
      </c>
      <c r="BG15" s="114" t="s">
        <v>1512</v>
      </c>
      <c r="BH15" s="114" t="s">
        <v>1593</v>
      </c>
      <c r="BI15" s="114" t="s">
        <v>1593</v>
      </c>
      <c r="BJ15" s="114">
        <v>0</v>
      </c>
      <c r="BK15" s="118">
        <v>0</v>
      </c>
      <c r="BL15" s="114">
        <v>0</v>
      </c>
      <c r="BM15" s="118">
        <v>0</v>
      </c>
      <c r="BN15" s="114">
        <v>0</v>
      </c>
      <c r="BO15" s="118">
        <v>0</v>
      </c>
      <c r="BP15" s="114">
        <v>13</v>
      </c>
      <c r="BQ15" s="118">
        <v>100</v>
      </c>
      <c r="BR15" s="114">
        <v>13</v>
      </c>
      <c r="BS15" s="2"/>
      <c r="BT15" s="3"/>
      <c r="BU15" s="3"/>
      <c r="BV15" s="3"/>
      <c r="BW15" s="3"/>
    </row>
    <row r="16" spans="1:75" x14ac:dyDescent="0.35">
      <c r="A16" s="70" t="s">
        <v>527</v>
      </c>
      <c r="B16" s="83"/>
      <c r="C16" s="83"/>
      <c r="D16" s="84"/>
      <c r="E16" s="107"/>
      <c r="F16" s="80" t="s">
        <v>1248</v>
      </c>
      <c r="G16" s="108"/>
      <c r="H16" s="81"/>
      <c r="I16" s="87"/>
      <c r="J16" s="109"/>
      <c r="K16" s="81" t="s">
        <v>1355</v>
      </c>
      <c r="L16" s="110"/>
      <c r="M16" s="92"/>
      <c r="N16" s="92"/>
      <c r="O16" s="93"/>
      <c r="P16" s="94"/>
      <c r="Q16" s="94"/>
      <c r="R16" s="79"/>
      <c r="S16" s="79"/>
      <c r="T16" s="79"/>
      <c r="U16" s="79"/>
      <c r="V16" s="52"/>
      <c r="W16" s="52"/>
      <c r="X16" s="52"/>
      <c r="Y16" s="52"/>
      <c r="Z16" s="51"/>
      <c r="AA16" s="88">
        <v>16</v>
      </c>
      <c r="AB16" s="88"/>
      <c r="AC16" s="89"/>
      <c r="AD16" s="72" t="s">
        <v>984</v>
      </c>
      <c r="AE16" s="72">
        <v>123</v>
      </c>
      <c r="AF16" s="72">
        <v>43740</v>
      </c>
      <c r="AG16" s="72">
        <v>26983</v>
      </c>
      <c r="AH16" s="72">
        <v>50</v>
      </c>
      <c r="AI16" s="72">
        <v>25200</v>
      </c>
      <c r="AJ16" s="72" t="s">
        <v>1052</v>
      </c>
      <c r="AK16" s="72" t="s">
        <v>386</v>
      </c>
      <c r="AL16" s="76" t="s">
        <v>1136</v>
      </c>
      <c r="AM16" s="72" t="s">
        <v>278</v>
      </c>
      <c r="AN16" s="74">
        <v>40652.221307870372</v>
      </c>
      <c r="AO16" s="76" t="s">
        <v>1183</v>
      </c>
      <c r="AP16" s="72" t="b">
        <v>0</v>
      </c>
      <c r="AQ16" s="72" t="b">
        <v>0</v>
      </c>
      <c r="AR16" s="72" t="b">
        <v>1</v>
      </c>
      <c r="AS16" s="72" t="s">
        <v>229</v>
      </c>
      <c r="AT16" s="72">
        <v>174</v>
      </c>
      <c r="AU16" s="76" t="s">
        <v>1230</v>
      </c>
      <c r="AV16" s="72" t="b">
        <v>0</v>
      </c>
      <c r="AW16" s="72" t="s">
        <v>299</v>
      </c>
      <c r="AX16" s="76" t="s">
        <v>1279</v>
      </c>
      <c r="AY16" s="72" t="s">
        <v>65</v>
      </c>
      <c r="AZ16" s="50"/>
      <c r="BA16" s="50"/>
      <c r="BB16" s="50"/>
      <c r="BC16" s="50"/>
      <c r="BD16" s="50"/>
      <c r="BE16" s="50"/>
      <c r="BF16" s="50"/>
      <c r="BG16" s="50"/>
      <c r="BH16" s="50"/>
      <c r="BI16" s="50"/>
      <c r="BJ16" s="50"/>
      <c r="BK16" s="51"/>
      <c r="BL16" s="50"/>
      <c r="BM16" s="51"/>
      <c r="BN16" s="50"/>
      <c r="BO16" s="51"/>
      <c r="BP16" s="50"/>
      <c r="BQ16" s="51"/>
      <c r="BR16" s="50"/>
      <c r="BS16" s="2"/>
      <c r="BT16" s="3"/>
      <c r="BU16" s="3"/>
      <c r="BV16" s="3"/>
      <c r="BW16" s="3"/>
    </row>
    <row r="17" spans="1:75" x14ac:dyDescent="0.35">
      <c r="A17" s="70" t="s">
        <v>471</v>
      </c>
      <c r="B17" s="83"/>
      <c r="C17" s="83"/>
      <c r="D17" s="84"/>
      <c r="E17" s="107"/>
      <c r="F17" s="80" t="s">
        <v>732</v>
      </c>
      <c r="G17" s="108"/>
      <c r="H17" s="81"/>
      <c r="I17" s="87"/>
      <c r="J17" s="109"/>
      <c r="K17" s="81" t="s">
        <v>1356</v>
      </c>
      <c r="L17" s="110"/>
      <c r="M17" s="92"/>
      <c r="N17" s="92"/>
      <c r="O17" s="93"/>
      <c r="P17" s="94"/>
      <c r="Q17" s="94"/>
      <c r="R17" s="79"/>
      <c r="S17" s="79"/>
      <c r="T17" s="79"/>
      <c r="U17" s="79"/>
      <c r="V17" s="52"/>
      <c r="W17" s="52"/>
      <c r="X17" s="52"/>
      <c r="Y17" s="52"/>
      <c r="Z17" s="51"/>
      <c r="AA17" s="88">
        <v>17</v>
      </c>
      <c r="AB17" s="88"/>
      <c r="AC17" s="89"/>
      <c r="AD17" s="72" t="s">
        <v>985</v>
      </c>
      <c r="AE17" s="72">
        <v>824</v>
      </c>
      <c r="AF17" s="72">
        <v>390</v>
      </c>
      <c r="AG17" s="72">
        <v>10623</v>
      </c>
      <c r="AH17" s="72">
        <v>2099</v>
      </c>
      <c r="AI17" s="72"/>
      <c r="AJ17" s="72" t="s">
        <v>1053</v>
      </c>
      <c r="AK17" s="72" t="s">
        <v>1103</v>
      </c>
      <c r="AL17" s="76" t="s">
        <v>1137</v>
      </c>
      <c r="AM17" s="72"/>
      <c r="AN17" s="74">
        <v>42567.233564814815</v>
      </c>
      <c r="AO17" s="76" t="s">
        <v>1184</v>
      </c>
      <c r="AP17" s="72" t="b">
        <v>1</v>
      </c>
      <c r="AQ17" s="72" t="b">
        <v>0</v>
      </c>
      <c r="AR17" s="72" t="b">
        <v>0</v>
      </c>
      <c r="AS17" s="72" t="s">
        <v>232</v>
      </c>
      <c r="AT17" s="72">
        <v>0</v>
      </c>
      <c r="AU17" s="72"/>
      <c r="AV17" s="72" t="b">
        <v>0</v>
      </c>
      <c r="AW17" s="72" t="s">
        <v>299</v>
      </c>
      <c r="AX17" s="76" t="s">
        <v>1280</v>
      </c>
      <c r="AY17" s="72" t="s">
        <v>66</v>
      </c>
      <c r="AZ17" s="50"/>
      <c r="BA17" s="50"/>
      <c r="BB17" s="50"/>
      <c r="BC17" s="50"/>
      <c r="BD17" s="50"/>
      <c r="BE17" s="50"/>
      <c r="BF17" s="114" t="s">
        <v>1513</v>
      </c>
      <c r="BG17" s="114" t="s">
        <v>1513</v>
      </c>
      <c r="BH17" s="114" t="s">
        <v>1594</v>
      </c>
      <c r="BI17" s="114" t="s">
        <v>1594</v>
      </c>
      <c r="BJ17" s="114">
        <v>0</v>
      </c>
      <c r="BK17" s="118">
        <v>0</v>
      </c>
      <c r="BL17" s="114">
        <v>0</v>
      </c>
      <c r="BM17" s="118">
        <v>0</v>
      </c>
      <c r="BN17" s="114">
        <v>0</v>
      </c>
      <c r="BO17" s="118">
        <v>0</v>
      </c>
      <c r="BP17" s="114">
        <v>24</v>
      </c>
      <c r="BQ17" s="118">
        <v>100</v>
      </c>
      <c r="BR17" s="114">
        <v>24</v>
      </c>
      <c r="BS17" s="2"/>
      <c r="BT17" s="3"/>
      <c r="BU17" s="3"/>
      <c r="BV17" s="3"/>
      <c r="BW17" s="3"/>
    </row>
    <row r="18" spans="1:75" x14ac:dyDescent="0.35">
      <c r="A18" s="70" t="s">
        <v>472</v>
      </c>
      <c r="B18" s="83"/>
      <c r="C18" s="83"/>
      <c r="D18" s="84"/>
      <c r="E18" s="107"/>
      <c r="F18" s="80" t="s">
        <v>733</v>
      </c>
      <c r="G18" s="108"/>
      <c r="H18" s="81"/>
      <c r="I18" s="87"/>
      <c r="J18" s="109"/>
      <c r="K18" s="81" t="s">
        <v>1357</v>
      </c>
      <c r="L18" s="110"/>
      <c r="M18" s="92"/>
      <c r="N18" s="92"/>
      <c r="O18" s="93"/>
      <c r="P18" s="94"/>
      <c r="Q18" s="94"/>
      <c r="R18" s="79"/>
      <c r="S18" s="79"/>
      <c r="T18" s="79"/>
      <c r="U18" s="79"/>
      <c r="V18" s="52"/>
      <c r="W18" s="52"/>
      <c r="X18" s="52"/>
      <c r="Y18" s="52"/>
      <c r="Z18" s="51"/>
      <c r="AA18" s="88">
        <v>18</v>
      </c>
      <c r="AB18" s="88"/>
      <c r="AC18" s="89"/>
      <c r="AD18" s="72" t="s">
        <v>986</v>
      </c>
      <c r="AE18" s="72">
        <v>469</v>
      </c>
      <c r="AF18" s="72">
        <v>645</v>
      </c>
      <c r="AG18" s="72">
        <v>15070</v>
      </c>
      <c r="AH18" s="72">
        <v>553</v>
      </c>
      <c r="AI18" s="72">
        <v>-10800</v>
      </c>
      <c r="AJ18" s="72" t="s">
        <v>1054</v>
      </c>
      <c r="AK18" s="72" t="s">
        <v>1104</v>
      </c>
      <c r="AL18" s="76" t="s">
        <v>1138</v>
      </c>
      <c r="AM18" s="72" t="s">
        <v>315</v>
      </c>
      <c r="AN18" s="74">
        <v>40694.888888888891</v>
      </c>
      <c r="AO18" s="76" t="s">
        <v>1185</v>
      </c>
      <c r="AP18" s="72" t="b">
        <v>0</v>
      </c>
      <c r="AQ18" s="72" t="b">
        <v>0</v>
      </c>
      <c r="AR18" s="72" t="b">
        <v>1</v>
      </c>
      <c r="AS18" s="72" t="s">
        <v>232</v>
      </c>
      <c r="AT18" s="72">
        <v>22</v>
      </c>
      <c r="AU18" s="76" t="s">
        <v>1231</v>
      </c>
      <c r="AV18" s="72" t="b">
        <v>0</v>
      </c>
      <c r="AW18" s="72" t="s">
        <v>299</v>
      </c>
      <c r="AX18" s="76" t="s">
        <v>1281</v>
      </c>
      <c r="AY18" s="72" t="s">
        <v>66</v>
      </c>
      <c r="AZ18" s="50" t="s">
        <v>631</v>
      </c>
      <c r="BA18" s="50" t="s">
        <v>631</v>
      </c>
      <c r="BB18" s="50" t="s">
        <v>226</v>
      </c>
      <c r="BC18" s="50" t="s">
        <v>226</v>
      </c>
      <c r="BD18" s="50"/>
      <c r="BE18" s="50"/>
      <c r="BF18" s="114" t="s">
        <v>1514</v>
      </c>
      <c r="BG18" s="114" t="s">
        <v>1514</v>
      </c>
      <c r="BH18" s="114" t="s">
        <v>1595</v>
      </c>
      <c r="BI18" s="114" t="s">
        <v>1595</v>
      </c>
      <c r="BJ18" s="114">
        <v>0</v>
      </c>
      <c r="BK18" s="118">
        <v>0</v>
      </c>
      <c r="BL18" s="114">
        <v>0</v>
      </c>
      <c r="BM18" s="118">
        <v>0</v>
      </c>
      <c r="BN18" s="114">
        <v>0</v>
      </c>
      <c r="BO18" s="118">
        <v>0</v>
      </c>
      <c r="BP18" s="114">
        <v>10</v>
      </c>
      <c r="BQ18" s="118">
        <v>100</v>
      </c>
      <c r="BR18" s="114">
        <v>10</v>
      </c>
      <c r="BS18" s="2"/>
      <c r="BT18" s="3"/>
      <c r="BU18" s="3"/>
      <c r="BV18" s="3"/>
      <c r="BW18" s="3"/>
    </row>
    <row r="19" spans="1:75" x14ac:dyDescent="0.35">
      <c r="A19" s="70" t="s">
        <v>473</v>
      </c>
      <c r="B19" s="83"/>
      <c r="C19" s="83"/>
      <c r="D19" s="84"/>
      <c r="E19" s="107"/>
      <c r="F19" s="80" t="s">
        <v>1249</v>
      </c>
      <c r="G19" s="108"/>
      <c r="H19" s="81"/>
      <c r="I19" s="87"/>
      <c r="J19" s="109"/>
      <c r="K19" s="81" t="s">
        <v>1358</v>
      </c>
      <c r="L19" s="110"/>
      <c r="M19" s="92"/>
      <c r="N19" s="92"/>
      <c r="O19" s="93"/>
      <c r="P19" s="94"/>
      <c r="Q19" s="94"/>
      <c r="R19" s="79"/>
      <c r="S19" s="79"/>
      <c r="T19" s="79"/>
      <c r="U19" s="79"/>
      <c r="V19" s="52"/>
      <c r="W19" s="52"/>
      <c r="X19" s="52"/>
      <c r="Y19" s="52"/>
      <c r="Z19" s="51"/>
      <c r="AA19" s="88">
        <v>19</v>
      </c>
      <c r="AB19" s="88"/>
      <c r="AC19" s="89"/>
      <c r="AD19" s="72" t="s">
        <v>987</v>
      </c>
      <c r="AE19" s="72">
        <v>4</v>
      </c>
      <c r="AF19" s="72">
        <v>2834</v>
      </c>
      <c r="AG19" s="72">
        <v>9139</v>
      </c>
      <c r="AH19" s="72">
        <v>1</v>
      </c>
      <c r="AI19" s="72">
        <v>19800</v>
      </c>
      <c r="AJ19" s="72"/>
      <c r="AK19" s="72"/>
      <c r="AL19" s="76" t="s">
        <v>1139</v>
      </c>
      <c r="AM19" s="72" t="s">
        <v>283</v>
      </c>
      <c r="AN19" s="74">
        <v>40345.739606481482</v>
      </c>
      <c r="AO19" s="76" t="s">
        <v>1186</v>
      </c>
      <c r="AP19" s="72" t="b">
        <v>0</v>
      </c>
      <c r="AQ19" s="72" t="b">
        <v>0</v>
      </c>
      <c r="AR19" s="72" t="b">
        <v>0</v>
      </c>
      <c r="AS19" s="72" t="s">
        <v>229</v>
      </c>
      <c r="AT19" s="72">
        <v>69</v>
      </c>
      <c r="AU19" s="76" t="s">
        <v>345</v>
      </c>
      <c r="AV19" s="72" t="b">
        <v>0</v>
      </c>
      <c r="AW19" s="72" t="s">
        <v>299</v>
      </c>
      <c r="AX19" s="76" t="s">
        <v>1282</v>
      </c>
      <c r="AY19" s="72" t="s">
        <v>66</v>
      </c>
      <c r="AZ19" s="50" t="s">
        <v>632</v>
      </c>
      <c r="BA19" s="50" t="s">
        <v>632</v>
      </c>
      <c r="BB19" s="50" t="s">
        <v>683</v>
      </c>
      <c r="BC19" s="50" t="s">
        <v>683</v>
      </c>
      <c r="BD19" s="50"/>
      <c r="BE19" s="50"/>
      <c r="BF19" s="114" t="s">
        <v>1515</v>
      </c>
      <c r="BG19" s="114" t="s">
        <v>1515</v>
      </c>
      <c r="BH19" s="114" t="s">
        <v>1596</v>
      </c>
      <c r="BI19" s="114" t="s">
        <v>1596</v>
      </c>
      <c r="BJ19" s="114">
        <v>0</v>
      </c>
      <c r="BK19" s="118">
        <v>0</v>
      </c>
      <c r="BL19" s="114">
        <v>0</v>
      </c>
      <c r="BM19" s="118">
        <v>0</v>
      </c>
      <c r="BN19" s="114">
        <v>0</v>
      </c>
      <c r="BO19" s="118">
        <v>0</v>
      </c>
      <c r="BP19" s="114">
        <v>10</v>
      </c>
      <c r="BQ19" s="118">
        <v>100</v>
      </c>
      <c r="BR19" s="114">
        <v>10</v>
      </c>
      <c r="BS19" s="2"/>
      <c r="BT19" s="3"/>
      <c r="BU19" s="3"/>
      <c r="BV19" s="3"/>
      <c r="BW19" s="3"/>
    </row>
    <row r="20" spans="1:75" x14ac:dyDescent="0.35">
      <c r="A20" s="70" t="s">
        <v>474</v>
      </c>
      <c r="B20" s="83"/>
      <c r="C20" s="83"/>
      <c r="D20" s="84"/>
      <c r="E20" s="107"/>
      <c r="F20" s="80" t="s">
        <v>1250</v>
      </c>
      <c r="G20" s="108"/>
      <c r="H20" s="81"/>
      <c r="I20" s="87"/>
      <c r="J20" s="109"/>
      <c r="K20" s="81" t="s">
        <v>1359</v>
      </c>
      <c r="L20" s="110"/>
      <c r="M20" s="92"/>
      <c r="N20" s="92"/>
      <c r="O20" s="93"/>
      <c r="P20" s="94"/>
      <c r="Q20" s="94"/>
      <c r="R20" s="79"/>
      <c r="S20" s="79"/>
      <c r="T20" s="79"/>
      <c r="U20" s="79"/>
      <c r="V20" s="52"/>
      <c r="W20" s="52"/>
      <c r="X20" s="52"/>
      <c r="Y20" s="52"/>
      <c r="Z20" s="51"/>
      <c r="AA20" s="88">
        <v>20</v>
      </c>
      <c r="AB20" s="88"/>
      <c r="AC20" s="89"/>
      <c r="AD20" s="72" t="s">
        <v>988</v>
      </c>
      <c r="AE20" s="72">
        <v>40</v>
      </c>
      <c r="AF20" s="72">
        <v>2334</v>
      </c>
      <c r="AG20" s="72">
        <v>26111</v>
      </c>
      <c r="AH20" s="72">
        <v>18</v>
      </c>
      <c r="AI20" s="72"/>
      <c r="AJ20" s="72" t="s">
        <v>1055</v>
      </c>
      <c r="AK20" s="72"/>
      <c r="AL20" s="72"/>
      <c r="AM20" s="72"/>
      <c r="AN20" s="74">
        <v>41006.268182870372</v>
      </c>
      <c r="AO20" s="72"/>
      <c r="AP20" s="72" t="b">
        <v>0</v>
      </c>
      <c r="AQ20" s="72" t="b">
        <v>0</v>
      </c>
      <c r="AR20" s="72" t="b">
        <v>0</v>
      </c>
      <c r="AS20" s="72" t="s">
        <v>229</v>
      </c>
      <c r="AT20" s="72">
        <v>56</v>
      </c>
      <c r="AU20" s="76" t="s">
        <v>294</v>
      </c>
      <c r="AV20" s="72" t="b">
        <v>0</v>
      </c>
      <c r="AW20" s="72" t="s">
        <v>299</v>
      </c>
      <c r="AX20" s="76" t="s">
        <v>1283</v>
      </c>
      <c r="AY20" s="72" t="s">
        <v>66</v>
      </c>
      <c r="AZ20" s="50" t="s">
        <v>632</v>
      </c>
      <c r="BA20" s="50" t="s">
        <v>632</v>
      </c>
      <c r="BB20" s="50" t="s">
        <v>683</v>
      </c>
      <c r="BC20" s="50" t="s">
        <v>683</v>
      </c>
      <c r="BD20" s="50" t="s">
        <v>696</v>
      </c>
      <c r="BE20" s="50" t="s">
        <v>696</v>
      </c>
      <c r="BF20" s="114" t="s">
        <v>1516</v>
      </c>
      <c r="BG20" s="114" t="s">
        <v>1516</v>
      </c>
      <c r="BH20" s="114" t="s">
        <v>1597</v>
      </c>
      <c r="BI20" s="114" t="s">
        <v>1597</v>
      </c>
      <c r="BJ20" s="114">
        <v>0</v>
      </c>
      <c r="BK20" s="118">
        <v>0</v>
      </c>
      <c r="BL20" s="114">
        <v>0</v>
      </c>
      <c r="BM20" s="118">
        <v>0</v>
      </c>
      <c r="BN20" s="114">
        <v>0</v>
      </c>
      <c r="BO20" s="118">
        <v>0</v>
      </c>
      <c r="BP20" s="114">
        <v>11</v>
      </c>
      <c r="BQ20" s="118">
        <v>100</v>
      </c>
      <c r="BR20" s="114">
        <v>11</v>
      </c>
      <c r="BS20" s="2"/>
      <c r="BT20" s="3"/>
      <c r="BU20" s="3"/>
      <c r="BV20" s="3"/>
      <c r="BW20" s="3"/>
    </row>
    <row r="21" spans="1:75" x14ac:dyDescent="0.35">
      <c r="A21" s="70" t="s">
        <v>353</v>
      </c>
      <c r="B21" s="83"/>
      <c r="C21" s="83"/>
      <c r="D21" s="84"/>
      <c r="E21" s="107"/>
      <c r="F21" s="80" t="s">
        <v>357</v>
      </c>
      <c r="G21" s="108"/>
      <c r="H21" s="81"/>
      <c r="I21" s="87"/>
      <c r="J21" s="109"/>
      <c r="K21" s="81" t="s">
        <v>1360</v>
      </c>
      <c r="L21" s="110"/>
      <c r="M21" s="92"/>
      <c r="N21" s="92"/>
      <c r="O21" s="93"/>
      <c r="P21" s="94"/>
      <c r="Q21" s="94"/>
      <c r="R21" s="79"/>
      <c r="S21" s="79"/>
      <c r="T21" s="79"/>
      <c r="U21" s="79"/>
      <c r="V21" s="52"/>
      <c r="W21" s="52"/>
      <c r="X21" s="52"/>
      <c r="Y21" s="52"/>
      <c r="Z21" s="51"/>
      <c r="AA21" s="88">
        <v>21</v>
      </c>
      <c r="AB21" s="88"/>
      <c r="AC21" s="89"/>
      <c r="AD21" s="72" t="s">
        <v>363</v>
      </c>
      <c r="AE21" s="72">
        <v>16</v>
      </c>
      <c r="AF21" s="72">
        <v>34</v>
      </c>
      <c r="AG21" s="72">
        <v>5656</v>
      </c>
      <c r="AH21" s="72">
        <v>44</v>
      </c>
      <c r="AI21" s="72">
        <v>16200</v>
      </c>
      <c r="AJ21" s="76" t="s">
        <v>366</v>
      </c>
      <c r="AK21" s="72" t="s">
        <v>369</v>
      </c>
      <c r="AL21" s="76" t="s">
        <v>373</v>
      </c>
      <c r="AM21" s="72" t="s">
        <v>339</v>
      </c>
      <c r="AN21" s="74">
        <v>40925.860115740739</v>
      </c>
      <c r="AO21" s="72"/>
      <c r="AP21" s="72" t="b">
        <v>1</v>
      </c>
      <c r="AQ21" s="72" t="b">
        <v>0</v>
      </c>
      <c r="AR21" s="72" t="b">
        <v>0</v>
      </c>
      <c r="AS21" s="72" t="s">
        <v>229</v>
      </c>
      <c r="AT21" s="72">
        <v>4</v>
      </c>
      <c r="AU21" s="76" t="s">
        <v>290</v>
      </c>
      <c r="AV21" s="72" t="b">
        <v>0</v>
      </c>
      <c r="AW21" s="72" t="s">
        <v>299</v>
      </c>
      <c r="AX21" s="76" t="s">
        <v>379</v>
      </c>
      <c r="AY21" s="72" t="s">
        <v>66</v>
      </c>
      <c r="AZ21" s="50" t="s">
        <v>633</v>
      </c>
      <c r="BA21" s="50" t="s">
        <v>633</v>
      </c>
      <c r="BB21" s="50" t="s">
        <v>306</v>
      </c>
      <c r="BC21" s="50" t="s">
        <v>306</v>
      </c>
      <c r="BD21" s="50"/>
      <c r="BE21" s="50"/>
      <c r="BF21" s="114" t="s">
        <v>1517</v>
      </c>
      <c r="BG21" s="114" t="s">
        <v>1517</v>
      </c>
      <c r="BH21" s="114" t="s">
        <v>1598</v>
      </c>
      <c r="BI21" s="114" t="s">
        <v>1598</v>
      </c>
      <c r="BJ21" s="114">
        <v>0</v>
      </c>
      <c r="BK21" s="118">
        <v>0</v>
      </c>
      <c r="BL21" s="114">
        <v>0</v>
      </c>
      <c r="BM21" s="118">
        <v>0</v>
      </c>
      <c r="BN21" s="114">
        <v>0</v>
      </c>
      <c r="BO21" s="118">
        <v>0</v>
      </c>
      <c r="BP21" s="114">
        <v>13</v>
      </c>
      <c r="BQ21" s="118">
        <v>100</v>
      </c>
      <c r="BR21" s="114">
        <v>13</v>
      </c>
      <c r="BS21" s="2"/>
      <c r="BT21" s="3"/>
      <c r="BU21" s="3"/>
      <c r="BV21" s="3"/>
      <c r="BW21" s="3"/>
    </row>
    <row r="22" spans="1:75" x14ac:dyDescent="0.35">
      <c r="A22" s="70" t="s">
        <v>475</v>
      </c>
      <c r="B22" s="83"/>
      <c r="C22" s="83"/>
      <c r="D22" s="84"/>
      <c r="E22" s="107"/>
      <c r="F22" s="80" t="s">
        <v>734</v>
      </c>
      <c r="G22" s="108"/>
      <c r="H22" s="81"/>
      <c r="I22" s="87"/>
      <c r="J22" s="109"/>
      <c r="K22" s="81" t="s">
        <v>1361</v>
      </c>
      <c r="L22" s="110"/>
      <c r="M22" s="92"/>
      <c r="N22" s="92"/>
      <c r="O22" s="93"/>
      <c r="P22" s="94"/>
      <c r="Q22" s="94"/>
      <c r="R22" s="79"/>
      <c r="S22" s="79"/>
      <c r="T22" s="79"/>
      <c r="U22" s="79"/>
      <c r="V22" s="52"/>
      <c r="W22" s="52"/>
      <c r="X22" s="52"/>
      <c r="Y22" s="52"/>
      <c r="Z22" s="51"/>
      <c r="AA22" s="88">
        <v>22</v>
      </c>
      <c r="AB22" s="88"/>
      <c r="AC22" s="89"/>
      <c r="AD22" s="72" t="s">
        <v>989</v>
      </c>
      <c r="AE22" s="72">
        <v>464</v>
      </c>
      <c r="AF22" s="72">
        <v>449</v>
      </c>
      <c r="AG22" s="72">
        <v>23481</v>
      </c>
      <c r="AH22" s="72">
        <v>13370</v>
      </c>
      <c r="AI22" s="72"/>
      <c r="AJ22" s="72" t="s">
        <v>1056</v>
      </c>
      <c r="AK22" s="72"/>
      <c r="AL22" s="72"/>
      <c r="AM22" s="72"/>
      <c r="AN22" s="74">
        <v>41817.547789351855</v>
      </c>
      <c r="AO22" s="76" t="s">
        <v>1187</v>
      </c>
      <c r="AP22" s="72" t="b">
        <v>1</v>
      </c>
      <c r="AQ22" s="72" t="b">
        <v>0</v>
      </c>
      <c r="AR22" s="72" t="b">
        <v>1</v>
      </c>
      <c r="AS22" s="72" t="s">
        <v>287</v>
      </c>
      <c r="AT22" s="72">
        <v>3</v>
      </c>
      <c r="AU22" s="76" t="s">
        <v>290</v>
      </c>
      <c r="AV22" s="72" t="b">
        <v>0</v>
      </c>
      <c r="AW22" s="72" t="s">
        <v>299</v>
      </c>
      <c r="AX22" s="76" t="s">
        <v>1284</v>
      </c>
      <c r="AY22" s="72" t="s">
        <v>66</v>
      </c>
      <c r="AZ22" s="50"/>
      <c r="BA22" s="50"/>
      <c r="BB22" s="50"/>
      <c r="BC22" s="50"/>
      <c r="BD22" s="50"/>
      <c r="BE22" s="50"/>
      <c r="BF22" s="114" t="s">
        <v>1518</v>
      </c>
      <c r="BG22" s="114" t="s">
        <v>1518</v>
      </c>
      <c r="BH22" s="114" t="s">
        <v>1599</v>
      </c>
      <c r="BI22" s="114" t="s">
        <v>1599</v>
      </c>
      <c r="BJ22" s="114">
        <v>0</v>
      </c>
      <c r="BK22" s="118">
        <v>0</v>
      </c>
      <c r="BL22" s="114">
        <v>0</v>
      </c>
      <c r="BM22" s="118">
        <v>0</v>
      </c>
      <c r="BN22" s="114">
        <v>0</v>
      </c>
      <c r="BO22" s="118">
        <v>0</v>
      </c>
      <c r="BP22" s="114">
        <v>3</v>
      </c>
      <c r="BQ22" s="118">
        <v>100</v>
      </c>
      <c r="BR22" s="114">
        <v>3</v>
      </c>
      <c r="BS22" s="2"/>
      <c r="BT22" s="3"/>
      <c r="BU22" s="3"/>
      <c r="BV22" s="3"/>
      <c r="BW22" s="3"/>
    </row>
    <row r="23" spans="1:75" x14ac:dyDescent="0.35">
      <c r="A23" s="70" t="s">
        <v>528</v>
      </c>
      <c r="B23" s="83"/>
      <c r="C23" s="83"/>
      <c r="D23" s="84"/>
      <c r="E23" s="107"/>
      <c r="F23" s="80" t="s">
        <v>1251</v>
      </c>
      <c r="G23" s="108"/>
      <c r="H23" s="81"/>
      <c r="I23" s="87"/>
      <c r="J23" s="109"/>
      <c r="K23" s="81" t="s">
        <v>1362</v>
      </c>
      <c r="L23" s="110"/>
      <c r="M23" s="92"/>
      <c r="N23" s="92"/>
      <c r="O23" s="93"/>
      <c r="P23" s="94"/>
      <c r="Q23" s="94"/>
      <c r="R23" s="79"/>
      <c r="S23" s="79"/>
      <c r="T23" s="79"/>
      <c r="U23" s="79"/>
      <c r="V23" s="52"/>
      <c r="W23" s="52"/>
      <c r="X23" s="52"/>
      <c r="Y23" s="52"/>
      <c r="Z23" s="51"/>
      <c r="AA23" s="88">
        <v>23</v>
      </c>
      <c r="AB23" s="88"/>
      <c r="AC23" s="89"/>
      <c r="AD23" s="72" t="s">
        <v>990</v>
      </c>
      <c r="AE23" s="72">
        <v>147</v>
      </c>
      <c r="AF23" s="72">
        <v>147</v>
      </c>
      <c r="AG23" s="72">
        <v>1495</v>
      </c>
      <c r="AH23" s="72">
        <v>167</v>
      </c>
      <c r="AI23" s="72">
        <v>-18000</v>
      </c>
      <c r="AJ23" s="72" t="s">
        <v>1057</v>
      </c>
      <c r="AK23" s="72" t="s">
        <v>1105</v>
      </c>
      <c r="AL23" s="76" t="s">
        <v>1140</v>
      </c>
      <c r="AM23" s="72" t="s">
        <v>1170</v>
      </c>
      <c r="AN23" s="74">
        <v>40218.093449074076</v>
      </c>
      <c r="AO23" s="76" t="s">
        <v>1188</v>
      </c>
      <c r="AP23" s="72" t="b">
        <v>0</v>
      </c>
      <c r="AQ23" s="72" t="b">
        <v>0</v>
      </c>
      <c r="AR23" s="72" t="b">
        <v>1</v>
      </c>
      <c r="AS23" s="72" t="s">
        <v>287</v>
      </c>
      <c r="AT23" s="72">
        <v>0</v>
      </c>
      <c r="AU23" s="76" t="s">
        <v>1232</v>
      </c>
      <c r="AV23" s="72" t="b">
        <v>0</v>
      </c>
      <c r="AW23" s="72" t="s">
        <v>299</v>
      </c>
      <c r="AX23" s="76" t="s">
        <v>1285</v>
      </c>
      <c r="AY23" s="72" t="s">
        <v>65</v>
      </c>
      <c r="AZ23" s="50"/>
      <c r="BA23" s="50"/>
      <c r="BB23" s="50"/>
      <c r="BC23" s="50"/>
      <c r="BD23" s="50"/>
      <c r="BE23" s="50"/>
      <c r="BF23" s="50"/>
      <c r="BG23" s="50"/>
      <c r="BH23" s="50"/>
      <c r="BI23" s="50"/>
      <c r="BJ23" s="50"/>
      <c r="BK23" s="51"/>
      <c r="BL23" s="50"/>
      <c r="BM23" s="51"/>
      <c r="BN23" s="50"/>
      <c r="BO23" s="51"/>
      <c r="BP23" s="50"/>
      <c r="BQ23" s="51"/>
      <c r="BR23" s="50"/>
      <c r="BS23" s="2"/>
      <c r="BT23" s="3"/>
      <c r="BU23" s="3"/>
      <c r="BV23" s="3"/>
      <c r="BW23" s="3"/>
    </row>
    <row r="24" spans="1:75" x14ac:dyDescent="0.35">
      <c r="A24" s="70" t="s">
        <v>321</v>
      </c>
      <c r="B24" s="83"/>
      <c r="C24" s="83"/>
      <c r="D24" s="84"/>
      <c r="E24" s="107"/>
      <c r="F24" s="80" t="s">
        <v>347</v>
      </c>
      <c r="G24" s="108"/>
      <c r="H24" s="81"/>
      <c r="I24" s="87"/>
      <c r="J24" s="109"/>
      <c r="K24" s="81" t="s">
        <v>350</v>
      </c>
      <c r="L24" s="110"/>
      <c r="M24" s="92"/>
      <c r="N24" s="92"/>
      <c r="O24" s="93"/>
      <c r="P24" s="94"/>
      <c r="Q24" s="94"/>
      <c r="R24" s="79"/>
      <c r="S24" s="79"/>
      <c r="T24" s="79"/>
      <c r="U24" s="79"/>
      <c r="V24" s="52"/>
      <c r="W24" s="52"/>
      <c r="X24" s="52"/>
      <c r="Y24" s="52"/>
      <c r="Z24" s="51"/>
      <c r="AA24" s="88">
        <v>24</v>
      </c>
      <c r="AB24" s="88"/>
      <c r="AC24" s="89"/>
      <c r="AD24" s="72" t="s">
        <v>321</v>
      </c>
      <c r="AE24" s="72">
        <v>0</v>
      </c>
      <c r="AF24" s="72">
        <v>54</v>
      </c>
      <c r="AG24" s="72">
        <v>6372</v>
      </c>
      <c r="AH24" s="72">
        <v>0</v>
      </c>
      <c r="AI24" s="72"/>
      <c r="AJ24" s="72"/>
      <c r="AK24" s="72"/>
      <c r="AL24" s="72"/>
      <c r="AM24" s="72"/>
      <c r="AN24" s="74">
        <v>42717.56181712963</v>
      </c>
      <c r="AO24" s="72"/>
      <c r="AP24" s="72" t="b">
        <v>1</v>
      </c>
      <c r="AQ24" s="72" t="b">
        <v>0</v>
      </c>
      <c r="AR24" s="72" t="b">
        <v>0</v>
      </c>
      <c r="AS24" s="72" t="s">
        <v>229</v>
      </c>
      <c r="AT24" s="72">
        <v>27</v>
      </c>
      <c r="AU24" s="72"/>
      <c r="AV24" s="72" t="b">
        <v>0</v>
      </c>
      <c r="AW24" s="72" t="s">
        <v>299</v>
      </c>
      <c r="AX24" s="76" t="s">
        <v>349</v>
      </c>
      <c r="AY24" s="72" t="s">
        <v>66</v>
      </c>
      <c r="AZ24" s="50" t="s">
        <v>323</v>
      </c>
      <c r="BA24" s="50" t="s">
        <v>323</v>
      </c>
      <c r="BB24" s="50" t="s">
        <v>325</v>
      </c>
      <c r="BC24" s="50" t="s">
        <v>325</v>
      </c>
      <c r="BD24" s="50" t="s">
        <v>326</v>
      </c>
      <c r="BE24" s="50" t="s">
        <v>326</v>
      </c>
      <c r="BF24" s="114" t="s">
        <v>1519</v>
      </c>
      <c r="BG24" s="114" t="s">
        <v>1519</v>
      </c>
      <c r="BH24" s="114" t="s">
        <v>1600</v>
      </c>
      <c r="BI24" s="114" t="s">
        <v>1600</v>
      </c>
      <c r="BJ24" s="114">
        <v>3</v>
      </c>
      <c r="BK24" s="118">
        <v>25</v>
      </c>
      <c r="BL24" s="114">
        <v>1</v>
      </c>
      <c r="BM24" s="118">
        <v>8.3333333333333339</v>
      </c>
      <c r="BN24" s="114">
        <v>0</v>
      </c>
      <c r="BO24" s="118">
        <v>0</v>
      </c>
      <c r="BP24" s="114">
        <v>8</v>
      </c>
      <c r="BQ24" s="118">
        <v>66.666666666666671</v>
      </c>
      <c r="BR24" s="114">
        <v>12</v>
      </c>
      <c r="BS24" s="2"/>
      <c r="BT24" s="3"/>
      <c r="BU24" s="3"/>
      <c r="BV24" s="3"/>
      <c r="BW24" s="3"/>
    </row>
    <row r="25" spans="1:75" x14ac:dyDescent="0.35">
      <c r="A25" s="70" t="s">
        <v>351</v>
      </c>
      <c r="B25" s="83"/>
      <c r="C25" s="83"/>
      <c r="D25" s="84"/>
      <c r="E25" s="107"/>
      <c r="F25" s="80" t="s">
        <v>355</v>
      </c>
      <c r="G25" s="108"/>
      <c r="H25" s="81"/>
      <c r="I25" s="87"/>
      <c r="J25" s="109"/>
      <c r="K25" s="81" t="s">
        <v>1363</v>
      </c>
      <c r="L25" s="110"/>
      <c r="M25" s="92"/>
      <c r="N25" s="92"/>
      <c r="O25" s="93"/>
      <c r="P25" s="94"/>
      <c r="Q25" s="94"/>
      <c r="R25" s="79"/>
      <c r="S25" s="79"/>
      <c r="T25" s="79"/>
      <c r="U25" s="79"/>
      <c r="V25" s="52"/>
      <c r="W25" s="52"/>
      <c r="X25" s="52"/>
      <c r="Y25" s="52"/>
      <c r="Z25" s="51"/>
      <c r="AA25" s="88">
        <v>25</v>
      </c>
      <c r="AB25" s="88"/>
      <c r="AC25" s="89"/>
      <c r="AD25" s="72" t="s">
        <v>361</v>
      </c>
      <c r="AE25" s="72">
        <v>3</v>
      </c>
      <c r="AF25" s="72">
        <v>554</v>
      </c>
      <c r="AG25" s="72">
        <v>403919</v>
      </c>
      <c r="AH25" s="72">
        <v>0</v>
      </c>
      <c r="AI25" s="72">
        <v>19800</v>
      </c>
      <c r="AJ25" s="72" t="s">
        <v>364</v>
      </c>
      <c r="AK25" s="72"/>
      <c r="AL25" s="76" t="s">
        <v>372</v>
      </c>
      <c r="AM25" s="72" t="s">
        <v>283</v>
      </c>
      <c r="AN25" s="74">
        <v>41671.4216087963</v>
      </c>
      <c r="AO25" s="72"/>
      <c r="AP25" s="72" t="b">
        <v>0</v>
      </c>
      <c r="AQ25" s="72" t="b">
        <v>0</v>
      </c>
      <c r="AR25" s="72" t="b">
        <v>0</v>
      </c>
      <c r="AS25" s="72" t="s">
        <v>229</v>
      </c>
      <c r="AT25" s="72">
        <v>206</v>
      </c>
      <c r="AU25" s="76" t="s">
        <v>318</v>
      </c>
      <c r="AV25" s="72" t="b">
        <v>0</v>
      </c>
      <c r="AW25" s="72" t="s">
        <v>299</v>
      </c>
      <c r="AX25" s="76" t="s">
        <v>377</v>
      </c>
      <c r="AY25" s="72" t="s">
        <v>66</v>
      </c>
      <c r="AZ25" s="50" t="s">
        <v>634</v>
      </c>
      <c r="BA25" s="50" t="s">
        <v>634</v>
      </c>
      <c r="BB25" s="50" t="s">
        <v>684</v>
      </c>
      <c r="BC25" s="50" t="s">
        <v>684</v>
      </c>
      <c r="BD25" s="50" t="s">
        <v>697</v>
      </c>
      <c r="BE25" s="50" t="s">
        <v>697</v>
      </c>
      <c r="BF25" s="114" t="s">
        <v>1520</v>
      </c>
      <c r="BG25" s="114" t="s">
        <v>1520</v>
      </c>
      <c r="BH25" s="114" t="s">
        <v>1601</v>
      </c>
      <c r="BI25" s="114" t="s">
        <v>1601</v>
      </c>
      <c r="BJ25" s="114">
        <v>2</v>
      </c>
      <c r="BK25" s="118">
        <v>12.5</v>
      </c>
      <c r="BL25" s="114">
        <v>0</v>
      </c>
      <c r="BM25" s="118">
        <v>0</v>
      </c>
      <c r="BN25" s="114">
        <v>0</v>
      </c>
      <c r="BO25" s="118">
        <v>0</v>
      </c>
      <c r="BP25" s="114">
        <v>14</v>
      </c>
      <c r="BQ25" s="118">
        <v>87.5</v>
      </c>
      <c r="BR25" s="114">
        <v>16</v>
      </c>
      <c r="BS25" s="2"/>
      <c r="BT25" s="3"/>
      <c r="BU25" s="3"/>
      <c r="BV25" s="3"/>
      <c r="BW25" s="3"/>
    </row>
    <row r="26" spans="1:75" x14ac:dyDescent="0.35">
      <c r="A26" s="70" t="s">
        <v>476</v>
      </c>
      <c r="B26" s="83"/>
      <c r="C26" s="83"/>
      <c r="D26" s="84"/>
      <c r="E26" s="107"/>
      <c r="F26" s="80" t="s">
        <v>735</v>
      </c>
      <c r="G26" s="108"/>
      <c r="H26" s="81"/>
      <c r="I26" s="87"/>
      <c r="J26" s="109"/>
      <c r="K26" s="81" t="s">
        <v>1364</v>
      </c>
      <c r="L26" s="110"/>
      <c r="M26" s="92"/>
      <c r="N26" s="92"/>
      <c r="O26" s="93"/>
      <c r="P26" s="94"/>
      <c r="Q26" s="94"/>
      <c r="R26" s="79"/>
      <c r="S26" s="79"/>
      <c r="T26" s="79"/>
      <c r="U26" s="79"/>
      <c r="V26" s="52"/>
      <c r="W26" s="52"/>
      <c r="X26" s="52"/>
      <c r="Y26" s="52"/>
      <c r="Z26" s="51"/>
      <c r="AA26" s="88">
        <v>26</v>
      </c>
      <c r="AB26" s="88"/>
      <c r="AC26" s="89"/>
      <c r="AD26" s="72" t="s">
        <v>991</v>
      </c>
      <c r="AE26" s="72">
        <v>26</v>
      </c>
      <c r="AF26" s="72">
        <v>101</v>
      </c>
      <c r="AG26" s="72">
        <v>3282</v>
      </c>
      <c r="AH26" s="72">
        <v>0</v>
      </c>
      <c r="AI26" s="72"/>
      <c r="AJ26" s="72" t="s">
        <v>1058</v>
      </c>
      <c r="AK26" s="72" t="s">
        <v>1106</v>
      </c>
      <c r="AL26" s="76" t="s">
        <v>1141</v>
      </c>
      <c r="AM26" s="72"/>
      <c r="AN26" s="74">
        <v>41954.131851851853</v>
      </c>
      <c r="AO26" s="76" t="s">
        <v>1189</v>
      </c>
      <c r="AP26" s="72" t="b">
        <v>0</v>
      </c>
      <c r="AQ26" s="72" t="b">
        <v>0</v>
      </c>
      <c r="AR26" s="72" t="b">
        <v>1</v>
      </c>
      <c r="AS26" s="72" t="s">
        <v>229</v>
      </c>
      <c r="AT26" s="72">
        <v>1</v>
      </c>
      <c r="AU26" s="76" t="s">
        <v>290</v>
      </c>
      <c r="AV26" s="72" t="b">
        <v>0</v>
      </c>
      <c r="AW26" s="72" t="s">
        <v>299</v>
      </c>
      <c r="AX26" s="76" t="s">
        <v>1286</v>
      </c>
      <c r="AY26" s="72" t="s">
        <v>66</v>
      </c>
      <c r="AZ26" s="50" t="s">
        <v>635</v>
      </c>
      <c r="BA26" s="50" t="s">
        <v>635</v>
      </c>
      <c r="BB26" s="50" t="s">
        <v>307</v>
      </c>
      <c r="BC26" s="50" t="s">
        <v>307</v>
      </c>
      <c r="BD26" s="50" t="s">
        <v>698</v>
      </c>
      <c r="BE26" s="50" t="s">
        <v>698</v>
      </c>
      <c r="BF26" s="114" t="s">
        <v>1521</v>
      </c>
      <c r="BG26" s="114" t="s">
        <v>1521</v>
      </c>
      <c r="BH26" s="114" t="s">
        <v>1602</v>
      </c>
      <c r="BI26" s="114" t="s">
        <v>1602</v>
      </c>
      <c r="BJ26" s="114">
        <v>0</v>
      </c>
      <c r="BK26" s="118">
        <v>0</v>
      </c>
      <c r="BL26" s="114">
        <v>0</v>
      </c>
      <c r="BM26" s="118">
        <v>0</v>
      </c>
      <c r="BN26" s="114">
        <v>0</v>
      </c>
      <c r="BO26" s="118">
        <v>0</v>
      </c>
      <c r="BP26" s="114">
        <v>25</v>
      </c>
      <c r="BQ26" s="118">
        <v>100</v>
      </c>
      <c r="BR26" s="114">
        <v>25</v>
      </c>
      <c r="BS26" s="2"/>
      <c r="BT26" s="3"/>
      <c r="BU26" s="3"/>
      <c r="BV26" s="3"/>
      <c r="BW26" s="3"/>
    </row>
    <row r="27" spans="1:75" x14ac:dyDescent="0.35">
      <c r="A27" s="70" t="s">
        <v>477</v>
      </c>
      <c r="B27" s="83"/>
      <c r="C27" s="83"/>
      <c r="D27" s="84"/>
      <c r="E27" s="107"/>
      <c r="F27" s="80" t="s">
        <v>297</v>
      </c>
      <c r="G27" s="108"/>
      <c r="H27" s="81"/>
      <c r="I27" s="87"/>
      <c r="J27" s="109"/>
      <c r="K27" s="81" t="s">
        <v>1365</v>
      </c>
      <c r="L27" s="110"/>
      <c r="M27" s="92"/>
      <c r="N27" s="92"/>
      <c r="O27" s="93"/>
      <c r="P27" s="94"/>
      <c r="Q27" s="94"/>
      <c r="R27" s="79"/>
      <c r="S27" s="79"/>
      <c r="T27" s="79"/>
      <c r="U27" s="79"/>
      <c r="V27" s="52"/>
      <c r="W27" s="52"/>
      <c r="X27" s="52"/>
      <c r="Y27" s="52"/>
      <c r="Z27" s="51"/>
      <c r="AA27" s="88">
        <v>27</v>
      </c>
      <c r="AB27" s="88"/>
      <c r="AC27" s="89"/>
      <c r="AD27" s="72" t="s">
        <v>992</v>
      </c>
      <c r="AE27" s="72">
        <v>1</v>
      </c>
      <c r="AF27" s="72">
        <v>6</v>
      </c>
      <c r="AG27" s="72">
        <v>54380</v>
      </c>
      <c r="AH27" s="72">
        <v>0</v>
      </c>
      <c r="AI27" s="72"/>
      <c r="AJ27" s="72"/>
      <c r="AK27" s="72"/>
      <c r="AL27" s="72"/>
      <c r="AM27" s="72"/>
      <c r="AN27" s="74">
        <v>40816.679143518515</v>
      </c>
      <c r="AO27" s="72"/>
      <c r="AP27" s="72" t="b">
        <v>1</v>
      </c>
      <c r="AQ27" s="72" t="b">
        <v>1</v>
      </c>
      <c r="AR27" s="72" t="b">
        <v>0</v>
      </c>
      <c r="AS27" s="72" t="s">
        <v>229</v>
      </c>
      <c r="AT27" s="72">
        <v>2</v>
      </c>
      <c r="AU27" s="76" t="s">
        <v>290</v>
      </c>
      <c r="AV27" s="72" t="b">
        <v>0</v>
      </c>
      <c r="AW27" s="72" t="s">
        <v>299</v>
      </c>
      <c r="AX27" s="76" t="s">
        <v>1287</v>
      </c>
      <c r="AY27" s="72" t="s">
        <v>66</v>
      </c>
      <c r="AZ27" s="50" t="s">
        <v>636</v>
      </c>
      <c r="BA27" s="50" t="s">
        <v>636</v>
      </c>
      <c r="BB27" s="50" t="s">
        <v>307</v>
      </c>
      <c r="BC27" s="50" t="s">
        <v>307</v>
      </c>
      <c r="BD27" s="50"/>
      <c r="BE27" s="50"/>
      <c r="BF27" s="114" t="s">
        <v>1522</v>
      </c>
      <c r="BG27" s="114" t="s">
        <v>1522</v>
      </c>
      <c r="BH27" s="114" t="s">
        <v>1603</v>
      </c>
      <c r="BI27" s="114" t="s">
        <v>1603</v>
      </c>
      <c r="BJ27" s="114">
        <v>1</v>
      </c>
      <c r="BK27" s="118">
        <v>5</v>
      </c>
      <c r="BL27" s="114">
        <v>0</v>
      </c>
      <c r="BM27" s="118">
        <v>0</v>
      </c>
      <c r="BN27" s="114">
        <v>0</v>
      </c>
      <c r="BO27" s="118">
        <v>0</v>
      </c>
      <c r="BP27" s="114">
        <v>19</v>
      </c>
      <c r="BQ27" s="118">
        <v>95</v>
      </c>
      <c r="BR27" s="114">
        <v>20</v>
      </c>
      <c r="BS27" s="2"/>
      <c r="BT27" s="3"/>
      <c r="BU27" s="3"/>
      <c r="BV27" s="3"/>
      <c r="BW27" s="3"/>
    </row>
    <row r="28" spans="1:75" x14ac:dyDescent="0.35">
      <c r="A28" s="70" t="s">
        <v>478</v>
      </c>
      <c r="B28" s="83"/>
      <c r="C28" s="83"/>
      <c r="D28" s="84"/>
      <c r="E28" s="107"/>
      <c r="F28" s="80" t="s">
        <v>736</v>
      </c>
      <c r="G28" s="108"/>
      <c r="H28" s="81"/>
      <c r="I28" s="87"/>
      <c r="J28" s="109"/>
      <c r="K28" s="81" t="s">
        <v>1366</v>
      </c>
      <c r="L28" s="110"/>
      <c r="M28" s="92"/>
      <c r="N28" s="92"/>
      <c r="O28" s="93"/>
      <c r="P28" s="94"/>
      <c r="Q28" s="94"/>
      <c r="R28" s="79"/>
      <c r="S28" s="79"/>
      <c r="T28" s="79"/>
      <c r="U28" s="79"/>
      <c r="V28" s="52"/>
      <c r="W28" s="52"/>
      <c r="X28" s="52"/>
      <c r="Y28" s="52"/>
      <c r="Z28" s="51"/>
      <c r="AA28" s="88">
        <v>28</v>
      </c>
      <c r="AB28" s="88"/>
      <c r="AC28" s="89"/>
      <c r="AD28" s="72" t="s">
        <v>993</v>
      </c>
      <c r="AE28" s="72">
        <v>2</v>
      </c>
      <c r="AF28" s="72">
        <v>23</v>
      </c>
      <c r="AG28" s="72">
        <v>1816</v>
      </c>
      <c r="AH28" s="72">
        <v>0</v>
      </c>
      <c r="AI28" s="72"/>
      <c r="AJ28" s="72"/>
      <c r="AK28" s="72"/>
      <c r="AL28" s="76" t="s">
        <v>1142</v>
      </c>
      <c r="AM28" s="72"/>
      <c r="AN28" s="74">
        <v>42670.69263888889</v>
      </c>
      <c r="AO28" s="76" t="s">
        <v>1190</v>
      </c>
      <c r="AP28" s="72" t="b">
        <v>0</v>
      </c>
      <c r="AQ28" s="72" t="b">
        <v>0</v>
      </c>
      <c r="AR28" s="72" t="b">
        <v>0</v>
      </c>
      <c r="AS28" s="72" t="s">
        <v>230</v>
      </c>
      <c r="AT28" s="72">
        <v>2</v>
      </c>
      <c r="AU28" s="76" t="s">
        <v>290</v>
      </c>
      <c r="AV28" s="72" t="b">
        <v>0</v>
      </c>
      <c r="AW28" s="72" t="s">
        <v>299</v>
      </c>
      <c r="AX28" s="76" t="s">
        <v>1288</v>
      </c>
      <c r="AY28" s="72" t="s">
        <v>66</v>
      </c>
      <c r="AZ28" s="50" t="s">
        <v>637</v>
      </c>
      <c r="BA28" s="50" t="s">
        <v>637</v>
      </c>
      <c r="BB28" s="50" t="s">
        <v>224</v>
      </c>
      <c r="BC28" s="50" t="s">
        <v>224</v>
      </c>
      <c r="BD28" s="50"/>
      <c r="BE28" s="50"/>
      <c r="BF28" s="114" t="s">
        <v>1523</v>
      </c>
      <c r="BG28" s="114" t="s">
        <v>1523</v>
      </c>
      <c r="BH28" s="114" t="s">
        <v>1604</v>
      </c>
      <c r="BI28" s="114" t="s">
        <v>1604</v>
      </c>
      <c r="BJ28" s="114">
        <v>0</v>
      </c>
      <c r="BK28" s="118">
        <v>0</v>
      </c>
      <c r="BL28" s="114">
        <v>0</v>
      </c>
      <c r="BM28" s="118">
        <v>0</v>
      </c>
      <c r="BN28" s="114">
        <v>0</v>
      </c>
      <c r="BO28" s="118">
        <v>0</v>
      </c>
      <c r="BP28" s="114">
        <v>21</v>
      </c>
      <c r="BQ28" s="118">
        <v>100</v>
      </c>
      <c r="BR28" s="114">
        <v>21</v>
      </c>
      <c r="BS28" s="2"/>
      <c r="BT28" s="3"/>
      <c r="BU28" s="3"/>
      <c r="BV28" s="3"/>
      <c r="BW28" s="3"/>
    </row>
    <row r="29" spans="1:75" x14ac:dyDescent="0.35">
      <c r="A29" s="70" t="s">
        <v>479</v>
      </c>
      <c r="B29" s="83"/>
      <c r="C29" s="83"/>
      <c r="D29" s="84"/>
      <c r="E29" s="107"/>
      <c r="F29" s="80" t="s">
        <v>737</v>
      </c>
      <c r="G29" s="108"/>
      <c r="H29" s="81"/>
      <c r="I29" s="87"/>
      <c r="J29" s="109"/>
      <c r="K29" s="81" t="s">
        <v>1367</v>
      </c>
      <c r="L29" s="110"/>
      <c r="M29" s="92"/>
      <c r="N29" s="92"/>
      <c r="O29" s="93"/>
      <c r="P29" s="94"/>
      <c r="Q29" s="94"/>
      <c r="R29" s="79"/>
      <c r="S29" s="79"/>
      <c r="T29" s="79"/>
      <c r="U29" s="79"/>
      <c r="V29" s="52"/>
      <c r="W29" s="52"/>
      <c r="X29" s="52"/>
      <c r="Y29" s="52"/>
      <c r="Z29" s="51"/>
      <c r="AA29" s="88">
        <v>29</v>
      </c>
      <c r="AB29" s="88"/>
      <c r="AC29" s="89"/>
      <c r="AD29" s="72" t="s">
        <v>994</v>
      </c>
      <c r="AE29" s="72">
        <v>87</v>
      </c>
      <c r="AF29" s="72">
        <v>5840</v>
      </c>
      <c r="AG29" s="72">
        <v>130011</v>
      </c>
      <c r="AH29" s="72">
        <v>296</v>
      </c>
      <c r="AI29" s="72">
        <v>32400</v>
      </c>
      <c r="AJ29" s="72" t="s">
        <v>1059</v>
      </c>
      <c r="AK29" s="72" t="s">
        <v>1107</v>
      </c>
      <c r="AL29" s="76" t="s">
        <v>1143</v>
      </c>
      <c r="AM29" s="72" t="s">
        <v>314</v>
      </c>
      <c r="AN29" s="74">
        <v>40175.386331018519</v>
      </c>
      <c r="AO29" s="76" t="s">
        <v>1191</v>
      </c>
      <c r="AP29" s="72" t="b">
        <v>0</v>
      </c>
      <c r="AQ29" s="72" t="b">
        <v>0</v>
      </c>
      <c r="AR29" s="72" t="b">
        <v>1</v>
      </c>
      <c r="AS29" s="72" t="s">
        <v>229</v>
      </c>
      <c r="AT29" s="72">
        <v>545</v>
      </c>
      <c r="AU29" s="76" t="s">
        <v>1233</v>
      </c>
      <c r="AV29" s="72" t="b">
        <v>0</v>
      </c>
      <c r="AW29" s="72" t="s">
        <v>299</v>
      </c>
      <c r="AX29" s="76" t="s">
        <v>1289</v>
      </c>
      <c r="AY29" s="72" t="s">
        <v>66</v>
      </c>
      <c r="AZ29" s="50" t="s">
        <v>638</v>
      </c>
      <c r="BA29" s="50" t="s">
        <v>638</v>
      </c>
      <c r="BB29" s="50" t="s">
        <v>685</v>
      </c>
      <c r="BC29" s="50" t="s">
        <v>685</v>
      </c>
      <c r="BD29" s="50"/>
      <c r="BE29" s="50"/>
      <c r="BF29" s="114" t="s">
        <v>1524</v>
      </c>
      <c r="BG29" s="114" t="s">
        <v>1524</v>
      </c>
      <c r="BH29" s="114" t="s">
        <v>1605</v>
      </c>
      <c r="BI29" s="114" t="s">
        <v>1605</v>
      </c>
      <c r="BJ29" s="114">
        <v>0</v>
      </c>
      <c r="BK29" s="118">
        <v>0</v>
      </c>
      <c r="BL29" s="114">
        <v>0</v>
      </c>
      <c r="BM29" s="118">
        <v>0</v>
      </c>
      <c r="BN29" s="114">
        <v>0</v>
      </c>
      <c r="BO29" s="118">
        <v>0</v>
      </c>
      <c r="BP29" s="114">
        <v>8</v>
      </c>
      <c r="BQ29" s="118">
        <v>100</v>
      </c>
      <c r="BR29" s="114">
        <v>8</v>
      </c>
      <c r="BS29" s="2"/>
      <c r="BT29" s="3"/>
      <c r="BU29" s="3"/>
      <c r="BV29" s="3"/>
      <c r="BW29" s="3"/>
    </row>
    <row r="30" spans="1:75" x14ac:dyDescent="0.35">
      <c r="A30" s="70" t="s">
        <v>480</v>
      </c>
      <c r="B30" s="83"/>
      <c r="C30" s="83"/>
      <c r="D30" s="84"/>
      <c r="E30" s="107"/>
      <c r="F30" s="80" t="s">
        <v>738</v>
      </c>
      <c r="G30" s="108"/>
      <c r="H30" s="81"/>
      <c r="I30" s="87"/>
      <c r="J30" s="109"/>
      <c r="K30" s="81" t="s">
        <v>1368</v>
      </c>
      <c r="L30" s="110"/>
      <c r="M30" s="92"/>
      <c r="N30" s="92"/>
      <c r="O30" s="93"/>
      <c r="P30" s="94"/>
      <c r="Q30" s="94"/>
      <c r="R30" s="79"/>
      <c r="S30" s="79"/>
      <c r="T30" s="79"/>
      <c r="U30" s="79"/>
      <c r="V30" s="52"/>
      <c r="W30" s="52"/>
      <c r="X30" s="52"/>
      <c r="Y30" s="52"/>
      <c r="Z30" s="51"/>
      <c r="AA30" s="88">
        <v>30</v>
      </c>
      <c r="AB30" s="88"/>
      <c r="AC30" s="89"/>
      <c r="AD30" s="72" t="s">
        <v>995</v>
      </c>
      <c r="AE30" s="72">
        <v>21</v>
      </c>
      <c r="AF30" s="72">
        <v>0</v>
      </c>
      <c r="AG30" s="72">
        <v>15</v>
      </c>
      <c r="AH30" s="72">
        <v>0</v>
      </c>
      <c r="AI30" s="72"/>
      <c r="AJ30" s="72"/>
      <c r="AK30" s="72"/>
      <c r="AL30" s="72"/>
      <c r="AM30" s="72"/>
      <c r="AN30" s="74">
        <v>42828.330983796295</v>
      </c>
      <c r="AO30" s="76" t="s">
        <v>1192</v>
      </c>
      <c r="AP30" s="72" t="b">
        <v>1</v>
      </c>
      <c r="AQ30" s="72" t="b">
        <v>0</v>
      </c>
      <c r="AR30" s="72" t="b">
        <v>0</v>
      </c>
      <c r="AS30" s="72" t="s">
        <v>229</v>
      </c>
      <c r="AT30" s="72">
        <v>0</v>
      </c>
      <c r="AU30" s="72"/>
      <c r="AV30" s="72" t="b">
        <v>0</v>
      </c>
      <c r="AW30" s="72" t="s">
        <v>299</v>
      </c>
      <c r="AX30" s="76" t="s">
        <v>1290</v>
      </c>
      <c r="AY30" s="72" t="s">
        <v>66</v>
      </c>
      <c r="AZ30" s="50" t="s">
        <v>639</v>
      </c>
      <c r="BA30" s="50" t="s">
        <v>639</v>
      </c>
      <c r="BB30" s="50" t="s">
        <v>686</v>
      </c>
      <c r="BC30" s="50" t="s">
        <v>686</v>
      </c>
      <c r="BD30" s="50" t="s">
        <v>529</v>
      </c>
      <c r="BE30" s="50" t="s">
        <v>529</v>
      </c>
      <c r="BF30" s="114" t="s">
        <v>1525</v>
      </c>
      <c r="BG30" s="114" t="s">
        <v>1525</v>
      </c>
      <c r="BH30" s="114" t="s">
        <v>1606</v>
      </c>
      <c r="BI30" s="114" t="s">
        <v>1606</v>
      </c>
      <c r="BJ30" s="114">
        <v>1</v>
      </c>
      <c r="BK30" s="118">
        <v>12.5</v>
      </c>
      <c r="BL30" s="114">
        <v>0</v>
      </c>
      <c r="BM30" s="118">
        <v>0</v>
      </c>
      <c r="BN30" s="114">
        <v>0</v>
      </c>
      <c r="BO30" s="118">
        <v>0</v>
      </c>
      <c r="BP30" s="114">
        <v>7</v>
      </c>
      <c r="BQ30" s="118">
        <v>87.5</v>
      </c>
      <c r="BR30" s="114">
        <v>8</v>
      </c>
      <c r="BS30" s="2"/>
      <c r="BT30" s="3"/>
      <c r="BU30" s="3"/>
      <c r="BV30" s="3"/>
      <c r="BW30" s="3"/>
    </row>
    <row r="31" spans="1:75" x14ac:dyDescent="0.35">
      <c r="A31" s="70" t="s">
        <v>529</v>
      </c>
      <c r="B31" s="83"/>
      <c r="C31" s="83"/>
      <c r="D31" s="84"/>
      <c r="E31" s="107"/>
      <c r="F31" s="80" t="s">
        <v>1252</v>
      </c>
      <c r="G31" s="108"/>
      <c r="H31" s="81"/>
      <c r="I31" s="87"/>
      <c r="J31" s="109"/>
      <c r="K31" s="81" t="s">
        <v>1369</v>
      </c>
      <c r="L31" s="110"/>
      <c r="M31" s="92"/>
      <c r="N31" s="92"/>
      <c r="O31" s="93"/>
      <c r="P31" s="94"/>
      <c r="Q31" s="94"/>
      <c r="R31" s="79"/>
      <c r="S31" s="79"/>
      <c r="T31" s="79"/>
      <c r="U31" s="79"/>
      <c r="V31" s="52"/>
      <c r="W31" s="52"/>
      <c r="X31" s="52"/>
      <c r="Y31" s="52"/>
      <c r="Z31" s="51"/>
      <c r="AA31" s="88">
        <v>31</v>
      </c>
      <c r="AB31" s="88"/>
      <c r="AC31" s="89"/>
      <c r="AD31" s="72" t="s">
        <v>996</v>
      </c>
      <c r="AE31" s="72">
        <v>2</v>
      </c>
      <c r="AF31" s="72">
        <v>905</v>
      </c>
      <c r="AG31" s="72">
        <v>92</v>
      </c>
      <c r="AH31" s="72">
        <v>1</v>
      </c>
      <c r="AI31" s="72">
        <v>21600</v>
      </c>
      <c r="AJ31" s="72" t="s">
        <v>1060</v>
      </c>
      <c r="AK31" s="72" t="s">
        <v>271</v>
      </c>
      <c r="AL31" s="76" t="s">
        <v>1144</v>
      </c>
      <c r="AM31" s="72" t="s">
        <v>1171</v>
      </c>
      <c r="AN31" s="74">
        <v>39986.398148148146</v>
      </c>
      <c r="AO31" s="72"/>
      <c r="AP31" s="72" t="b">
        <v>0</v>
      </c>
      <c r="AQ31" s="72" t="b">
        <v>0</v>
      </c>
      <c r="AR31" s="72" t="b">
        <v>0</v>
      </c>
      <c r="AS31" s="72" t="s">
        <v>229</v>
      </c>
      <c r="AT31" s="72">
        <v>2</v>
      </c>
      <c r="AU31" s="76" t="s">
        <v>293</v>
      </c>
      <c r="AV31" s="72" t="b">
        <v>0</v>
      </c>
      <c r="AW31" s="72" t="s">
        <v>299</v>
      </c>
      <c r="AX31" s="76" t="s">
        <v>1291</v>
      </c>
      <c r="AY31" s="72" t="s">
        <v>65</v>
      </c>
      <c r="AZ31" s="50"/>
      <c r="BA31" s="50"/>
      <c r="BB31" s="50"/>
      <c r="BC31" s="50"/>
      <c r="BD31" s="50"/>
      <c r="BE31" s="50"/>
      <c r="BF31" s="50"/>
      <c r="BG31" s="50"/>
      <c r="BH31" s="50"/>
      <c r="BI31" s="50"/>
      <c r="BJ31" s="50"/>
      <c r="BK31" s="51"/>
      <c r="BL31" s="50"/>
      <c r="BM31" s="51"/>
      <c r="BN31" s="50"/>
      <c r="BO31" s="51"/>
      <c r="BP31" s="50"/>
      <c r="BQ31" s="51"/>
      <c r="BR31" s="50"/>
      <c r="BS31" s="2"/>
      <c r="BT31" s="3"/>
      <c r="BU31" s="3"/>
      <c r="BV31" s="3"/>
      <c r="BW31" s="3"/>
    </row>
    <row r="32" spans="1:75" x14ac:dyDescent="0.35">
      <c r="A32" s="70" t="s">
        <v>481</v>
      </c>
      <c r="B32" s="83"/>
      <c r="C32" s="83"/>
      <c r="D32" s="84"/>
      <c r="E32" s="107"/>
      <c r="F32" s="80" t="s">
        <v>739</v>
      </c>
      <c r="G32" s="108"/>
      <c r="H32" s="81"/>
      <c r="I32" s="87"/>
      <c r="J32" s="109"/>
      <c r="K32" s="81" t="s">
        <v>1370</v>
      </c>
      <c r="L32" s="110"/>
      <c r="M32" s="92"/>
      <c r="N32" s="92"/>
      <c r="O32" s="93"/>
      <c r="P32" s="94"/>
      <c r="Q32" s="94"/>
      <c r="R32" s="79"/>
      <c r="S32" s="79"/>
      <c r="T32" s="79"/>
      <c r="U32" s="79"/>
      <c r="V32" s="52"/>
      <c r="W32" s="52"/>
      <c r="X32" s="52"/>
      <c r="Y32" s="52"/>
      <c r="Z32" s="51"/>
      <c r="AA32" s="88">
        <v>32</v>
      </c>
      <c r="AB32" s="88"/>
      <c r="AC32" s="89"/>
      <c r="AD32" s="72" t="s">
        <v>997</v>
      </c>
      <c r="AE32" s="72">
        <v>435</v>
      </c>
      <c r="AF32" s="72">
        <v>284</v>
      </c>
      <c r="AG32" s="72">
        <v>1087</v>
      </c>
      <c r="AH32" s="72">
        <v>28</v>
      </c>
      <c r="AI32" s="72">
        <v>10800</v>
      </c>
      <c r="AJ32" s="72"/>
      <c r="AK32" s="72" t="s">
        <v>1108</v>
      </c>
      <c r="AL32" s="72"/>
      <c r="AM32" s="72" t="s">
        <v>277</v>
      </c>
      <c r="AN32" s="74">
        <v>40964.389918981484</v>
      </c>
      <c r="AO32" s="72"/>
      <c r="AP32" s="72" t="b">
        <v>0</v>
      </c>
      <c r="AQ32" s="72" t="b">
        <v>0</v>
      </c>
      <c r="AR32" s="72" t="b">
        <v>1</v>
      </c>
      <c r="AS32" s="72" t="s">
        <v>317</v>
      </c>
      <c r="AT32" s="72">
        <v>1</v>
      </c>
      <c r="AU32" s="76" t="s">
        <v>345</v>
      </c>
      <c r="AV32" s="72" t="b">
        <v>0</v>
      </c>
      <c r="AW32" s="72" t="s">
        <v>299</v>
      </c>
      <c r="AX32" s="76" t="s">
        <v>1292</v>
      </c>
      <c r="AY32" s="72" t="s">
        <v>66</v>
      </c>
      <c r="AZ32" s="50" t="s">
        <v>640</v>
      </c>
      <c r="BA32" s="50" t="s">
        <v>640</v>
      </c>
      <c r="BB32" s="50" t="s">
        <v>307</v>
      </c>
      <c r="BC32" s="50" t="s">
        <v>307</v>
      </c>
      <c r="BD32" s="50" t="s">
        <v>699</v>
      </c>
      <c r="BE32" s="50" t="s">
        <v>699</v>
      </c>
      <c r="BF32" s="114" t="s">
        <v>1526</v>
      </c>
      <c r="BG32" s="114" t="s">
        <v>1526</v>
      </c>
      <c r="BH32" s="114" t="s">
        <v>1607</v>
      </c>
      <c r="BI32" s="114" t="s">
        <v>1607</v>
      </c>
      <c r="BJ32" s="114">
        <v>0</v>
      </c>
      <c r="BK32" s="118">
        <v>0</v>
      </c>
      <c r="BL32" s="114">
        <v>0</v>
      </c>
      <c r="BM32" s="118">
        <v>0</v>
      </c>
      <c r="BN32" s="114">
        <v>0</v>
      </c>
      <c r="BO32" s="118">
        <v>0</v>
      </c>
      <c r="BP32" s="114">
        <v>16</v>
      </c>
      <c r="BQ32" s="118">
        <v>100</v>
      </c>
      <c r="BR32" s="114">
        <v>16</v>
      </c>
      <c r="BS32" s="2"/>
      <c r="BT32" s="3"/>
      <c r="BU32" s="3"/>
      <c r="BV32" s="3"/>
      <c r="BW32" s="3"/>
    </row>
    <row r="33" spans="1:75" x14ac:dyDescent="0.35">
      <c r="A33" s="70" t="s">
        <v>482</v>
      </c>
      <c r="B33" s="83"/>
      <c r="C33" s="83"/>
      <c r="D33" s="84"/>
      <c r="E33" s="107"/>
      <c r="F33" s="80" t="s">
        <v>297</v>
      </c>
      <c r="G33" s="108"/>
      <c r="H33" s="81"/>
      <c r="I33" s="87"/>
      <c r="J33" s="109"/>
      <c r="K33" s="81" t="s">
        <v>1371</v>
      </c>
      <c r="L33" s="110"/>
      <c r="M33" s="92"/>
      <c r="N33" s="92"/>
      <c r="O33" s="93"/>
      <c r="P33" s="94"/>
      <c r="Q33" s="94"/>
      <c r="R33" s="79"/>
      <c r="S33" s="79"/>
      <c r="T33" s="79"/>
      <c r="U33" s="79"/>
      <c r="V33" s="52"/>
      <c r="W33" s="52"/>
      <c r="X33" s="52"/>
      <c r="Y33" s="52"/>
      <c r="Z33" s="51"/>
      <c r="AA33" s="88">
        <v>33</v>
      </c>
      <c r="AB33" s="88"/>
      <c r="AC33" s="89"/>
      <c r="AD33" s="72" t="s">
        <v>998</v>
      </c>
      <c r="AE33" s="72">
        <v>658</v>
      </c>
      <c r="AF33" s="72">
        <v>644</v>
      </c>
      <c r="AG33" s="72">
        <v>20191</v>
      </c>
      <c r="AH33" s="72">
        <v>0</v>
      </c>
      <c r="AI33" s="72"/>
      <c r="AJ33" s="72" t="s">
        <v>1061</v>
      </c>
      <c r="AK33" s="72"/>
      <c r="AL33" s="72"/>
      <c r="AM33" s="72"/>
      <c r="AN33" s="74">
        <v>41886.396817129629</v>
      </c>
      <c r="AO33" s="72"/>
      <c r="AP33" s="72" t="b">
        <v>1</v>
      </c>
      <c r="AQ33" s="72" t="b">
        <v>1</v>
      </c>
      <c r="AR33" s="72" t="b">
        <v>0</v>
      </c>
      <c r="AS33" s="72" t="s">
        <v>229</v>
      </c>
      <c r="AT33" s="72">
        <v>23</v>
      </c>
      <c r="AU33" s="76" t="s">
        <v>290</v>
      </c>
      <c r="AV33" s="72" t="b">
        <v>0</v>
      </c>
      <c r="AW33" s="72" t="s">
        <v>299</v>
      </c>
      <c r="AX33" s="76" t="s">
        <v>1293</v>
      </c>
      <c r="AY33" s="72" t="s">
        <v>66</v>
      </c>
      <c r="AZ33" s="50" t="s">
        <v>641</v>
      </c>
      <c r="BA33" s="50" t="s">
        <v>641</v>
      </c>
      <c r="BB33" s="50" t="s">
        <v>225</v>
      </c>
      <c r="BC33" s="50" t="s">
        <v>225</v>
      </c>
      <c r="BD33" s="50"/>
      <c r="BE33" s="50"/>
      <c r="BF33" s="114" t="s">
        <v>1527</v>
      </c>
      <c r="BG33" s="114" t="s">
        <v>1527</v>
      </c>
      <c r="BH33" s="114" t="s">
        <v>1608</v>
      </c>
      <c r="BI33" s="114" t="s">
        <v>1608</v>
      </c>
      <c r="BJ33" s="114">
        <v>0</v>
      </c>
      <c r="BK33" s="118">
        <v>0</v>
      </c>
      <c r="BL33" s="114">
        <v>0</v>
      </c>
      <c r="BM33" s="118">
        <v>0</v>
      </c>
      <c r="BN33" s="114">
        <v>0</v>
      </c>
      <c r="BO33" s="118">
        <v>0</v>
      </c>
      <c r="BP33" s="114">
        <v>15</v>
      </c>
      <c r="BQ33" s="118">
        <v>100</v>
      </c>
      <c r="BR33" s="114">
        <v>15</v>
      </c>
      <c r="BS33" s="2"/>
      <c r="BT33" s="3"/>
      <c r="BU33" s="3"/>
      <c r="BV33" s="3"/>
      <c r="BW33" s="3"/>
    </row>
    <row r="34" spans="1:75" x14ac:dyDescent="0.35">
      <c r="A34" s="70" t="s">
        <v>483</v>
      </c>
      <c r="B34" s="83"/>
      <c r="C34" s="83"/>
      <c r="D34" s="84"/>
      <c r="E34" s="107"/>
      <c r="F34" s="80" t="s">
        <v>1253</v>
      </c>
      <c r="G34" s="108"/>
      <c r="H34" s="81"/>
      <c r="I34" s="87"/>
      <c r="J34" s="109"/>
      <c r="K34" s="81" t="s">
        <v>1372</v>
      </c>
      <c r="L34" s="110"/>
      <c r="M34" s="92"/>
      <c r="N34" s="92"/>
      <c r="O34" s="93"/>
      <c r="P34" s="94"/>
      <c r="Q34" s="94"/>
      <c r="R34" s="79"/>
      <c r="S34" s="79"/>
      <c r="T34" s="79"/>
      <c r="U34" s="79"/>
      <c r="V34" s="52"/>
      <c r="W34" s="52"/>
      <c r="X34" s="52"/>
      <c r="Y34" s="52"/>
      <c r="Z34" s="51"/>
      <c r="AA34" s="88">
        <v>34</v>
      </c>
      <c r="AB34" s="88"/>
      <c r="AC34" s="89"/>
      <c r="AD34" s="72" t="s">
        <v>999</v>
      </c>
      <c r="AE34" s="72">
        <v>2382</v>
      </c>
      <c r="AF34" s="72">
        <v>2433</v>
      </c>
      <c r="AG34" s="72">
        <v>39664</v>
      </c>
      <c r="AH34" s="72">
        <v>0</v>
      </c>
      <c r="AI34" s="72"/>
      <c r="AJ34" s="72" t="s">
        <v>1062</v>
      </c>
      <c r="AK34" s="72"/>
      <c r="AL34" s="72"/>
      <c r="AM34" s="72"/>
      <c r="AN34" s="74">
        <v>41600.648854166669</v>
      </c>
      <c r="AO34" s="72"/>
      <c r="AP34" s="72" t="b">
        <v>1</v>
      </c>
      <c r="AQ34" s="72" t="b">
        <v>0</v>
      </c>
      <c r="AR34" s="72" t="b">
        <v>0</v>
      </c>
      <c r="AS34" s="72" t="s">
        <v>229</v>
      </c>
      <c r="AT34" s="72">
        <v>24</v>
      </c>
      <c r="AU34" s="76" t="s">
        <v>290</v>
      </c>
      <c r="AV34" s="72" t="b">
        <v>0</v>
      </c>
      <c r="AW34" s="72" t="s">
        <v>299</v>
      </c>
      <c r="AX34" s="76" t="s">
        <v>1294</v>
      </c>
      <c r="AY34" s="72" t="s">
        <v>66</v>
      </c>
      <c r="AZ34" s="50" t="s">
        <v>642</v>
      </c>
      <c r="BA34" s="50" t="s">
        <v>642</v>
      </c>
      <c r="BB34" s="50" t="s">
        <v>223</v>
      </c>
      <c r="BC34" s="50" t="s">
        <v>223</v>
      </c>
      <c r="BD34" s="50"/>
      <c r="BE34" s="50"/>
      <c r="BF34" s="114" t="s">
        <v>1528</v>
      </c>
      <c r="BG34" s="114" t="s">
        <v>1528</v>
      </c>
      <c r="BH34" s="114" t="s">
        <v>1609</v>
      </c>
      <c r="BI34" s="114" t="s">
        <v>1609</v>
      </c>
      <c r="BJ34" s="114">
        <v>2</v>
      </c>
      <c r="BK34" s="118">
        <v>15.384615384615385</v>
      </c>
      <c r="BL34" s="114">
        <v>0</v>
      </c>
      <c r="BM34" s="118">
        <v>0</v>
      </c>
      <c r="BN34" s="114">
        <v>0</v>
      </c>
      <c r="BO34" s="118">
        <v>0</v>
      </c>
      <c r="BP34" s="114">
        <v>11</v>
      </c>
      <c r="BQ34" s="118">
        <v>84.615384615384613</v>
      </c>
      <c r="BR34" s="114">
        <v>13</v>
      </c>
      <c r="BS34" s="2"/>
      <c r="BT34" s="3"/>
      <c r="BU34" s="3"/>
      <c r="BV34" s="3"/>
      <c r="BW34" s="3"/>
    </row>
    <row r="35" spans="1:75" x14ac:dyDescent="0.35">
      <c r="A35" s="70" t="s">
        <v>484</v>
      </c>
      <c r="B35" s="83"/>
      <c r="C35" s="83"/>
      <c r="D35" s="84"/>
      <c r="E35" s="107"/>
      <c r="F35" s="80" t="s">
        <v>740</v>
      </c>
      <c r="G35" s="108"/>
      <c r="H35" s="81"/>
      <c r="I35" s="87"/>
      <c r="J35" s="109"/>
      <c r="K35" s="81" t="s">
        <v>1373</v>
      </c>
      <c r="L35" s="110"/>
      <c r="M35" s="92"/>
      <c r="N35" s="92"/>
      <c r="O35" s="93"/>
      <c r="P35" s="94"/>
      <c r="Q35" s="94"/>
      <c r="R35" s="79"/>
      <c r="S35" s="79"/>
      <c r="T35" s="79"/>
      <c r="U35" s="79"/>
      <c r="V35" s="52"/>
      <c r="W35" s="52"/>
      <c r="X35" s="52"/>
      <c r="Y35" s="52"/>
      <c r="Z35" s="51"/>
      <c r="AA35" s="88">
        <v>35</v>
      </c>
      <c r="AB35" s="88"/>
      <c r="AC35" s="89"/>
      <c r="AD35" s="72" t="s">
        <v>1000</v>
      </c>
      <c r="AE35" s="72">
        <v>9</v>
      </c>
      <c r="AF35" s="72">
        <v>84</v>
      </c>
      <c r="AG35" s="72">
        <v>1055</v>
      </c>
      <c r="AH35" s="72">
        <v>0</v>
      </c>
      <c r="AI35" s="72"/>
      <c r="AJ35" s="72" t="s">
        <v>1063</v>
      </c>
      <c r="AK35" s="72" t="s">
        <v>1109</v>
      </c>
      <c r="AL35" s="76" t="s">
        <v>1145</v>
      </c>
      <c r="AM35" s="72"/>
      <c r="AN35" s="74">
        <v>40735.160451388889</v>
      </c>
      <c r="AO35" s="72"/>
      <c r="AP35" s="72" t="b">
        <v>1</v>
      </c>
      <c r="AQ35" s="72" t="b">
        <v>0</v>
      </c>
      <c r="AR35" s="72" t="b">
        <v>0</v>
      </c>
      <c r="AS35" s="72" t="s">
        <v>229</v>
      </c>
      <c r="AT35" s="72">
        <v>8</v>
      </c>
      <c r="AU35" s="76" t="s">
        <v>290</v>
      </c>
      <c r="AV35" s="72" t="b">
        <v>0</v>
      </c>
      <c r="AW35" s="72" t="s">
        <v>299</v>
      </c>
      <c r="AX35" s="76" t="s">
        <v>1295</v>
      </c>
      <c r="AY35" s="72" t="s">
        <v>66</v>
      </c>
      <c r="AZ35" s="50" t="s">
        <v>643</v>
      </c>
      <c r="BA35" s="50" t="s">
        <v>643</v>
      </c>
      <c r="BB35" s="50" t="s">
        <v>226</v>
      </c>
      <c r="BC35" s="50" t="s">
        <v>226</v>
      </c>
      <c r="BD35" s="50"/>
      <c r="BE35" s="50"/>
      <c r="BF35" s="114" t="s">
        <v>1529</v>
      </c>
      <c r="BG35" s="114" t="s">
        <v>1529</v>
      </c>
      <c r="BH35" s="114" t="s">
        <v>1610</v>
      </c>
      <c r="BI35" s="114" t="s">
        <v>1610</v>
      </c>
      <c r="BJ35" s="114">
        <v>0</v>
      </c>
      <c r="BK35" s="118">
        <v>0</v>
      </c>
      <c r="BL35" s="114">
        <v>0</v>
      </c>
      <c r="BM35" s="118">
        <v>0</v>
      </c>
      <c r="BN35" s="114">
        <v>0</v>
      </c>
      <c r="BO35" s="118">
        <v>0</v>
      </c>
      <c r="BP35" s="114">
        <v>18</v>
      </c>
      <c r="BQ35" s="118">
        <v>100</v>
      </c>
      <c r="BR35" s="114">
        <v>18</v>
      </c>
      <c r="BS35" s="2"/>
      <c r="BT35" s="3"/>
      <c r="BU35" s="3"/>
      <c r="BV35" s="3"/>
      <c r="BW35" s="3"/>
    </row>
    <row r="36" spans="1:75" x14ac:dyDescent="0.35">
      <c r="A36" s="70" t="s">
        <v>485</v>
      </c>
      <c r="B36" s="83"/>
      <c r="C36" s="83"/>
      <c r="D36" s="84"/>
      <c r="E36" s="107"/>
      <c r="F36" s="80" t="s">
        <v>741</v>
      </c>
      <c r="G36" s="108"/>
      <c r="H36" s="81"/>
      <c r="I36" s="87"/>
      <c r="J36" s="109"/>
      <c r="K36" s="81" t="s">
        <v>1374</v>
      </c>
      <c r="L36" s="110"/>
      <c r="M36" s="92"/>
      <c r="N36" s="92"/>
      <c r="O36" s="93"/>
      <c r="P36" s="94"/>
      <c r="Q36" s="94"/>
      <c r="R36" s="79"/>
      <c r="S36" s="79"/>
      <c r="T36" s="79"/>
      <c r="U36" s="79"/>
      <c r="V36" s="52"/>
      <c r="W36" s="52"/>
      <c r="X36" s="52"/>
      <c r="Y36" s="52"/>
      <c r="Z36" s="51"/>
      <c r="AA36" s="88">
        <v>36</v>
      </c>
      <c r="AB36" s="88"/>
      <c r="AC36" s="89"/>
      <c r="AD36" s="72" t="s">
        <v>1001</v>
      </c>
      <c r="AE36" s="72">
        <v>0</v>
      </c>
      <c r="AF36" s="72">
        <v>137</v>
      </c>
      <c r="AG36" s="72">
        <v>10201</v>
      </c>
      <c r="AH36" s="72">
        <v>0</v>
      </c>
      <c r="AI36" s="72"/>
      <c r="AJ36" s="72"/>
      <c r="AK36" s="72" t="s">
        <v>1110</v>
      </c>
      <c r="AL36" s="76" t="s">
        <v>1146</v>
      </c>
      <c r="AM36" s="72"/>
      <c r="AN36" s="74">
        <v>41070.565011574072</v>
      </c>
      <c r="AO36" s="76" t="s">
        <v>1193</v>
      </c>
      <c r="AP36" s="72" t="b">
        <v>1</v>
      </c>
      <c r="AQ36" s="72" t="b">
        <v>0</v>
      </c>
      <c r="AR36" s="72" t="b">
        <v>0</v>
      </c>
      <c r="AS36" s="72" t="s">
        <v>229</v>
      </c>
      <c r="AT36" s="72">
        <v>7</v>
      </c>
      <c r="AU36" s="76" t="s">
        <v>290</v>
      </c>
      <c r="AV36" s="72" t="b">
        <v>0</v>
      </c>
      <c r="AW36" s="72" t="s">
        <v>299</v>
      </c>
      <c r="AX36" s="76" t="s">
        <v>1296</v>
      </c>
      <c r="AY36" s="72" t="s">
        <v>66</v>
      </c>
      <c r="AZ36" s="50" t="s">
        <v>644</v>
      </c>
      <c r="BA36" s="50" t="s">
        <v>644</v>
      </c>
      <c r="BB36" s="50" t="s">
        <v>687</v>
      </c>
      <c r="BC36" s="50" t="s">
        <v>687</v>
      </c>
      <c r="BD36" s="50"/>
      <c r="BE36" s="50"/>
      <c r="BF36" s="114" t="s">
        <v>1530</v>
      </c>
      <c r="BG36" s="114" t="s">
        <v>1530</v>
      </c>
      <c r="BH36" s="114" t="s">
        <v>1611</v>
      </c>
      <c r="BI36" s="114" t="s">
        <v>1611</v>
      </c>
      <c r="BJ36" s="114">
        <v>0</v>
      </c>
      <c r="BK36" s="118">
        <v>0</v>
      </c>
      <c r="BL36" s="114">
        <v>0</v>
      </c>
      <c r="BM36" s="118">
        <v>0</v>
      </c>
      <c r="BN36" s="114">
        <v>0</v>
      </c>
      <c r="BO36" s="118">
        <v>0</v>
      </c>
      <c r="BP36" s="114">
        <v>15</v>
      </c>
      <c r="BQ36" s="118">
        <v>100</v>
      </c>
      <c r="BR36" s="114">
        <v>15</v>
      </c>
      <c r="BS36" s="2"/>
      <c r="BT36" s="3"/>
      <c r="BU36" s="3"/>
      <c r="BV36" s="3"/>
      <c r="BW36" s="3"/>
    </row>
    <row r="37" spans="1:75" x14ac:dyDescent="0.35">
      <c r="A37" s="70" t="s">
        <v>486</v>
      </c>
      <c r="B37" s="83"/>
      <c r="C37" s="83"/>
      <c r="D37" s="84"/>
      <c r="E37" s="107"/>
      <c r="F37" s="80" t="s">
        <v>1254</v>
      </c>
      <c r="G37" s="108"/>
      <c r="H37" s="81"/>
      <c r="I37" s="87"/>
      <c r="J37" s="109"/>
      <c r="K37" s="81" t="s">
        <v>1375</v>
      </c>
      <c r="L37" s="110"/>
      <c r="M37" s="92"/>
      <c r="N37" s="92"/>
      <c r="O37" s="93"/>
      <c r="P37" s="94"/>
      <c r="Q37" s="94"/>
      <c r="R37" s="79"/>
      <c r="S37" s="79"/>
      <c r="T37" s="79"/>
      <c r="U37" s="79"/>
      <c r="V37" s="52"/>
      <c r="W37" s="52"/>
      <c r="X37" s="52"/>
      <c r="Y37" s="52"/>
      <c r="Z37" s="51"/>
      <c r="AA37" s="88">
        <v>37</v>
      </c>
      <c r="AB37" s="88"/>
      <c r="AC37" s="89"/>
      <c r="AD37" s="72" t="s">
        <v>969</v>
      </c>
      <c r="AE37" s="72">
        <v>11</v>
      </c>
      <c r="AF37" s="72">
        <v>13</v>
      </c>
      <c r="AG37" s="72">
        <v>1234</v>
      </c>
      <c r="AH37" s="72">
        <v>0</v>
      </c>
      <c r="AI37" s="72"/>
      <c r="AJ37" s="72" t="s">
        <v>1064</v>
      </c>
      <c r="AK37" s="72" t="s">
        <v>1111</v>
      </c>
      <c r="AL37" s="76" t="s">
        <v>1147</v>
      </c>
      <c r="AM37" s="72"/>
      <c r="AN37" s="74">
        <v>42459.285266203704</v>
      </c>
      <c r="AO37" s="72"/>
      <c r="AP37" s="72" t="b">
        <v>1</v>
      </c>
      <c r="AQ37" s="72" t="b">
        <v>0</v>
      </c>
      <c r="AR37" s="72" t="b">
        <v>0</v>
      </c>
      <c r="AS37" s="72" t="s">
        <v>229</v>
      </c>
      <c r="AT37" s="72">
        <v>1</v>
      </c>
      <c r="AU37" s="72"/>
      <c r="AV37" s="72" t="b">
        <v>0</v>
      </c>
      <c r="AW37" s="72" t="s">
        <v>299</v>
      </c>
      <c r="AX37" s="76" t="s">
        <v>1297</v>
      </c>
      <c r="AY37" s="72" t="s">
        <v>66</v>
      </c>
      <c r="AZ37" s="50" t="s">
        <v>645</v>
      </c>
      <c r="BA37" s="50" t="s">
        <v>645</v>
      </c>
      <c r="BB37" s="50" t="s">
        <v>688</v>
      </c>
      <c r="BC37" s="50" t="s">
        <v>688</v>
      </c>
      <c r="BD37" s="50"/>
      <c r="BE37" s="50"/>
      <c r="BF37" s="114" t="s">
        <v>1531</v>
      </c>
      <c r="BG37" s="114" t="s">
        <v>1531</v>
      </c>
      <c r="BH37" s="114" t="s">
        <v>1612</v>
      </c>
      <c r="BI37" s="114" t="s">
        <v>1612</v>
      </c>
      <c r="BJ37" s="114">
        <v>1</v>
      </c>
      <c r="BK37" s="118">
        <v>10</v>
      </c>
      <c r="BL37" s="114">
        <v>0</v>
      </c>
      <c r="BM37" s="118">
        <v>0</v>
      </c>
      <c r="BN37" s="114">
        <v>0</v>
      </c>
      <c r="BO37" s="118">
        <v>0</v>
      </c>
      <c r="BP37" s="114">
        <v>9</v>
      </c>
      <c r="BQ37" s="118">
        <v>90</v>
      </c>
      <c r="BR37" s="114">
        <v>10</v>
      </c>
      <c r="BS37" s="2"/>
      <c r="BT37" s="3"/>
      <c r="BU37" s="3"/>
      <c r="BV37" s="3"/>
      <c r="BW37" s="3"/>
    </row>
    <row r="38" spans="1:75" x14ac:dyDescent="0.35">
      <c r="A38" s="70" t="s">
        <v>487</v>
      </c>
      <c r="B38" s="83"/>
      <c r="C38" s="83"/>
      <c r="D38" s="84"/>
      <c r="E38" s="107"/>
      <c r="F38" s="80" t="s">
        <v>742</v>
      </c>
      <c r="G38" s="108"/>
      <c r="H38" s="81"/>
      <c r="I38" s="87"/>
      <c r="J38" s="109"/>
      <c r="K38" s="81" t="s">
        <v>1376</v>
      </c>
      <c r="L38" s="110"/>
      <c r="M38" s="92"/>
      <c r="N38" s="92"/>
      <c r="O38" s="93"/>
      <c r="P38" s="94"/>
      <c r="Q38" s="94"/>
      <c r="R38" s="79"/>
      <c r="S38" s="79"/>
      <c r="T38" s="79"/>
      <c r="U38" s="79"/>
      <c r="V38" s="52"/>
      <c r="W38" s="52"/>
      <c r="X38" s="52"/>
      <c r="Y38" s="52"/>
      <c r="Z38" s="51"/>
      <c r="AA38" s="88">
        <v>38</v>
      </c>
      <c r="AB38" s="88"/>
      <c r="AC38" s="89"/>
      <c r="AD38" s="72" t="s">
        <v>1002</v>
      </c>
      <c r="AE38" s="72">
        <v>3</v>
      </c>
      <c r="AF38" s="72">
        <v>18820</v>
      </c>
      <c r="AG38" s="72">
        <v>1653500</v>
      </c>
      <c r="AH38" s="72">
        <v>0</v>
      </c>
      <c r="AI38" s="72"/>
      <c r="AJ38" s="72" t="s">
        <v>1065</v>
      </c>
      <c r="AK38" s="72"/>
      <c r="AL38" s="76" t="s">
        <v>1148</v>
      </c>
      <c r="AM38" s="72"/>
      <c r="AN38" s="74">
        <v>40236.513773148145</v>
      </c>
      <c r="AO38" s="72"/>
      <c r="AP38" s="72" t="b">
        <v>1</v>
      </c>
      <c r="AQ38" s="72" t="b">
        <v>0</v>
      </c>
      <c r="AR38" s="72" t="b">
        <v>0</v>
      </c>
      <c r="AS38" s="72" t="s">
        <v>229</v>
      </c>
      <c r="AT38" s="72">
        <v>896</v>
      </c>
      <c r="AU38" s="76" t="s">
        <v>290</v>
      </c>
      <c r="AV38" s="72" t="b">
        <v>0</v>
      </c>
      <c r="AW38" s="72" t="s">
        <v>299</v>
      </c>
      <c r="AX38" s="76" t="s">
        <v>1298</v>
      </c>
      <c r="AY38" s="72" t="s">
        <v>66</v>
      </c>
      <c r="AZ38" s="50" t="s">
        <v>646</v>
      </c>
      <c r="BA38" s="50" t="s">
        <v>646</v>
      </c>
      <c r="BB38" s="50" t="s">
        <v>689</v>
      </c>
      <c r="BC38" s="50" t="s">
        <v>689</v>
      </c>
      <c r="BD38" s="50" t="s">
        <v>700</v>
      </c>
      <c r="BE38" s="50" t="s">
        <v>700</v>
      </c>
      <c r="BF38" s="114" t="s">
        <v>1532</v>
      </c>
      <c r="BG38" s="114" t="s">
        <v>1532</v>
      </c>
      <c r="BH38" s="114" t="s">
        <v>1613</v>
      </c>
      <c r="BI38" s="114" t="s">
        <v>1613</v>
      </c>
      <c r="BJ38" s="114">
        <v>0</v>
      </c>
      <c r="BK38" s="118">
        <v>0</v>
      </c>
      <c r="BL38" s="114">
        <v>0</v>
      </c>
      <c r="BM38" s="118">
        <v>0</v>
      </c>
      <c r="BN38" s="114">
        <v>0</v>
      </c>
      <c r="BO38" s="118">
        <v>0</v>
      </c>
      <c r="BP38" s="114">
        <v>8</v>
      </c>
      <c r="BQ38" s="118">
        <v>100</v>
      </c>
      <c r="BR38" s="114">
        <v>8</v>
      </c>
      <c r="BS38" s="2"/>
      <c r="BT38" s="3"/>
      <c r="BU38" s="3"/>
      <c r="BV38" s="3"/>
      <c r="BW38" s="3"/>
    </row>
    <row r="39" spans="1:75" x14ac:dyDescent="0.35">
      <c r="A39" s="70" t="s">
        <v>488</v>
      </c>
      <c r="B39" s="83"/>
      <c r="C39" s="83"/>
      <c r="D39" s="84"/>
      <c r="E39" s="107"/>
      <c r="F39" s="80" t="s">
        <v>743</v>
      </c>
      <c r="G39" s="108"/>
      <c r="H39" s="81"/>
      <c r="I39" s="87"/>
      <c r="J39" s="109"/>
      <c r="K39" s="81" t="s">
        <v>1377</v>
      </c>
      <c r="L39" s="110"/>
      <c r="M39" s="92"/>
      <c r="N39" s="92"/>
      <c r="O39" s="93"/>
      <c r="P39" s="94"/>
      <c r="Q39" s="94"/>
      <c r="R39" s="79"/>
      <c r="S39" s="79"/>
      <c r="T39" s="79"/>
      <c r="U39" s="79"/>
      <c r="V39" s="52"/>
      <c r="W39" s="52"/>
      <c r="X39" s="52"/>
      <c r="Y39" s="52"/>
      <c r="Z39" s="51"/>
      <c r="AA39" s="88">
        <v>39</v>
      </c>
      <c r="AB39" s="88"/>
      <c r="AC39" s="89"/>
      <c r="AD39" s="72" t="s">
        <v>1003</v>
      </c>
      <c r="AE39" s="72">
        <v>39</v>
      </c>
      <c r="AF39" s="72">
        <v>172</v>
      </c>
      <c r="AG39" s="72">
        <v>44587</v>
      </c>
      <c r="AH39" s="72">
        <v>0</v>
      </c>
      <c r="AI39" s="72"/>
      <c r="AJ39" s="72"/>
      <c r="AK39" s="72"/>
      <c r="AL39" s="72"/>
      <c r="AM39" s="72"/>
      <c r="AN39" s="74">
        <v>41964.636886574073</v>
      </c>
      <c r="AO39" s="72"/>
      <c r="AP39" s="72" t="b">
        <v>1</v>
      </c>
      <c r="AQ39" s="72" t="b">
        <v>0</v>
      </c>
      <c r="AR39" s="72" t="b">
        <v>0</v>
      </c>
      <c r="AS39" s="72" t="s">
        <v>332</v>
      </c>
      <c r="AT39" s="72">
        <v>14</v>
      </c>
      <c r="AU39" s="76" t="s">
        <v>290</v>
      </c>
      <c r="AV39" s="72" t="b">
        <v>0</v>
      </c>
      <c r="AW39" s="72" t="s">
        <v>299</v>
      </c>
      <c r="AX39" s="76" t="s">
        <v>1299</v>
      </c>
      <c r="AY39" s="72" t="s">
        <v>66</v>
      </c>
      <c r="AZ39" s="50" t="s">
        <v>647</v>
      </c>
      <c r="BA39" s="50" t="s">
        <v>647</v>
      </c>
      <c r="BB39" s="50" t="s">
        <v>221</v>
      </c>
      <c r="BC39" s="50" t="s">
        <v>221</v>
      </c>
      <c r="BD39" s="50"/>
      <c r="BE39" s="50"/>
      <c r="BF39" s="114" t="s">
        <v>1533</v>
      </c>
      <c r="BG39" s="114" t="s">
        <v>1533</v>
      </c>
      <c r="BH39" s="114" t="s">
        <v>1614</v>
      </c>
      <c r="BI39" s="114" t="s">
        <v>1614</v>
      </c>
      <c r="BJ39" s="114">
        <v>0</v>
      </c>
      <c r="BK39" s="118">
        <v>0</v>
      </c>
      <c r="BL39" s="114">
        <v>0</v>
      </c>
      <c r="BM39" s="118">
        <v>0</v>
      </c>
      <c r="BN39" s="114">
        <v>0</v>
      </c>
      <c r="BO39" s="118">
        <v>0</v>
      </c>
      <c r="BP39" s="114">
        <v>17</v>
      </c>
      <c r="BQ39" s="118">
        <v>100</v>
      </c>
      <c r="BR39" s="114">
        <v>17</v>
      </c>
      <c r="BS39" s="2"/>
      <c r="BT39" s="3"/>
      <c r="BU39" s="3"/>
      <c r="BV39" s="3"/>
      <c r="BW39" s="3"/>
    </row>
    <row r="40" spans="1:75" x14ac:dyDescent="0.35">
      <c r="A40" s="70" t="s">
        <v>489</v>
      </c>
      <c r="B40" s="83"/>
      <c r="C40" s="83"/>
      <c r="D40" s="84"/>
      <c r="E40" s="107"/>
      <c r="F40" s="80" t="s">
        <v>744</v>
      </c>
      <c r="G40" s="108"/>
      <c r="H40" s="81"/>
      <c r="I40" s="87"/>
      <c r="J40" s="109"/>
      <c r="K40" s="81" t="s">
        <v>1378</v>
      </c>
      <c r="L40" s="110"/>
      <c r="M40" s="92"/>
      <c r="N40" s="92"/>
      <c r="O40" s="93"/>
      <c r="P40" s="94"/>
      <c r="Q40" s="94"/>
      <c r="R40" s="79"/>
      <c r="S40" s="79"/>
      <c r="T40" s="79"/>
      <c r="U40" s="79"/>
      <c r="V40" s="52"/>
      <c r="W40" s="52"/>
      <c r="X40" s="52"/>
      <c r="Y40" s="52"/>
      <c r="Z40" s="51"/>
      <c r="AA40" s="88">
        <v>40</v>
      </c>
      <c r="AB40" s="88"/>
      <c r="AC40" s="89"/>
      <c r="AD40" s="72" t="s">
        <v>1004</v>
      </c>
      <c r="AE40" s="72">
        <v>33</v>
      </c>
      <c r="AF40" s="72">
        <v>31080</v>
      </c>
      <c r="AG40" s="72">
        <v>6764</v>
      </c>
      <c r="AH40" s="72">
        <v>270</v>
      </c>
      <c r="AI40" s="72">
        <v>-10800</v>
      </c>
      <c r="AJ40" s="72" t="s">
        <v>1066</v>
      </c>
      <c r="AK40" s="72"/>
      <c r="AL40" s="76" t="s">
        <v>1149</v>
      </c>
      <c r="AM40" s="72" t="s">
        <v>315</v>
      </c>
      <c r="AN40" s="74">
        <v>42268.471412037034</v>
      </c>
      <c r="AO40" s="76" t="s">
        <v>1194</v>
      </c>
      <c r="AP40" s="72" t="b">
        <v>0</v>
      </c>
      <c r="AQ40" s="72" t="b">
        <v>0</v>
      </c>
      <c r="AR40" s="72" t="b">
        <v>0</v>
      </c>
      <c r="AS40" s="72" t="s">
        <v>232</v>
      </c>
      <c r="AT40" s="72">
        <v>41</v>
      </c>
      <c r="AU40" s="76" t="s">
        <v>290</v>
      </c>
      <c r="AV40" s="72" t="b">
        <v>0</v>
      </c>
      <c r="AW40" s="72" t="s">
        <v>299</v>
      </c>
      <c r="AX40" s="76" t="s">
        <v>1300</v>
      </c>
      <c r="AY40" s="72" t="s">
        <v>66</v>
      </c>
      <c r="AZ40" s="50" t="s">
        <v>648</v>
      </c>
      <c r="BA40" s="50" t="s">
        <v>648</v>
      </c>
      <c r="BB40" s="50" t="s">
        <v>305</v>
      </c>
      <c r="BC40" s="50" t="s">
        <v>305</v>
      </c>
      <c r="BD40" s="50"/>
      <c r="BE40" s="50"/>
      <c r="BF40" s="114" t="s">
        <v>1534</v>
      </c>
      <c r="BG40" s="114" t="s">
        <v>1534</v>
      </c>
      <c r="BH40" s="114" t="s">
        <v>1615</v>
      </c>
      <c r="BI40" s="114" t="s">
        <v>1615</v>
      </c>
      <c r="BJ40" s="114">
        <v>0</v>
      </c>
      <c r="BK40" s="118">
        <v>0</v>
      </c>
      <c r="BL40" s="114">
        <v>0</v>
      </c>
      <c r="BM40" s="118">
        <v>0</v>
      </c>
      <c r="BN40" s="114">
        <v>0</v>
      </c>
      <c r="BO40" s="118">
        <v>0</v>
      </c>
      <c r="BP40" s="114">
        <v>6</v>
      </c>
      <c r="BQ40" s="118">
        <v>100</v>
      </c>
      <c r="BR40" s="114">
        <v>6</v>
      </c>
      <c r="BS40" s="2"/>
      <c r="BT40" s="3"/>
      <c r="BU40" s="3"/>
      <c r="BV40" s="3"/>
      <c r="BW40" s="3"/>
    </row>
    <row r="41" spans="1:75" x14ac:dyDescent="0.35">
      <c r="A41" s="70" t="s">
        <v>490</v>
      </c>
      <c r="B41" s="83"/>
      <c r="C41" s="83"/>
      <c r="D41" s="84"/>
      <c r="E41" s="107"/>
      <c r="F41" s="80" t="s">
        <v>745</v>
      </c>
      <c r="G41" s="108"/>
      <c r="H41" s="81"/>
      <c r="I41" s="87"/>
      <c r="J41" s="109"/>
      <c r="K41" s="81" t="s">
        <v>1379</v>
      </c>
      <c r="L41" s="110"/>
      <c r="M41" s="92"/>
      <c r="N41" s="92"/>
      <c r="O41" s="93"/>
      <c r="P41" s="94"/>
      <c r="Q41" s="94"/>
      <c r="R41" s="79"/>
      <c r="S41" s="79"/>
      <c r="T41" s="79"/>
      <c r="U41" s="79"/>
      <c r="V41" s="52"/>
      <c r="W41" s="52"/>
      <c r="X41" s="52"/>
      <c r="Y41" s="52"/>
      <c r="Z41" s="51"/>
      <c r="AA41" s="88">
        <v>41</v>
      </c>
      <c r="AB41" s="88"/>
      <c r="AC41" s="89"/>
      <c r="AD41" s="72" t="s">
        <v>1005</v>
      </c>
      <c r="AE41" s="72">
        <v>888</v>
      </c>
      <c r="AF41" s="72">
        <v>2189</v>
      </c>
      <c r="AG41" s="72">
        <v>38897</v>
      </c>
      <c r="AH41" s="72">
        <v>66</v>
      </c>
      <c r="AI41" s="72">
        <v>10800</v>
      </c>
      <c r="AJ41" s="72" t="s">
        <v>1067</v>
      </c>
      <c r="AK41" s="72" t="s">
        <v>370</v>
      </c>
      <c r="AL41" s="72"/>
      <c r="AM41" s="72" t="s">
        <v>375</v>
      </c>
      <c r="AN41" s="74">
        <v>40127.597928240742</v>
      </c>
      <c r="AO41" s="76" t="s">
        <v>1195</v>
      </c>
      <c r="AP41" s="72" t="b">
        <v>1</v>
      </c>
      <c r="AQ41" s="72" t="b">
        <v>0</v>
      </c>
      <c r="AR41" s="72" t="b">
        <v>1</v>
      </c>
      <c r="AS41" s="72" t="s">
        <v>229</v>
      </c>
      <c r="AT41" s="72">
        <v>16</v>
      </c>
      <c r="AU41" s="76" t="s">
        <v>290</v>
      </c>
      <c r="AV41" s="72" t="b">
        <v>0</v>
      </c>
      <c r="AW41" s="72" t="s">
        <v>299</v>
      </c>
      <c r="AX41" s="76" t="s">
        <v>1301</v>
      </c>
      <c r="AY41" s="72" t="s">
        <v>66</v>
      </c>
      <c r="AZ41" s="50"/>
      <c r="BA41" s="50"/>
      <c r="BB41" s="50"/>
      <c r="BC41" s="50"/>
      <c r="BD41" s="50"/>
      <c r="BE41" s="50"/>
      <c r="BF41" s="114" t="s">
        <v>1535</v>
      </c>
      <c r="BG41" s="114" t="s">
        <v>1535</v>
      </c>
      <c r="BH41" s="114" t="s">
        <v>1616</v>
      </c>
      <c r="BI41" s="114" t="s">
        <v>1616</v>
      </c>
      <c r="BJ41" s="114">
        <v>0</v>
      </c>
      <c r="BK41" s="118">
        <v>0</v>
      </c>
      <c r="BL41" s="114">
        <v>0</v>
      </c>
      <c r="BM41" s="118">
        <v>0</v>
      </c>
      <c r="BN41" s="114">
        <v>0</v>
      </c>
      <c r="BO41" s="118">
        <v>0</v>
      </c>
      <c r="BP41" s="114">
        <v>20</v>
      </c>
      <c r="BQ41" s="118">
        <v>100</v>
      </c>
      <c r="BR41" s="114">
        <v>20</v>
      </c>
      <c r="BS41" s="2"/>
      <c r="BT41" s="3"/>
      <c r="BU41" s="3"/>
      <c r="BV41" s="3"/>
      <c r="BW41" s="3"/>
    </row>
    <row r="42" spans="1:75" x14ac:dyDescent="0.35">
      <c r="A42" s="70" t="s">
        <v>530</v>
      </c>
      <c r="B42" s="83"/>
      <c r="C42" s="83"/>
      <c r="D42" s="84"/>
      <c r="E42" s="107"/>
      <c r="F42" s="80" t="s">
        <v>1255</v>
      </c>
      <c r="G42" s="108"/>
      <c r="H42" s="81"/>
      <c r="I42" s="87"/>
      <c r="J42" s="109"/>
      <c r="K42" s="81" t="s">
        <v>1380</v>
      </c>
      <c r="L42" s="110"/>
      <c r="M42" s="92"/>
      <c r="N42" s="92"/>
      <c r="O42" s="93"/>
      <c r="P42" s="94"/>
      <c r="Q42" s="94"/>
      <c r="R42" s="79"/>
      <c r="S42" s="79"/>
      <c r="T42" s="79"/>
      <c r="U42" s="79"/>
      <c r="V42" s="52"/>
      <c r="W42" s="52"/>
      <c r="X42" s="52"/>
      <c r="Y42" s="52"/>
      <c r="Z42" s="51"/>
      <c r="AA42" s="88">
        <v>42</v>
      </c>
      <c r="AB42" s="88"/>
      <c r="AC42" s="89"/>
      <c r="AD42" s="72" t="s">
        <v>530</v>
      </c>
      <c r="AE42" s="72">
        <v>22</v>
      </c>
      <c r="AF42" s="72">
        <v>115</v>
      </c>
      <c r="AG42" s="72">
        <v>660</v>
      </c>
      <c r="AH42" s="72">
        <v>112</v>
      </c>
      <c r="AI42" s="72">
        <v>32400</v>
      </c>
      <c r="AJ42" s="72" t="s">
        <v>1068</v>
      </c>
      <c r="AK42" s="72" t="s">
        <v>1112</v>
      </c>
      <c r="AL42" s="72"/>
      <c r="AM42" s="72" t="s">
        <v>1172</v>
      </c>
      <c r="AN42" s="74">
        <v>39183.559039351851</v>
      </c>
      <c r="AO42" s="76" t="s">
        <v>1196</v>
      </c>
      <c r="AP42" s="72" t="b">
        <v>0</v>
      </c>
      <c r="AQ42" s="72" t="b">
        <v>0</v>
      </c>
      <c r="AR42" s="72" t="b">
        <v>0</v>
      </c>
      <c r="AS42" s="72" t="s">
        <v>308</v>
      </c>
      <c r="AT42" s="72">
        <v>12</v>
      </c>
      <c r="AU42" s="76" t="s">
        <v>295</v>
      </c>
      <c r="AV42" s="72" t="b">
        <v>0</v>
      </c>
      <c r="AW42" s="72" t="s">
        <v>299</v>
      </c>
      <c r="AX42" s="76" t="s">
        <v>1302</v>
      </c>
      <c r="AY42" s="72" t="s">
        <v>65</v>
      </c>
      <c r="AZ42" s="50"/>
      <c r="BA42" s="50"/>
      <c r="BB42" s="50"/>
      <c r="BC42" s="50"/>
      <c r="BD42" s="50"/>
      <c r="BE42" s="50"/>
      <c r="BF42" s="50"/>
      <c r="BG42" s="50"/>
      <c r="BH42" s="50"/>
      <c r="BI42" s="50"/>
      <c r="BJ42" s="50"/>
      <c r="BK42" s="51"/>
      <c r="BL42" s="50"/>
      <c r="BM42" s="51"/>
      <c r="BN42" s="50"/>
      <c r="BO42" s="51"/>
      <c r="BP42" s="50"/>
      <c r="BQ42" s="51"/>
      <c r="BR42" s="50"/>
      <c r="BS42" s="2"/>
      <c r="BT42" s="3"/>
      <c r="BU42" s="3"/>
      <c r="BV42" s="3"/>
      <c r="BW42" s="3"/>
    </row>
    <row r="43" spans="1:75" x14ac:dyDescent="0.35">
      <c r="A43" s="70" t="s">
        <v>491</v>
      </c>
      <c r="B43" s="83"/>
      <c r="C43" s="83"/>
      <c r="D43" s="84"/>
      <c r="E43" s="107"/>
      <c r="F43" s="80" t="s">
        <v>746</v>
      </c>
      <c r="G43" s="108"/>
      <c r="H43" s="81"/>
      <c r="I43" s="87"/>
      <c r="J43" s="109"/>
      <c r="K43" s="81" t="s">
        <v>1381</v>
      </c>
      <c r="L43" s="110"/>
      <c r="M43" s="92"/>
      <c r="N43" s="92"/>
      <c r="O43" s="93"/>
      <c r="P43" s="94"/>
      <c r="Q43" s="94"/>
      <c r="R43" s="79"/>
      <c r="S43" s="79"/>
      <c r="T43" s="79"/>
      <c r="U43" s="79"/>
      <c r="V43" s="52"/>
      <c r="W43" s="52"/>
      <c r="X43" s="52"/>
      <c r="Y43" s="52"/>
      <c r="Z43" s="51"/>
      <c r="AA43" s="88">
        <v>43</v>
      </c>
      <c r="AB43" s="88"/>
      <c r="AC43" s="89"/>
      <c r="AD43" s="72" t="s">
        <v>1006</v>
      </c>
      <c r="AE43" s="72">
        <v>19</v>
      </c>
      <c r="AF43" s="72">
        <v>759</v>
      </c>
      <c r="AG43" s="72">
        <v>1289</v>
      </c>
      <c r="AH43" s="72">
        <v>1</v>
      </c>
      <c r="AI43" s="72">
        <v>19800</v>
      </c>
      <c r="AJ43" s="72" t="s">
        <v>1069</v>
      </c>
      <c r="AK43" s="72" t="s">
        <v>338</v>
      </c>
      <c r="AL43" s="76" t="s">
        <v>1150</v>
      </c>
      <c r="AM43" s="72" t="s">
        <v>283</v>
      </c>
      <c r="AN43" s="74">
        <v>40460.58829861111</v>
      </c>
      <c r="AO43" s="72"/>
      <c r="AP43" s="72" t="b">
        <v>1</v>
      </c>
      <c r="AQ43" s="72" t="b">
        <v>0</v>
      </c>
      <c r="AR43" s="72" t="b">
        <v>0</v>
      </c>
      <c r="AS43" s="72" t="s">
        <v>229</v>
      </c>
      <c r="AT43" s="72">
        <v>3</v>
      </c>
      <c r="AU43" s="76" t="s">
        <v>290</v>
      </c>
      <c r="AV43" s="72" t="b">
        <v>0</v>
      </c>
      <c r="AW43" s="72" t="s">
        <v>299</v>
      </c>
      <c r="AX43" s="76" t="s">
        <v>1303</v>
      </c>
      <c r="AY43" s="72" t="s">
        <v>66</v>
      </c>
      <c r="AZ43" s="50" t="s">
        <v>649</v>
      </c>
      <c r="BA43" s="50" t="s">
        <v>649</v>
      </c>
      <c r="BB43" s="50" t="s">
        <v>690</v>
      </c>
      <c r="BC43" s="50" t="s">
        <v>690</v>
      </c>
      <c r="BD43" s="50"/>
      <c r="BE43" s="50"/>
      <c r="BF43" s="114" t="s">
        <v>1536</v>
      </c>
      <c r="BG43" s="114" t="s">
        <v>1536</v>
      </c>
      <c r="BH43" s="114" t="s">
        <v>1617</v>
      </c>
      <c r="BI43" s="114" t="s">
        <v>1617</v>
      </c>
      <c r="BJ43" s="114">
        <v>0</v>
      </c>
      <c r="BK43" s="118">
        <v>0</v>
      </c>
      <c r="BL43" s="114">
        <v>0</v>
      </c>
      <c r="BM43" s="118">
        <v>0</v>
      </c>
      <c r="BN43" s="114">
        <v>0</v>
      </c>
      <c r="BO43" s="118">
        <v>0</v>
      </c>
      <c r="BP43" s="114">
        <v>8</v>
      </c>
      <c r="BQ43" s="118">
        <v>100</v>
      </c>
      <c r="BR43" s="114">
        <v>8</v>
      </c>
      <c r="BS43" s="2"/>
      <c r="BT43" s="3"/>
      <c r="BU43" s="3"/>
      <c r="BV43" s="3"/>
      <c r="BW43" s="3"/>
    </row>
    <row r="44" spans="1:75" x14ac:dyDescent="0.35">
      <c r="A44" s="70" t="s">
        <v>492</v>
      </c>
      <c r="B44" s="83"/>
      <c r="C44" s="83"/>
      <c r="D44" s="84"/>
      <c r="E44" s="107"/>
      <c r="F44" s="80" t="s">
        <v>747</v>
      </c>
      <c r="G44" s="108"/>
      <c r="H44" s="81"/>
      <c r="I44" s="87"/>
      <c r="J44" s="109"/>
      <c r="K44" s="81" t="s">
        <v>1382</v>
      </c>
      <c r="L44" s="110"/>
      <c r="M44" s="92"/>
      <c r="N44" s="92"/>
      <c r="O44" s="93"/>
      <c r="P44" s="94"/>
      <c r="Q44" s="94"/>
      <c r="R44" s="79"/>
      <c r="S44" s="79"/>
      <c r="T44" s="79"/>
      <c r="U44" s="79"/>
      <c r="V44" s="52"/>
      <c r="W44" s="52"/>
      <c r="X44" s="52"/>
      <c r="Y44" s="52"/>
      <c r="Z44" s="51"/>
      <c r="AA44" s="88">
        <v>44</v>
      </c>
      <c r="AB44" s="88"/>
      <c r="AC44" s="89"/>
      <c r="AD44" s="72" t="s">
        <v>1007</v>
      </c>
      <c r="AE44" s="72">
        <v>561</v>
      </c>
      <c r="AF44" s="72">
        <v>84</v>
      </c>
      <c r="AG44" s="72">
        <v>2348</v>
      </c>
      <c r="AH44" s="72">
        <v>965</v>
      </c>
      <c r="AI44" s="72"/>
      <c r="AJ44" s="72" t="s">
        <v>1070</v>
      </c>
      <c r="AK44" s="72" t="s">
        <v>1113</v>
      </c>
      <c r="AL44" s="72"/>
      <c r="AM44" s="72"/>
      <c r="AN44" s="74">
        <v>42353.460231481484</v>
      </c>
      <c r="AO44" s="76" t="s">
        <v>1197</v>
      </c>
      <c r="AP44" s="72" t="b">
        <v>0</v>
      </c>
      <c r="AQ44" s="72" t="b">
        <v>0</v>
      </c>
      <c r="AR44" s="72" t="b">
        <v>1</v>
      </c>
      <c r="AS44" s="72" t="s">
        <v>229</v>
      </c>
      <c r="AT44" s="72">
        <v>0</v>
      </c>
      <c r="AU44" s="76" t="s">
        <v>295</v>
      </c>
      <c r="AV44" s="72" t="b">
        <v>0</v>
      </c>
      <c r="AW44" s="72" t="s">
        <v>299</v>
      </c>
      <c r="AX44" s="76" t="s">
        <v>1304</v>
      </c>
      <c r="AY44" s="72" t="s">
        <v>66</v>
      </c>
      <c r="AZ44" s="50" t="s">
        <v>650</v>
      </c>
      <c r="BA44" s="50" t="s">
        <v>650</v>
      </c>
      <c r="BB44" s="50" t="s">
        <v>226</v>
      </c>
      <c r="BC44" s="50" t="s">
        <v>226</v>
      </c>
      <c r="BD44" s="50"/>
      <c r="BE44" s="50"/>
      <c r="BF44" s="114" t="s">
        <v>1537</v>
      </c>
      <c r="BG44" s="114" t="s">
        <v>1537</v>
      </c>
      <c r="BH44" s="114" t="s">
        <v>1618</v>
      </c>
      <c r="BI44" s="114" t="s">
        <v>1618</v>
      </c>
      <c r="BJ44" s="114">
        <v>1</v>
      </c>
      <c r="BK44" s="118">
        <v>6.25</v>
      </c>
      <c r="BL44" s="114">
        <v>0</v>
      </c>
      <c r="BM44" s="118">
        <v>0</v>
      </c>
      <c r="BN44" s="114">
        <v>0</v>
      </c>
      <c r="BO44" s="118">
        <v>0</v>
      </c>
      <c r="BP44" s="114">
        <v>15</v>
      </c>
      <c r="BQ44" s="118">
        <v>93.75</v>
      </c>
      <c r="BR44" s="114">
        <v>16</v>
      </c>
      <c r="BS44" s="2"/>
      <c r="BT44" s="3"/>
      <c r="BU44" s="3"/>
      <c r="BV44" s="3"/>
      <c r="BW44" s="3"/>
    </row>
    <row r="45" spans="1:75" x14ac:dyDescent="0.35">
      <c r="A45" s="70" t="s">
        <v>531</v>
      </c>
      <c r="B45" s="83"/>
      <c r="C45" s="83"/>
      <c r="D45" s="84"/>
      <c r="E45" s="107"/>
      <c r="F45" s="80" t="s">
        <v>1256</v>
      </c>
      <c r="G45" s="108"/>
      <c r="H45" s="81"/>
      <c r="I45" s="87"/>
      <c r="J45" s="109"/>
      <c r="K45" s="81" t="s">
        <v>1383</v>
      </c>
      <c r="L45" s="110"/>
      <c r="M45" s="92"/>
      <c r="N45" s="92"/>
      <c r="O45" s="93"/>
      <c r="P45" s="94"/>
      <c r="Q45" s="94"/>
      <c r="R45" s="79"/>
      <c r="S45" s="79"/>
      <c r="T45" s="79"/>
      <c r="U45" s="79"/>
      <c r="V45" s="52"/>
      <c r="W45" s="52"/>
      <c r="X45" s="52"/>
      <c r="Y45" s="52"/>
      <c r="Z45" s="51"/>
      <c r="AA45" s="88">
        <v>45</v>
      </c>
      <c r="AB45" s="88"/>
      <c r="AC45" s="89"/>
      <c r="AD45" s="72" t="s">
        <v>1008</v>
      </c>
      <c r="AE45" s="72">
        <v>32</v>
      </c>
      <c r="AF45" s="72">
        <v>6</v>
      </c>
      <c r="AG45" s="72">
        <v>42</v>
      </c>
      <c r="AH45" s="72">
        <v>0</v>
      </c>
      <c r="AI45" s="72"/>
      <c r="AJ45" s="72"/>
      <c r="AK45" s="72"/>
      <c r="AL45" s="72"/>
      <c r="AM45" s="72"/>
      <c r="AN45" s="74">
        <v>42756.254444444443</v>
      </c>
      <c r="AO45" s="76" t="s">
        <v>1198</v>
      </c>
      <c r="AP45" s="72" t="b">
        <v>1</v>
      </c>
      <c r="AQ45" s="72" t="b">
        <v>0</v>
      </c>
      <c r="AR45" s="72" t="b">
        <v>0</v>
      </c>
      <c r="AS45" s="72" t="s">
        <v>229</v>
      </c>
      <c r="AT45" s="72">
        <v>0</v>
      </c>
      <c r="AU45" s="72"/>
      <c r="AV45" s="72" t="b">
        <v>0</v>
      </c>
      <c r="AW45" s="72" t="s">
        <v>299</v>
      </c>
      <c r="AX45" s="76" t="s">
        <v>1305</v>
      </c>
      <c r="AY45" s="72" t="s">
        <v>65</v>
      </c>
      <c r="AZ45" s="50"/>
      <c r="BA45" s="50"/>
      <c r="BB45" s="50"/>
      <c r="BC45" s="50"/>
      <c r="BD45" s="50"/>
      <c r="BE45" s="50"/>
      <c r="BF45" s="50"/>
      <c r="BG45" s="50"/>
      <c r="BH45" s="50"/>
      <c r="BI45" s="50"/>
      <c r="BJ45" s="50"/>
      <c r="BK45" s="51"/>
      <c r="BL45" s="50"/>
      <c r="BM45" s="51"/>
      <c r="BN45" s="50"/>
      <c r="BO45" s="51"/>
      <c r="BP45" s="50"/>
      <c r="BQ45" s="51"/>
      <c r="BR45" s="50"/>
      <c r="BS45" s="2"/>
      <c r="BT45" s="3"/>
      <c r="BU45" s="3"/>
      <c r="BV45" s="3"/>
      <c r="BW45" s="3"/>
    </row>
    <row r="46" spans="1:75" x14ac:dyDescent="0.35">
      <c r="A46" s="70" t="s">
        <v>493</v>
      </c>
      <c r="B46" s="83"/>
      <c r="C46" s="83"/>
      <c r="D46" s="84"/>
      <c r="E46" s="107"/>
      <c r="F46" s="80" t="s">
        <v>748</v>
      </c>
      <c r="G46" s="108"/>
      <c r="H46" s="81"/>
      <c r="I46" s="87"/>
      <c r="J46" s="109"/>
      <c r="K46" s="81" t="s">
        <v>1384</v>
      </c>
      <c r="L46" s="110"/>
      <c r="M46" s="92"/>
      <c r="N46" s="92"/>
      <c r="O46" s="93"/>
      <c r="P46" s="94"/>
      <c r="Q46" s="94"/>
      <c r="R46" s="79"/>
      <c r="S46" s="79"/>
      <c r="T46" s="79"/>
      <c r="U46" s="79"/>
      <c r="V46" s="52"/>
      <c r="W46" s="52"/>
      <c r="X46" s="52"/>
      <c r="Y46" s="52"/>
      <c r="Z46" s="51"/>
      <c r="AA46" s="88">
        <v>46</v>
      </c>
      <c r="AB46" s="88"/>
      <c r="AC46" s="89"/>
      <c r="AD46" s="72" t="s">
        <v>1009</v>
      </c>
      <c r="AE46" s="72">
        <v>220</v>
      </c>
      <c r="AF46" s="72">
        <v>7324</v>
      </c>
      <c r="AG46" s="72">
        <v>251695</v>
      </c>
      <c r="AH46" s="72">
        <v>15732</v>
      </c>
      <c r="AI46" s="72">
        <v>7200</v>
      </c>
      <c r="AJ46" s="72" t="s">
        <v>1071</v>
      </c>
      <c r="AK46" s="72" t="s">
        <v>1114</v>
      </c>
      <c r="AL46" s="76" t="s">
        <v>1151</v>
      </c>
      <c r="AM46" s="72" t="s">
        <v>282</v>
      </c>
      <c r="AN46" s="74">
        <v>41314.797743055555</v>
      </c>
      <c r="AO46" s="76" t="s">
        <v>1199</v>
      </c>
      <c r="AP46" s="72" t="b">
        <v>0</v>
      </c>
      <c r="AQ46" s="72" t="b">
        <v>0</v>
      </c>
      <c r="AR46" s="72" t="b">
        <v>1</v>
      </c>
      <c r="AS46" s="72" t="s">
        <v>231</v>
      </c>
      <c r="AT46" s="72">
        <v>67</v>
      </c>
      <c r="AU46" s="76" t="s">
        <v>1234</v>
      </c>
      <c r="AV46" s="72" t="b">
        <v>0</v>
      </c>
      <c r="AW46" s="72" t="s">
        <v>299</v>
      </c>
      <c r="AX46" s="76" t="s">
        <v>1306</v>
      </c>
      <c r="AY46" s="72" t="s">
        <v>66</v>
      </c>
      <c r="AZ46" s="50"/>
      <c r="BA46" s="50"/>
      <c r="BB46" s="50"/>
      <c r="BC46" s="50"/>
      <c r="BD46" s="50"/>
      <c r="BE46" s="50"/>
      <c r="BF46" s="114" t="s">
        <v>1538</v>
      </c>
      <c r="BG46" s="114" t="s">
        <v>1538</v>
      </c>
      <c r="BH46" s="114" t="s">
        <v>1619</v>
      </c>
      <c r="BI46" s="114" t="s">
        <v>1619</v>
      </c>
      <c r="BJ46" s="114">
        <v>0</v>
      </c>
      <c r="BK46" s="118">
        <v>0</v>
      </c>
      <c r="BL46" s="114">
        <v>0</v>
      </c>
      <c r="BM46" s="118">
        <v>0</v>
      </c>
      <c r="BN46" s="114">
        <v>0</v>
      </c>
      <c r="BO46" s="118">
        <v>0</v>
      </c>
      <c r="BP46" s="114">
        <v>7</v>
      </c>
      <c r="BQ46" s="118">
        <v>100</v>
      </c>
      <c r="BR46" s="114">
        <v>7</v>
      </c>
      <c r="BS46" s="2"/>
      <c r="BT46" s="3"/>
      <c r="BU46" s="3"/>
      <c r="BV46" s="3"/>
      <c r="BW46" s="3"/>
    </row>
    <row r="47" spans="1:75" x14ac:dyDescent="0.35">
      <c r="A47" s="70" t="s">
        <v>392</v>
      </c>
      <c r="B47" s="83"/>
      <c r="C47" s="83"/>
      <c r="D47" s="84"/>
      <c r="E47" s="107"/>
      <c r="F47" s="80" t="s">
        <v>449</v>
      </c>
      <c r="G47" s="108"/>
      <c r="H47" s="81"/>
      <c r="I47" s="87"/>
      <c r="J47" s="109"/>
      <c r="K47" s="81" t="s">
        <v>457</v>
      </c>
      <c r="L47" s="110"/>
      <c r="M47" s="92"/>
      <c r="N47" s="92"/>
      <c r="O47" s="93"/>
      <c r="P47" s="94"/>
      <c r="Q47" s="94"/>
      <c r="R47" s="79"/>
      <c r="S47" s="79"/>
      <c r="T47" s="79"/>
      <c r="U47" s="79"/>
      <c r="V47" s="52"/>
      <c r="W47" s="52"/>
      <c r="X47" s="52"/>
      <c r="Y47" s="52"/>
      <c r="Z47" s="51"/>
      <c r="AA47" s="88">
        <v>47</v>
      </c>
      <c r="AB47" s="88"/>
      <c r="AC47" s="89"/>
      <c r="AD47" s="72" t="s">
        <v>427</v>
      </c>
      <c r="AE47" s="72">
        <v>0</v>
      </c>
      <c r="AF47" s="72">
        <v>329</v>
      </c>
      <c r="AG47" s="72">
        <v>12448</v>
      </c>
      <c r="AH47" s="72">
        <v>12444</v>
      </c>
      <c r="AI47" s="72">
        <v>-14400</v>
      </c>
      <c r="AJ47" s="72" t="s">
        <v>427</v>
      </c>
      <c r="AK47" s="72" t="s">
        <v>273</v>
      </c>
      <c r="AL47" s="72"/>
      <c r="AM47" s="72" t="s">
        <v>279</v>
      </c>
      <c r="AN47" s="74">
        <v>42026.639444444445</v>
      </c>
      <c r="AO47" s="76" t="s">
        <v>444</v>
      </c>
      <c r="AP47" s="72" t="b">
        <v>0</v>
      </c>
      <c r="AQ47" s="72" t="b">
        <v>0</v>
      </c>
      <c r="AR47" s="72" t="b">
        <v>0</v>
      </c>
      <c r="AS47" s="72" t="s">
        <v>229</v>
      </c>
      <c r="AT47" s="72">
        <v>298</v>
      </c>
      <c r="AU47" s="76" t="s">
        <v>290</v>
      </c>
      <c r="AV47" s="72" t="b">
        <v>0</v>
      </c>
      <c r="AW47" s="72" t="s">
        <v>299</v>
      </c>
      <c r="AX47" s="76" t="s">
        <v>452</v>
      </c>
      <c r="AY47" s="72" t="s">
        <v>66</v>
      </c>
      <c r="AZ47" s="50" t="s">
        <v>401</v>
      </c>
      <c r="BA47" s="50" t="s">
        <v>401</v>
      </c>
      <c r="BB47" s="50" t="s">
        <v>324</v>
      </c>
      <c r="BC47" s="50" t="s">
        <v>324</v>
      </c>
      <c r="BD47" s="50" t="s">
        <v>408</v>
      </c>
      <c r="BE47" s="50" t="s">
        <v>408</v>
      </c>
      <c r="BF47" s="114" t="s">
        <v>1539</v>
      </c>
      <c r="BG47" s="114" t="s">
        <v>1539</v>
      </c>
      <c r="BH47" s="114" t="s">
        <v>1620</v>
      </c>
      <c r="BI47" s="114" t="s">
        <v>1620</v>
      </c>
      <c r="BJ47" s="114">
        <v>0</v>
      </c>
      <c r="BK47" s="118">
        <v>0</v>
      </c>
      <c r="BL47" s="114">
        <v>0</v>
      </c>
      <c r="BM47" s="118">
        <v>0</v>
      </c>
      <c r="BN47" s="114">
        <v>0</v>
      </c>
      <c r="BO47" s="118">
        <v>0</v>
      </c>
      <c r="BP47" s="114">
        <v>12</v>
      </c>
      <c r="BQ47" s="118">
        <v>100</v>
      </c>
      <c r="BR47" s="114">
        <v>12</v>
      </c>
      <c r="BS47" s="2"/>
      <c r="BT47" s="3"/>
      <c r="BU47" s="3"/>
      <c r="BV47" s="3"/>
      <c r="BW47" s="3"/>
    </row>
    <row r="48" spans="1:75" x14ac:dyDescent="0.35">
      <c r="A48" s="70" t="s">
        <v>494</v>
      </c>
      <c r="B48" s="83"/>
      <c r="C48" s="83"/>
      <c r="D48" s="84"/>
      <c r="E48" s="107"/>
      <c r="F48" s="80" t="s">
        <v>297</v>
      </c>
      <c r="G48" s="108"/>
      <c r="H48" s="81"/>
      <c r="I48" s="87"/>
      <c r="J48" s="109"/>
      <c r="K48" s="81" t="s">
        <v>1385</v>
      </c>
      <c r="L48" s="110"/>
      <c r="M48" s="92"/>
      <c r="N48" s="92"/>
      <c r="O48" s="93"/>
      <c r="P48" s="94"/>
      <c r="Q48" s="94"/>
      <c r="R48" s="79"/>
      <c r="S48" s="79"/>
      <c r="T48" s="79"/>
      <c r="U48" s="79"/>
      <c r="V48" s="52"/>
      <c r="W48" s="52"/>
      <c r="X48" s="52"/>
      <c r="Y48" s="52"/>
      <c r="Z48" s="51"/>
      <c r="AA48" s="88">
        <v>48</v>
      </c>
      <c r="AB48" s="88"/>
      <c r="AC48" s="89"/>
      <c r="AD48" s="72" t="s">
        <v>1010</v>
      </c>
      <c r="AE48" s="72">
        <v>1065</v>
      </c>
      <c r="AF48" s="72">
        <v>543</v>
      </c>
      <c r="AG48" s="72">
        <v>23223</v>
      </c>
      <c r="AH48" s="72">
        <v>0</v>
      </c>
      <c r="AI48" s="72"/>
      <c r="AJ48" s="72"/>
      <c r="AK48" s="72"/>
      <c r="AL48" s="72"/>
      <c r="AM48" s="72"/>
      <c r="AN48" s="74">
        <v>41884.508703703701</v>
      </c>
      <c r="AO48" s="72"/>
      <c r="AP48" s="72" t="b">
        <v>1</v>
      </c>
      <c r="AQ48" s="72" t="b">
        <v>1</v>
      </c>
      <c r="AR48" s="72" t="b">
        <v>0</v>
      </c>
      <c r="AS48" s="72" t="s">
        <v>229</v>
      </c>
      <c r="AT48" s="72">
        <v>32</v>
      </c>
      <c r="AU48" s="76" t="s">
        <v>290</v>
      </c>
      <c r="AV48" s="72" t="b">
        <v>0</v>
      </c>
      <c r="AW48" s="72" t="s">
        <v>299</v>
      </c>
      <c r="AX48" s="76" t="s">
        <v>1307</v>
      </c>
      <c r="AY48" s="72" t="s">
        <v>66</v>
      </c>
      <c r="AZ48" s="50" t="s">
        <v>651</v>
      </c>
      <c r="BA48" s="50" t="s">
        <v>651</v>
      </c>
      <c r="BB48" s="50" t="s">
        <v>223</v>
      </c>
      <c r="BC48" s="50" t="s">
        <v>223</v>
      </c>
      <c r="BD48" s="50"/>
      <c r="BE48" s="50"/>
      <c r="BF48" s="114" t="s">
        <v>1540</v>
      </c>
      <c r="BG48" s="114" t="s">
        <v>1540</v>
      </c>
      <c r="BH48" s="114" t="s">
        <v>1621</v>
      </c>
      <c r="BI48" s="114" t="s">
        <v>1621</v>
      </c>
      <c r="BJ48" s="114">
        <v>1</v>
      </c>
      <c r="BK48" s="118">
        <v>7.1428571428571432</v>
      </c>
      <c r="BL48" s="114">
        <v>1</v>
      </c>
      <c r="BM48" s="118">
        <v>7.1428571428571432</v>
      </c>
      <c r="BN48" s="114">
        <v>0</v>
      </c>
      <c r="BO48" s="118">
        <v>0</v>
      </c>
      <c r="BP48" s="114">
        <v>12</v>
      </c>
      <c r="BQ48" s="118">
        <v>85.714285714285708</v>
      </c>
      <c r="BR48" s="114">
        <v>14</v>
      </c>
      <c r="BS48" s="2"/>
      <c r="BT48" s="3"/>
      <c r="BU48" s="3"/>
      <c r="BV48" s="3"/>
      <c r="BW48" s="3"/>
    </row>
    <row r="49" spans="1:75" x14ac:dyDescent="0.35">
      <c r="A49" s="70" t="s">
        <v>495</v>
      </c>
      <c r="B49" s="83"/>
      <c r="C49" s="83"/>
      <c r="D49" s="84"/>
      <c r="E49" s="107"/>
      <c r="F49" s="80" t="s">
        <v>749</v>
      </c>
      <c r="G49" s="108"/>
      <c r="H49" s="81"/>
      <c r="I49" s="87"/>
      <c r="J49" s="109"/>
      <c r="K49" s="81" t="s">
        <v>1386</v>
      </c>
      <c r="L49" s="110"/>
      <c r="M49" s="92"/>
      <c r="N49" s="92"/>
      <c r="O49" s="93"/>
      <c r="P49" s="94"/>
      <c r="Q49" s="94"/>
      <c r="R49" s="79"/>
      <c r="S49" s="79"/>
      <c r="T49" s="79"/>
      <c r="U49" s="79"/>
      <c r="V49" s="52"/>
      <c r="W49" s="52"/>
      <c r="X49" s="52"/>
      <c r="Y49" s="52"/>
      <c r="Z49" s="51"/>
      <c r="AA49" s="88">
        <v>49</v>
      </c>
      <c r="AB49" s="88"/>
      <c r="AC49" s="89"/>
      <c r="AD49" s="72" t="s">
        <v>1011</v>
      </c>
      <c r="AE49" s="72">
        <v>6771</v>
      </c>
      <c r="AF49" s="72">
        <v>8382</v>
      </c>
      <c r="AG49" s="72">
        <v>76778</v>
      </c>
      <c r="AH49" s="72">
        <v>636</v>
      </c>
      <c r="AI49" s="72">
        <v>25200</v>
      </c>
      <c r="AJ49" s="72" t="s">
        <v>1072</v>
      </c>
      <c r="AK49" s="72"/>
      <c r="AL49" s="72"/>
      <c r="AM49" s="72" t="s">
        <v>278</v>
      </c>
      <c r="AN49" s="74">
        <v>41950.441736111112</v>
      </c>
      <c r="AO49" s="76" t="s">
        <v>1200</v>
      </c>
      <c r="AP49" s="72" t="b">
        <v>0</v>
      </c>
      <c r="AQ49" s="72" t="b">
        <v>0</v>
      </c>
      <c r="AR49" s="72" t="b">
        <v>0</v>
      </c>
      <c r="AS49" s="72" t="s">
        <v>229</v>
      </c>
      <c r="AT49" s="72">
        <v>11</v>
      </c>
      <c r="AU49" s="76" t="s">
        <v>1235</v>
      </c>
      <c r="AV49" s="72" t="b">
        <v>0</v>
      </c>
      <c r="AW49" s="72" t="s">
        <v>299</v>
      </c>
      <c r="AX49" s="76" t="s">
        <v>1308</v>
      </c>
      <c r="AY49" s="72" t="s">
        <v>66</v>
      </c>
      <c r="AZ49" s="50"/>
      <c r="BA49" s="50"/>
      <c r="BB49" s="50"/>
      <c r="BC49" s="50"/>
      <c r="BD49" s="50"/>
      <c r="BE49" s="50"/>
      <c r="BF49" s="114" t="s">
        <v>1541</v>
      </c>
      <c r="BG49" s="114" t="s">
        <v>1541</v>
      </c>
      <c r="BH49" s="114" t="s">
        <v>1622</v>
      </c>
      <c r="BI49" s="114" t="s">
        <v>1622</v>
      </c>
      <c r="BJ49" s="114">
        <v>0</v>
      </c>
      <c r="BK49" s="118">
        <v>0</v>
      </c>
      <c r="BL49" s="114">
        <v>1</v>
      </c>
      <c r="BM49" s="118">
        <v>7.1428571428571432</v>
      </c>
      <c r="BN49" s="114">
        <v>0</v>
      </c>
      <c r="BO49" s="118">
        <v>0</v>
      </c>
      <c r="BP49" s="114">
        <v>13</v>
      </c>
      <c r="BQ49" s="118">
        <v>92.857142857142861</v>
      </c>
      <c r="BR49" s="114">
        <v>14</v>
      </c>
      <c r="BS49" s="2"/>
      <c r="BT49" s="3"/>
      <c r="BU49" s="3"/>
      <c r="BV49" s="3"/>
      <c r="BW49" s="3"/>
    </row>
    <row r="50" spans="1:75" x14ac:dyDescent="0.35">
      <c r="A50" s="70" t="s">
        <v>496</v>
      </c>
      <c r="B50" s="83"/>
      <c r="C50" s="83"/>
      <c r="D50" s="84"/>
      <c r="E50" s="107"/>
      <c r="F50" s="80" t="s">
        <v>1257</v>
      </c>
      <c r="G50" s="108"/>
      <c r="H50" s="81"/>
      <c r="I50" s="87"/>
      <c r="J50" s="109"/>
      <c r="K50" s="81" t="s">
        <v>1387</v>
      </c>
      <c r="L50" s="110"/>
      <c r="M50" s="92"/>
      <c r="N50" s="92"/>
      <c r="O50" s="93"/>
      <c r="P50" s="94"/>
      <c r="Q50" s="94"/>
      <c r="R50" s="79"/>
      <c r="S50" s="79"/>
      <c r="T50" s="79"/>
      <c r="U50" s="79"/>
      <c r="V50" s="52"/>
      <c r="W50" s="52"/>
      <c r="X50" s="52"/>
      <c r="Y50" s="52"/>
      <c r="Z50" s="51"/>
      <c r="AA50" s="88">
        <v>50</v>
      </c>
      <c r="AB50" s="88"/>
      <c r="AC50" s="89"/>
      <c r="AD50" s="72" t="s">
        <v>1012</v>
      </c>
      <c r="AE50" s="72">
        <v>481</v>
      </c>
      <c r="AF50" s="72">
        <v>373</v>
      </c>
      <c r="AG50" s="72">
        <v>12310</v>
      </c>
      <c r="AH50" s="72">
        <v>68</v>
      </c>
      <c r="AI50" s="72">
        <v>-25200</v>
      </c>
      <c r="AJ50" s="72" t="s">
        <v>1073</v>
      </c>
      <c r="AK50" s="72"/>
      <c r="AL50" s="76" t="s">
        <v>1152</v>
      </c>
      <c r="AM50" s="72" t="s">
        <v>276</v>
      </c>
      <c r="AN50" s="74">
        <v>42662.438159722224</v>
      </c>
      <c r="AO50" s="76" t="s">
        <v>1201</v>
      </c>
      <c r="AP50" s="72" t="b">
        <v>1</v>
      </c>
      <c r="AQ50" s="72" t="b">
        <v>0</v>
      </c>
      <c r="AR50" s="72" t="b">
        <v>0</v>
      </c>
      <c r="AS50" s="72" t="s">
        <v>287</v>
      </c>
      <c r="AT50" s="72">
        <v>17</v>
      </c>
      <c r="AU50" s="72"/>
      <c r="AV50" s="72" t="b">
        <v>0</v>
      </c>
      <c r="AW50" s="72" t="s">
        <v>299</v>
      </c>
      <c r="AX50" s="76" t="s">
        <v>1309</v>
      </c>
      <c r="AY50" s="72" t="s">
        <v>66</v>
      </c>
      <c r="AZ50" s="50" t="s">
        <v>652</v>
      </c>
      <c r="BA50" s="50" t="s">
        <v>652</v>
      </c>
      <c r="BB50" s="50" t="s">
        <v>381</v>
      </c>
      <c r="BC50" s="50" t="s">
        <v>381</v>
      </c>
      <c r="BD50" s="50"/>
      <c r="BE50" s="50"/>
      <c r="BF50" s="114" t="s">
        <v>1542</v>
      </c>
      <c r="BG50" s="114" t="s">
        <v>1542</v>
      </c>
      <c r="BH50" s="114" t="s">
        <v>1623</v>
      </c>
      <c r="BI50" s="114" t="s">
        <v>1623</v>
      </c>
      <c r="BJ50" s="114">
        <v>0</v>
      </c>
      <c r="BK50" s="118">
        <v>0</v>
      </c>
      <c r="BL50" s="114">
        <v>0</v>
      </c>
      <c r="BM50" s="118">
        <v>0</v>
      </c>
      <c r="BN50" s="114">
        <v>0</v>
      </c>
      <c r="BO50" s="118">
        <v>0</v>
      </c>
      <c r="BP50" s="114">
        <v>17</v>
      </c>
      <c r="BQ50" s="118">
        <v>100</v>
      </c>
      <c r="BR50" s="114">
        <v>17</v>
      </c>
      <c r="BS50" s="2"/>
      <c r="BT50" s="3"/>
      <c r="BU50" s="3"/>
      <c r="BV50" s="3"/>
      <c r="BW50" s="3"/>
    </row>
    <row r="51" spans="1:75" x14ac:dyDescent="0.35">
      <c r="A51" s="70" t="s">
        <v>391</v>
      </c>
      <c r="B51" s="83"/>
      <c r="C51" s="83"/>
      <c r="D51" s="84"/>
      <c r="E51" s="107"/>
      <c r="F51" s="80" t="s">
        <v>411</v>
      </c>
      <c r="G51" s="108"/>
      <c r="H51" s="81"/>
      <c r="I51" s="87"/>
      <c r="J51" s="109"/>
      <c r="K51" s="81" t="s">
        <v>1388</v>
      </c>
      <c r="L51" s="110"/>
      <c r="M51" s="92"/>
      <c r="N51" s="92"/>
      <c r="O51" s="93"/>
      <c r="P51" s="94"/>
      <c r="Q51" s="94"/>
      <c r="R51" s="79"/>
      <c r="S51" s="79"/>
      <c r="T51" s="79"/>
      <c r="U51" s="79"/>
      <c r="V51" s="52"/>
      <c r="W51" s="52"/>
      <c r="X51" s="52"/>
      <c r="Y51" s="52"/>
      <c r="Z51" s="51"/>
      <c r="AA51" s="88">
        <v>51</v>
      </c>
      <c r="AB51" s="88"/>
      <c r="AC51" s="89"/>
      <c r="AD51" s="72" t="s">
        <v>426</v>
      </c>
      <c r="AE51" s="72">
        <v>589</v>
      </c>
      <c r="AF51" s="72">
        <v>1420</v>
      </c>
      <c r="AG51" s="72">
        <v>49782</v>
      </c>
      <c r="AH51" s="72">
        <v>0</v>
      </c>
      <c r="AI51" s="72">
        <v>-39600</v>
      </c>
      <c r="AJ51" s="72"/>
      <c r="AK51" s="72" t="s">
        <v>436</v>
      </c>
      <c r="AL51" s="76" t="s">
        <v>438</v>
      </c>
      <c r="AM51" s="72" t="s">
        <v>388</v>
      </c>
      <c r="AN51" s="74">
        <v>42177.420243055552</v>
      </c>
      <c r="AO51" s="76" t="s">
        <v>443</v>
      </c>
      <c r="AP51" s="72" t="b">
        <v>0</v>
      </c>
      <c r="AQ51" s="72" t="b">
        <v>0</v>
      </c>
      <c r="AR51" s="72" t="b">
        <v>0</v>
      </c>
      <c r="AS51" s="72" t="s">
        <v>289</v>
      </c>
      <c r="AT51" s="72">
        <v>12</v>
      </c>
      <c r="AU51" s="76" t="s">
        <v>448</v>
      </c>
      <c r="AV51" s="72" t="b">
        <v>0</v>
      </c>
      <c r="AW51" s="72" t="s">
        <v>299</v>
      </c>
      <c r="AX51" s="76" t="s">
        <v>451</v>
      </c>
      <c r="AY51" s="72" t="s">
        <v>66</v>
      </c>
      <c r="AZ51" s="50" t="s">
        <v>653</v>
      </c>
      <c r="BA51" s="50" t="s">
        <v>653</v>
      </c>
      <c r="BB51" s="50" t="s">
        <v>404</v>
      </c>
      <c r="BC51" s="50" t="s">
        <v>404</v>
      </c>
      <c r="BD51" s="50"/>
      <c r="BE51" s="50"/>
      <c r="BF51" s="114" t="s">
        <v>1543</v>
      </c>
      <c r="BG51" s="114" t="s">
        <v>1543</v>
      </c>
      <c r="BH51" s="114" t="s">
        <v>1624</v>
      </c>
      <c r="BI51" s="114" t="s">
        <v>1624</v>
      </c>
      <c r="BJ51" s="114">
        <v>0</v>
      </c>
      <c r="BK51" s="118">
        <v>0</v>
      </c>
      <c r="BL51" s="114">
        <v>0</v>
      </c>
      <c r="BM51" s="118">
        <v>0</v>
      </c>
      <c r="BN51" s="114">
        <v>0</v>
      </c>
      <c r="BO51" s="118">
        <v>0</v>
      </c>
      <c r="BP51" s="114">
        <v>13</v>
      </c>
      <c r="BQ51" s="118">
        <v>100</v>
      </c>
      <c r="BR51" s="114">
        <v>13</v>
      </c>
      <c r="BS51" s="2"/>
      <c r="BT51" s="3"/>
      <c r="BU51" s="3"/>
      <c r="BV51" s="3"/>
      <c r="BW51" s="3"/>
    </row>
    <row r="52" spans="1:75" x14ac:dyDescent="0.35">
      <c r="A52" s="70" t="s">
        <v>393</v>
      </c>
      <c r="B52" s="83"/>
      <c r="C52" s="83"/>
      <c r="D52" s="84"/>
      <c r="E52" s="107"/>
      <c r="F52" s="80" t="s">
        <v>450</v>
      </c>
      <c r="G52" s="108"/>
      <c r="H52" s="81"/>
      <c r="I52" s="87"/>
      <c r="J52" s="109"/>
      <c r="K52" s="81" t="s">
        <v>458</v>
      </c>
      <c r="L52" s="110"/>
      <c r="M52" s="92"/>
      <c r="N52" s="92"/>
      <c r="O52" s="93"/>
      <c r="P52" s="94"/>
      <c r="Q52" s="94"/>
      <c r="R52" s="79"/>
      <c r="S52" s="79"/>
      <c r="T52" s="79"/>
      <c r="U52" s="79"/>
      <c r="V52" s="52"/>
      <c r="W52" s="52"/>
      <c r="X52" s="52"/>
      <c r="Y52" s="52"/>
      <c r="Z52" s="51"/>
      <c r="AA52" s="88">
        <v>52</v>
      </c>
      <c r="AB52" s="88"/>
      <c r="AC52" s="89"/>
      <c r="AD52" s="72" t="s">
        <v>428</v>
      </c>
      <c r="AE52" s="72">
        <v>20</v>
      </c>
      <c r="AF52" s="72">
        <v>16</v>
      </c>
      <c r="AG52" s="72">
        <v>1651</v>
      </c>
      <c r="AH52" s="72">
        <v>0</v>
      </c>
      <c r="AI52" s="72">
        <v>3600</v>
      </c>
      <c r="AJ52" s="72" t="s">
        <v>432</v>
      </c>
      <c r="AK52" s="72"/>
      <c r="AL52" s="76" t="s">
        <v>439</v>
      </c>
      <c r="AM52" s="72" t="s">
        <v>281</v>
      </c>
      <c r="AN52" s="74">
        <v>42663.852175925924</v>
      </c>
      <c r="AO52" s="76" t="s">
        <v>445</v>
      </c>
      <c r="AP52" s="72" t="b">
        <v>1</v>
      </c>
      <c r="AQ52" s="72" t="b">
        <v>0</v>
      </c>
      <c r="AR52" s="72" t="b">
        <v>0</v>
      </c>
      <c r="AS52" s="72" t="s">
        <v>229</v>
      </c>
      <c r="AT52" s="72">
        <v>1</v>
      </c>
      <c r="AU52" s="72"/>
      <c r="AV52" s="72" t="b">
        <v>0</v>
      </c>
      <c r="AW52" s="72" t="s">
        <v>299</v>
      </c>
      <c r="AX52" s="76" t="s">
        <v>453</v>
      </c>
      <c r="AY52" s="72" t="s">
        <v>66</v>
      </c>
      <c r="AZ52" s="50" t="s">
        <v>1490</v>
      </c>
      <c r="BA52" s="50" t="s">
        <v>1490</v>
      </c>
      <c r="BB52" s="50" t="s">
        <v>405</v>
      </c>
      <c r="BC52" s="50" t="s">
        <v>405</v>
      </c>
      <c r="BD52" s="50"/>
      <c r="BE52" s="50"/>
      <c r="BF52" s="114" t="s">
        <v>1544</v>
      </c>
      <c r="BG52" s="114" t="s">
        <v>1577</v>
      </c>
      <c r="BH52" s="114" t="s">
        <v>1625</v>
      </c>
      <c r="BI52" s="114" t="s">
        <v>1658</v>
      </c>
      <c r="BJ52" s="114">
        <v>1</v>
      </c>
      <c r="BK52" s="118">
        <v>3.5714285714285716</v>
      </c>
      <c r="BL52" s="114">
        <v>0</v>
      </c>
      <c r="BM52" s="118">
        <v>0</v>
      </c>
      <c r="BN52" s="114">
        <v>0</v>
      </c>
      <c r="BO52" s="118">
        <v>0</v>
      </c>
      <c r="BP52" s="114">
        <v>27</v>
      </c>
      <c r="BQ52" s="118">
        <v>96.428571428571431</v>
      </c>
      <c r="BR52" s="114">
        <v>28</v>
      </c>
      <c r="BS52" s="2"/>
      <c r="BT52" s="3"/>
      <c r="BU52" s="3"/>
      <c r="BV52" s="3"/>
      <c r="BW52" s="3"/>
    </row>
    <row r="53" spans="1:75" x14ac:dyDescent="0.35">
      <c r="A53" s="70" t="s">
        <v>497</v>
      </c>
      <c r="B53" s="83"/>
      <c r="C53" s="83"/>
      <c r="D53" s="84"/>
      <c r="E53" s="107"/>
      <c r="F53" s="80" t="s">
        <v>750</v>
      </c>
      <c r="G53" s="108"/>
      <c r="H53" s="81"/>
      <c r="I53" s="87"/>
      <c r="J53" s="109"/>
      <c r="K53" s="81" t="s">
        <v>1389</v>
      </c>
      <c r="L53" s="110"/>
      <c r="M53" s="92"/>
      <c r="N53" s="92"/>
      <c r="O53" s="93"/>
      <c r="P53" s="94"/>
      <c r="Q53" s="94"/>
      <c r="R53" s="79"/>
      <c r="S53" s="79"/>
      <c r="T53" s="79"/>
      <c r="U53" s="79"/>
      <c r="V53" s="52"/>
      <c r="W53" s="52"/>
      <c r="X53" s="52"/>
      <c r="Y53" s="52"/>
      <c r="Z53" s="51"/>
      <c r="AA53" s="88">
        <v>53</v>
      </c>
      <c r="AB53" s="88"/>
      <c r="AC53" s="89"/>
      <c r="AD53" s="72" t="s">
        <v>1013</v>
      </c>
      <c r="AE53" s="72">
        <v>275</v>
      </c>
      <c r="AF53" s="72">
        <v>6613</v>
      </c>
      <c r="AG53" s="72">
        <v>49731</v>
      </c>
      <c r="AH53" s="72">
        <v>68</v>
      </c>
      <c r="AI53" s="72">
        <v>19800</v>
      </c>
      <c r="AJ53" s="72" t="s">
        <v>1074</v>
      </c>
      <c r="AK53" s="72" t="s">
        <v>338</v>
      </c>
      <c r="AL53" s="76" t="s">
        <v>1153</v>
      </c>
      <c r="AM53" s="72" t="s">
        <v>283</v>
      </c>
      <c r="AN53" s="74">
        <v>40086.426018518519</v>
      </c>
      <c r="AO53" s="76" t="s">
        <v>1202</v>
      </c>
      <c r="AP53" s="72" t="b">
        <v>0</v>
      </c>
      <c r="AQ53" s="72" t="b">
        <v>0</v>
      </c>
      <c r="AR53" s="72" t="b">
        <v>1</v>
      </c>
      <c r="AS53" s="72" t="s">
        <v>229</v>
      </c>
      <c r="AT53" s="72">
        <v>210</v>
      </c>
      <c r="AU53" s="76" t="s">
        <v>295</v>
      </c>
      <c r="AV53" s="72" t="b">
        <v>0</v>
      </c>
      <c r="AW53" s="72" t="s">
        <v>299</v>
      </c>
      <c r="AX53" s="76" t="s">
        <v>1310</v>
      </c>
      <c r="AY53" s="72" t="s">
        <v>66</v>
      </c>
      <c r="AZ53" s="50" t="s">
        <v>649</v>
      </c>
      <c r="BA53" s="50" t="s">
        <v>649</v>
      </c>
      <c r="BB53" s="50" t="s">
        <v>690</v>
      </c>
      <c r="BC53" s="50" t="s">
        <v>690</v>
      </c>
      <c r="BD53" s="50"/>
      <c r="BE53" s="50"/>
      <c r="BF53" s="114" t="s">
        <v>228</v>
      </c>
      <c r="BG53" s="114" t="s">
        <v>228</v>
      </c>
      <c r="BH53" s="114" t="s">
        <v>228</v>
      </c>
      <c r="BI53" s="114" t="s">
        <v>228</v>
      </c>
      <c r="BJ53" s="114">
        <v>0</v>
      </c>
      <c r="BK53" s="118">
        <v>0</v>
      </c>
      <c r="BL53" s="114">
        <v>0</v>
      </c>
      <c r="BM53" s="118">
        <v>0</v>
      </c>
      <c r="BN53" s="114">
        <v>0</v>
      </c>
      <c r="BO53" s="118">
        <v>0</v>
      </c>
      <c r="BP53" s="114">
        <v>0</v>
      </c>
      <c r="BQ53" s="118">
        <v>0</v>
      </c>
      <c r="BR53" s="114">
        <v>0</v>
      </c>
      <c r="BS53" s="2"/>
      <c r="BT53" s="3"/>
      <c r="BU53" s="3"/>
      <c r="BV53" s="3"/>
      <c r="BW53" s="3"/>
    </row>
    <row r="54" spans="1:75" x14ac:dyDescent="0.35">
      <c r="A54" s="70" t="s">
        <v>498</v>
      </c>
      <c r="B54" s="83"/>
      <c r="C54" s="83"/>
      <c r="D54" s="84"/>
      <c r="E54" s="107"/>
      <c r="F54" s="80" t="s">
        <v>751</v>
      </c>
      <c r="G54" s="108"/>
      <c r="H54" s="81"/>
      <c r="I54" s="87"/>
      <c r="J54" s="109"/>
      <c r="K54" s="81" t="s">
        <v>1390</v>
      </c>
      <c r="L54" s="110"/>
      <c r="M54" s="92"/>
      <c r="N54" s="92"/>
      <c r="O54" s="93"/>
      <c r="P54" s="94"/>
      <c r="Q54" s="94"/>
      <c r="R54" s="79"/>
      <c r="S54" s="79"/>
      <c r="T54" s="79"/>
      <c r="U54" s="79"/>
      <c r="V54" s="52"/>
      <c r="W54" s="52"/>
      <c r="X54" s="52"/>
      <c r="Y54" s="52"/>
      <c r="Z54" s="51"/>
      <c r="AA54" s="88">
        <v>54</v>
      </c>
      <c r="AB54" s="88"/>
      <c r="AC54" s="89"/>
      <c r="AD54" s="72" t="s">
        <v>1014</v>
      </c>
      <c r="AE54" s="72">
        <v>11</v>
      </c>
      <c r="AF54" s="72">
        <v>98</v>
      </c>
      <c r="AG54" s="72">
        <v>5212</v>
      </c>
      <c r="AH54" s="72">
        <v>0</v>
      </c>
      <c r="AI54" s="72">
        <v>-10800</v>
      </c>
      <c r="AJ54" s="72" t="s">
        <v>1075</v>
      </c>
      <c r="AK54" s="72"/>
      <c r="AL54" s="76" t="s">
        <v>1154</v>
      </c>
      <c r="AM54" s="72" t="s">
        <v>315</v>
      </c>
      <c r="AN54" s="74">
        <v>42048.436678240738</v>
      </c>
      <c r="AO54" s="72"/>
      <c r="AP54" s="72" t="b">
        <v>1</v>
      </c>
      <c r="AQ54" s="72" t="b">
        <v>0</v>
      </c>
      <c r="AR54" s="72" t="b">
        <v>0</v>
      </c>
      <c r="AS54" s="72" t="s">
        <v>232</v>
      </c>
      <c r="AT54" s="72">
        <v>1</v>
      </c>
      <c r="AU54" s="76" t="s">
        <v>290</v>
      </c>
      <c r="AV54" s="72" t="b">
        <v>0</v>
      </c>
      <c r="AW54" s="72" t="s">
        <v>299</v>
      </c>
      <c r="AX54" s="76" t="s">
        <v>1311</v>
      </c>
      <c r="AY54" s="72" t="s">
        <v>66</v>
      </c>
      <c r="AZ54" s="50" t="s">
        <v>655</v>
      </c>
      <c r="BA54" s="50" t="s">
        <v>655</v>
      </c>
      <c r="BB54" s="50" t="s">
        <v>691</v>
      </c>
      <c r="BC54" s="50" t="s">
        <v>691</v>
      </c>
      <c r="BD54" s="50"/>
      <c r="BE54" s="50"/>
      <c r="BF54" s="114" t="s">
        <v>1545</v>
      </c>
      <c r="BG54" s="114" t="s">
        <v>1545</v>
      </c>
      <c r="BH54" s="114" t="s">
        <v>1626</v>
      </c>
      <c r="BI54" s="114" t="s">
        <v>1626</v>
      </c>
      <c r="BJ54" s="114">
        <v>0</v>
      </c>
      <c r="BK54" s="118">
        <v>0</v>
      </c>
      <c r="BL54" s="114">
        <v>0</v>
      </c>
      <c r="BM54" s="118">
        <v>0</v>
      </c>
      <c r="BN54" s="114">
        <v>0</v>
      </c>
      <c r="BO54" s="118">
        <v>0</v>
      </c>
      <c r="BP54" s="114">
        <v>21</v>
      </c>
      <c r="BQ54" s="118">
        <v>100</v>
      </c>
      <c r="BR54" s="114">
        <v>21</v>
      </c>
      <c r="BS54" s="2"/>
      <c r="BT54" s="3"/>
      <c r="BU54" s="3"/>
      <c r="BV54" s="3"/>
      <c r="BW54" s="3"/>
    </row>
    <row r="55" spans="1:75" x14ac:dyDescent="0.35">
      <c r="A55" s="70" t="s">
        <v>499</v>
      </c>
      <c r="B55" s="83"/>
      <c r="C55" s="83"/>
      <c r="D55" s="84"/>
      <c r="E55" s="107"/>
      <c r="F55" s="80" t="s">
        <v>752</v>
      </c>
      <c r="G55" s="108"/>
      <c r="H55" s="81"/>
      <c r="I55" s="87"/>
      <c r="J55" s="109"/>
      <c r="K55" s="81" t="s">
        <v>1391</v>
      </c>
      <c r="L55" s="110"/>
      <c r="M55" s="92"/>
      <c r="N55" s="92"/>
      <c r="O55" s="93"/>
      <c r="P55" s="94"/>
      <c r="Q55" s="94"/>
      <c r="R55" s="79"/>
      <c r="S55" s="79"/>
      <c r="T55" s="79"/>
      <c r="U55" s="79"/>
      <c r="V55" s="52"/>
      <c r="W55" s="52"/>
      <c r="X55" s="52"/>
      <c r="Y55" s="52"/>
      <c r="Z55" s="51"/>
      <c r="AA55" s="88">
        <v>55</v>
      </c>
      <c r="AB55" s="88"/>
      <c r="AC55" s="89"/>
      <c r="AD55" s="72" t="s">
        <v>1015</v>
      </c>
      <c r="AE55" s="72">
        <v>354</v>
      </c>
      <c r="AF55" s="72">
        <v>8</v>
      </c>
      <c r="AG55" s="72">
        <v>3</v>
      </c>
      <c r="AH55" s="72">
        <v>0</v>
      </c>
      <c r="AI55" s="72"/>
      <c r="AJ55" s="72"/>
      <c r="AK55" s="72" t="s">
        <v>1115</v>
      </c>
      <c r="AL55" s="72"/>
      <c r="AM55" s="72"/>
      <c r="AN55" s="74">
        <v>42785.757638888892</v>
      </c>
      <c r="AO55" s="76" t="s">
        <v>1203</v>
      </c>
      <c r="AP55" s="72" t="b">
        <v>1</v>
      </c>
      <c r="AQ55" s="72" t="b">
        <v>0</v>
      </c>
      <c r="AR55" s="72" t="b">
        <v>0</v>
      </c>
      <c r="AS55" s="72" t="s">
        <v>229</v>
      </c>
      <c r="AT55" s="72">
        <v>0</v>
      </c>
      <c r="AU55" s="72"/>
      <c r="AV55" s="72" t="b">
        <v>0</v>
      </c>
      <c r="AW55" s="72" t="s">
        <v>299</v>
      </c>
      <c r="AX55" s="76" t="s">
        <v>1312</v>
      </c>
      <c r="AY55" s="72" t="s">
        <v>66</v>
      </c>
      <c r="AZ55" s="50"/>
      <c r="BA55" s="50"/>
      <c r="BB55" s="50"/>
      <c r="BC55" s="50"/>
      <c r="BD55" s="50"/>
      <c r="BE55" s="50"/>
      <c r="BF55" s="114" t="s">
        <v>1546</v>
      </c>
      <c r="BG55" s="114" t="s">
        <v>1546</v>
      </c>
      <c r="BH55" s="114" t="s">
        <v>1627</v>
      </c>
      <c r="BI55" s="114" t="s">
        <v>1627</v>
      </c>
      <c r="BJ55" s="114">
        <v>1</v>
      </c>
      <c r="BK55" s="118">
        <v>6.666666666666667</v>
      </c>
      <c r="BL55" s="114">
        <v>1</v>
      </c>
      <c r="BM55" s="118">
        <v>6.666666666666667</v>
      </c>
      <c r="BN55" s="114">
        <v>0</v>
      </c>
      <c r="BO55" s="118">
        <v>0</v>
      </c>
      <c r="BP55" s="114">
        <v>13</v>
      </c>
      <c r="BQ55" s="118">
        <v>86.666666666666671</v>
      </c>
      <c r="BR55" s="114">
        <v>15</v>
      </c>
      <c r="BS55" s="2"/>
      <c r="BT55" s="3"/>
      <c r="BU55" s="3"/>
      <c r="BV55" s="3"/>
      <c r="BW55" s="3"/>
    </row>
    <row r="56" spans="1:75" x14ac:dyDescent="0.35">
      <c r="A56" s="70" t="s">
        <v>500</v>
      </c>
      <c r="B56" s="83"/>
      <c r="C56" s="83"/>
      <c r="D56" s="84"/>
      <c r="E56" s="107"/>
      <c r="F56" s="80" t="s">
        <v>753</v>
      </c>
      <c r="G56" s="108"/>
      <c r="H56" s="81"/>
      <c r="I56" s="87"/>
      <c r="J56" s="109"/>
      <c r="K56" s="81" t="s">
        <v>1392</v>
      </c>
      <c r="L56" s="110"/>
      <c r="M56" s="92"/>
      <c r="N56" s="92"/>
      <c r="O56" s="93"/>
      <c r="P56" s="94"/>
      <c r="Q56" s="94"/>
      <c r="R56" s="79"/>
      <c r="S56" s="79"/>
      <c r="T56" s="79"/>
      <c r="U56" s="79"/>
      <c r="V56" s="52"/>
      <c r="W56" s="52"/>
      <c r="X56" s="52"/>
      <c r="Y56" s="52"/>
      <c r="Z56" s="51"/>
      <c r="AA56" s="88">
        <v>56</v>
      </c>
      <c r="AB56" s="88"/>
      <c r="AC56" s="89"/>
      <c r="AD56" s="72" t="s">
        <v>1016</v>
      </c>
      <c r="AE56" s="72">
        <v>21</v>
      </c>
      <c r="AF56" s="72">
        <v>8</v>
      </c>
      <c r="AG56" s="72">
        <v>324</v>
      </c>
      <c r="AH56" s="72">
        <v>282</v>
      </c>
      <c r="AI56" s="72"/>
      <c r="AJ56" s="72"/>
      <c r="AK56" s="72"/>
      <c r="AL56" s="72"/>
      <c r="AM56" s="72"/>
      <c r="AN56" s="74">
        <v>42803.274131944447</v>
      </c>
      <c r="AO56" s="72"/>
      <c r="AP56" s="72" t="b">
        <v>1</v>
      </c>
      <c r="AQ56" s="72" t="b">
        <v>0</v>
      </c>
      <c r="AR56" s="72" t="b">
        <v>0</v>
      </c>
      <c r="AS56" s="72" t="s">
        <v>288</v>
      </c>
      <c r="AT56" s="72">
        <v>0</v>
      </c>
      <c r="AU56" s="72"/>
      <c r="AV56" s="72" t="b">
        <v>0</v>
      </c>
      <c r="AW56" s="72" t="s">
        <v>299</v>
      </c>
      <c r="AX56" s="76" t="s">
        <v>1313</v>
      </c>
      <c r="AY56" s="72" t="s">
        <v>66</v>
      </c>
      <c r="AZ56" s="50"/>
      <c r="BA56" s="50"/>
      <c r="BB56" s="50"/>
      <c r="BC56" s="50"/>
      <c r="BD56" s="50"/>
      <c r="BE56" s="50"/>
      <c r="BF56" s="114" t="s">
        <v>1547</v>
      </c>
      <c r="BG56" s="114" t="s">
        <v>1547</v>
      </c>
      <c r="BH56" s="114" t="s">
        <v>1628</v>
      </c>
      <c r="BI56" s="114" t="s">
        <v>1628</v>
      </c>
      <c r="BJ56" s="114">
        <v>1</v>
      </c>
      <c r="BK56" s="118">
        <v>5.882352941176471</v>
      </c>
      <c r="BL56" s="114">
        <v>1</v>
      </c>
      <c r="BM56" s="118">
        <v>5.882352941176471</v>
      </c>
      <c r="BN56" s="114">
        <v>0</v>
      </c>
      <c r="BO56" s="118">
        <v>0</v>
      </c>
      <c r="BP56" s="114">
        <v>15</v>
      </c>
      <c r="BQ56" s="118">
        <v>88.235294117647058</v>
      </c>
      <c r="BR56" s="114">
        <v>17</v>
      </c>
      <c r="BS56" s="2"/>
      <c r="BT56" s="3"/>
      <c r="BU56" s="3"/>
      <c r="BV56" s="3"/>
      <c r="BW56" s="3"/>
    </row>
    <row r="57" spans="1:75" x14ac:dyDescent="0.35">
      <c r="A57" s="70" t="s">
        <v>501</v>
      </c>
      <c r="B57" s="83"/>
      <c r="C57" s="83"/>
      <c r="D57" s="84"/>
      <c r="E57" s="107"/>
      <c r="F57" s="80" t="s">
        <v>754</v>
      </c>
      <c r="G57" s="108"/>
      <c r="H57" s="81"/>
      <c r="I57" s="87"/>
      <c r="J57" s="109"/>
      <c r="K57" s="81" t="s">
        <v>1393</v>
      </c>
      <c r="L57" s="110"/>
      <c r="M57" s="92"/>
      <c r="N57" s="92"/>
      <c r="O57" s="93"/>
      <c r="P57" s="94"/>
      <c r="Q57" s="94"/>
      <c r="R57" s="79"/>
      <c r="S57" s="79"/>
      <c r="T57" s="79"/>
      <c r="U57" s="79"/>
      <c r="V57" s="52"/>
      <c r="W57" s="52"/>
      <c r="X57" s="52"/>
      <c r="Y57" s="52"/>
      <c r="Z57" s="51"/>
      <c r="AA57" s="88">
        <v>57</v>
      </c>
      <c r="AB57" s="88"/>
      <c r="AC57" s="89"/>
      <c r="AD57" s="72" t="s">
        <v>1017</v>
      </c>
      <c r="AE57" s="72">
        <v>16</v>
      </c>
      <c r="AF57" s="72">
        <v>1</v>
      </c>
      <c r="AG57" s="72">
        <v>14</v>
      </c>
      <c r="AH57" s="72">
        <v>1</v>
      </c>
      <c r="AI57" s="72"/>
      <c r="AJ57" s="72" t="s">
        <v>1076</v>
      </c>
      <c r="AK57" s="72"/>
      <c r="AL57" s="72"/>
      <c r="AM57" s="72"/>
      <c r="AN57" s="74">
        <v>42828.370995370373</v>
      </c>
      <c r="AO57" s="76" t="s">
        <v>1204</v>
      </c>
      <c r="AP57" s="72" t="b">
        <v>1</v>
      </c>
      <c r="AQ57" s="72" t="b">
        <v>0</v>
      </c>
      <c r="AR57" s="72" t="b">
        <v>0</v>
      </c>
      <c r="AS57" s="72" t="s">
        <v>334</v>
      </c>
      <c r="AT57" s="72">
        <v>0</v>
      </c>
      <c r="AU57" s="72"/>
      <c r="AV57" s="72" t="b">
        <v>0</v>
      </c>
      <c r="AW57" s="72" t="s">
        <v>299</v>
      </c>
      <c r="AX57" s="76" t="s">
        <v>1314</v>
      </c>
      <c r="AY57" s="72" t="s">
        <v>66</v>
      </c>
      <c r="AZ57" s="50"/>
      <c r="BA57" s="50"/>
      <c r="BB57" s="50"/>
      <c r="BC57" s="50"/>
      <c r="BD57" s="50"/>
      <c r="BE57" s="50"/>
      <c r="BF57" s="114" t="s">
        <v>1548</v>
      </c>
      <c r="BG57" s="114" t="s">
        <v>1548</v>
      </c>
      <c r="BH57" s="114" t="s">
        <v>1629</v>
      </c>
      <c r="BI57" s="114" t="s">
        <v>1629</v>
      </c>
      <c r="BJ57" s="114">
        <v>0</v>
      </c>
      <c r="BK57" s="118">
        <v>0</v>
      </c>
      <c r="BL57" s="114">
        <v>0</v>
      </c>
      <c r="BM57" s="118">
        <v>0</v>
      </c>
      <c r="BN57" s="114">
        <v>0</v>
      </c>
      <c r="BO57" s="118">
        <v>0</v>
      </c>
      <c r="BP57" s="114">
        <v>17</v>
      </c>
      <c r="BQ57" s="118">
        <v>100</v>
      </c>
      <c r="BR57" s="114">
        <v>17</v>
      </c>
      <c r="BS57" s="2"/>
      <c r="BT57" s="3"/>
      <c r="BU57" s="3"/>
      <c r="BV57" s="3"/>
      <c r="BW57" s="3"/>
    </row>
    <row r="58" spans="1:75" x14ac:dyDescent="0.35">
      <c r="A58" s="70" t="s">
        <v>502</v>
      </c>
      <c r="B58" s="83"/>
      <c r="C58" s="83"/>
      <c r="D58" s="84"/>
      <c r="E58" s="107"/>
      <c r="F58" s="80" t="s">
        <v>755</v>
      </c>
      <c r="G58" s="108"/>
      <c r="H58" s="81"/>
      <c r="I58" s="87"/>
      <c r="J58" s="109"/>
      <c r="K58" s="81" t="s">
        <v>1394</v>
      </c>
      <c r="L58" s="110"/>
      <c r="M58" s="92"/>
      <c r="N58" s="92"/>
      <c r="O58" s="93"/>
      <c r="P58" s="94"/>
      <c r="Q58" s="94"/>
      <c r="R58" s="79"/>
      <c r="S58" s="79"/>
      <c r="T58" s="79"/>
      <c r="U58" s="79"/>
      <c r="V58" s="52"/>
      <c r="W58" s="52"/>
      <c r="X58" s="52"/>
      <c r="Y58" s="52"/>
      <c r="Z58" s="51"/>
      <c r="AA58" s="88">
        <v>58</v>
      </c>
      <c r="AB58" s="88"/>
      <c r="AC58" s="89"/>
      <c r="AD58" s="72" t="s">
        <v>1018</v>
      </c>
      <c r="AE58" s="72">
        <v>103</v>
      </c>
      <c r="AF58" s="72">
        <v>369</v>
      </c>
      <c r="AG58" s="72">
        <v>135101</v>
      </c>
      <c r="AH58" s="72">
        <v>0</v>
      </c>
      <c r="AI58" s="72">
        <v>-10800</v>
      </c>
      <c r="AJ58" s="72" t="s">
        <v>1077</v>
      </c>
      <c r="AK58" s="72" t="s">
        <v>1116</v>
      </c>
      <c r="AL58" s="76" t="s">
        <v>1155</v>
      </c>
      <c r="AM58" s="72" t="s">
        <v>315</v>
      </c>
      <c r="AN58" s="74">
        <v>42163.565208333333</v>
      </c>
      <c r="AO58" s="76" t="s">
        <v>1205</v>
      </c>
      <c r="AP58" s="72" t="b">
        <v>0</v>
      </c>
      <c r="AQ58" s="72" t="b">
        <v>0</v>
      </c>
      <c r="AR58" s="72" t="b">
        <v>0</v>
      </c>
      <c r="AS58" s="72" t="s">
        <v>229</v>
      </c>
      <c r="AT58" s="72">
        <v>54</v>
      </c>
      <c r="AU58" s="76" t="s">
        <v>290</v>
      </c>
      <c r="AV58" s="72" t="b">
        <v>0</v>
      </c>
      <c r="AW58" s="72" t="s">
        <v>299</v>
      </c>
      <c r="AX58" s="76" t="s">
        <v>1315</v>
      </c>
      <c r="AY58" s="72" t="s">
        <v>66</v>
      </c>
      <c r="AZ58" s="50" t="s">
        <v>656</v>
      </c>
      <c r="BA58" s="50" t="s">
        <v>656</v>
      </c>
      <c r="BB58" s="50" t="s">
        <v>305</v>
      </c>
      <c r="BC58" s="50" t="s">
        <v>305</v>
      </c>
      <c r="BD58" s="50"/>
      <c r="BE58" s="50"/>
      <c r="BF58" s="114" t="s">
        <v>1549</v>
      </c>
      <c r="BG58" s="114" t="s">
        <v>1578</v>
      </c>
      <c r="BH58" s="114" t="s">
        <v>1630</v>
      </c>
      <c r="BI58" s="114" t="s">
        <v>1659</v>
      </c>
      <c r="BJ58" s="114">
        <v>0</v>
      </c>
      <c r="BK58" s="118">
        <v>0</v>
      </c>
      <c r="BL58" s="114">
        <v>0</v>
      </c>
      <c r="BM58" s="118">
        <v>0</v>
      </c>
      <c r="BN58" s="114">
        <v>0</v>
      </c>
      <c r="BO58" s="118">
        <v>0</v>
      </c>
      <c r="BP58" s="114">
        <v>26</v>
      </c>
      <c r="BQ58" s="118">
        <v>100</v>
      </c>
      <c r="BR58" s="114">
        <v>26</v>
      </c>
      <c r="BS58" s="2"/>
      <c r="BT58" s="3"/>
      <c r="BU58" s="3"/>
      <c r="BV58" s="3"/>
      <c r="BW58" s="3"/>
    </row>
    <row r="59" spans="1:75" x14ac:dyDescent="0.35">
      <c r="A59" s="70" t="s">
        <v>503</v>
      </c>
      <c r="B59" s="83"/>
      <c r="C59" s="83"/>
      <c r="D59" s="84"/>
      <c r="E59" s="107"/>
      <c r="F59" s="80" t="s">
        <v>1258</v>
      </c>
      <c r="G59" s="108"/>
      <c r="H59" s="81"/>
      <c r="I59" s="87"/>
      <c r="J59" s="109"/>
      <c r="K59" s="81" t="s">
        <v>1395</v>
      </c>
      <c r="L59" s="110"/>
      <c r="M59" s="92"/>
      <c r="N59" s="92"/>
      <c r="O59" s="93"/>
      <c r="P59" s="94"/>
      <c r="Q59" s="94"/>
      <c r="R59" s="79"/>
      <c r="S59" s="79"/>
      <c r="T59" s="79"/>
      <c r="U59" s="79"/>
      <c r="V59" s="52"/>
      <c r="W59" s="52"/>
      <c r="X59" s="52"/>
      <c r="Y59" s="52"/>
      <c r="Z59" s="51"/>
      <c r="AA59" s="88">
        <v>59</v>
      </c>
      <c r="AB59" s="88"/>
      <c r="AC59" s="89"/>
      <c r="AD59" s="72" t="s">
        <v>1019</v>
      </c>
      <c r="AE59" s="72">
        <v>208</v>
      </c>
      <c r="AF59" s="72">
        <v>17835</v>
      </c>
      <c r="AG59" s="72">
        <v>2306</v>
      </c>
      <c r="AH59" s="72">
        <v>2</v>
      </c>
      <c r="AI59" s="72">
        <v>-10800</v>
      </c>
      <c r="AJ59" s="72" t="s">
        <v>1078</v>
      </c>
      <c r="AK59" s="72"/>
      <c r="AL59" s="76" t="s">
        <v>1156</v>
      </c>
      <c r="AM59" s="72" t="s">
        <v>315</v>
      </c>
      <c r="AN59" s="74">
        <v>40676.837523148148</v>
      </c>
      <c r="AO59" s="76" t="s">
        <v>1206</v>
      </c>
      <c r="AP59" s="72" t="b">
        <v>1</v>
      </c>
      <c r="AQ59" s="72" t="b">
        <v>0</v>
      </c>
      <c r="AR59" s="72" t="b">
        <v>0</v>
      </c>
      <c r="AS59" s="72" t="s">
        <v>232</v>
      </c>
      <c r="AT59" s="72">
        <v>47</v>
      </c>
      <c r="AU59" s="76" t="s">
        <v>290</v>
      </c>
      <c r="AV59" s="72" t="b">
        <v>0</v>
      </c>
      <c r="AW59" s="72" t="s">
        <v>299</v>
      </c>
      <c r="AX59" s="76" t="s">
        <v>1316</v>
      </c>
      <c r="AY59" s="72" t="s">
        <v>66</v>
      </c>
      <c r="AZ59" s="50" t="s">
        <v>657</v>
      </c>
      <c r="BA59" s="50" t="s">
        <v>657</v>
      </c>
      <c r="BB59" s="50" t="s">
        <v>305</v>
      </c>
      <c r="BC59" s="50" t="s">
        <v>305</v>
      </c>
      <c r="BD59" s="50" t="s">
        <v>701</v>
      </c>
      <c r="BE59" s="50" t="s">
        <v>701</v>
      </c>
      <c r="BF59" s="114" t="s">
        <v>1550</v>
      </c>
      <c r="BG59" s="114" t="s">
        <v>1550</v>
      </c>
      <c r="BH59" s="114" t="s">
        <v>1631</v>
      </c>
      <c r="BI59" s="114" t="s">
        <v>1631</v>
      </c>
      <c r="BJ59" s="114">
        <v>0</v>
      </c>
      <c r="BK59" s="118">
        <v>0</v>
      </c>
      <c r="BL59" s="114">
        <v>0</v>
      </c>
      <c r="BM59" s="118">
        <v>0</v>
      </c>
      <c r="BN59" s="114">
        <v>0</v>
      </c>
      <c r="BO59" s="118">
        <v>0</v>
      </c>
      <c r="BP59" s="114">
        <v>11</v>
      </c>
      <c r="BQ59" s="118">
        <v>100</v>
      </c>
      <c r="BR59" s="114">
        <v>11</v>
      </c>
      <c r="BS59" s="2"/>
      <c r="BT59" s="3"/>
      <c r="BU59" s="3"/>
      <c r="BV59" s="3"/>
      <c r="BW59" s="3"/>
    </row>
    <row r="60" spans="1:75" x14ac:dyDescent="0.35">
      <c r="A60" s="70" t="s">
        <v>504</v>
      </c>
      <c r="B60" s="83"/>
      <c r="C60" s="83"/>
      <c r="D60" s="84"/>
      <c r="E60" s="107"/>
      <c r="F60" s="80" t="s">
        <v>1259</v>
      </c>
      <c r="G60" s="108"/>
      <c r="H60" s="81"/>
      <c r="I60" s="87"/>
      <c r="J60" s="109"/>
      <c r="K60" s="81" t="s">
        <v>1396</v>
      </c>
      <c r="L60" s="110"/>
      <c r="M60" s="92"/>
      <c r="N60" s="92"/>
      <c r="O60" s="93"/>
      <c r="P60" s="94"/>
      <c r="Q60" s="94"/>
      <c r="R60" s="79"/>
      <c r="S60" s="79"/>
      <c r="T60" s="79"/>
      <c r="U60" s="79"/>
      <c r="V60" s="52"/>
      <c r="W60" s="52"/>
      <c r="X60" s="52"/>
      <c r="Y60" s="52"/>
      <c r="Z60" s="51"/>
      <c r="AA60" s="88">
        <v>60</v>
      </c>
      <c r="AB60" s="88"/>
      <c r="AC60" s="89"/>
      <c r="AD60" s="72" t="s">
        <v>1020</v>
      </c>
      <c r="AE60" s="72">
        <v>4306</v>
      </c>
      <c r="AF60" s="72">
        <v>1884</v>
      </c>
      <c r="AG60" s="72">
        <v>2260</v>
      </c>
      <c r="AH60" s="72">
        <v>2980</v>
      </c>
      <c r="AI60" s="72">
        <v>-10800</v>
      </c>
      <c r="AJ60" s="72"/>
      <c r="AK60" s="72"/>
      <c r="AL60" s="72"/>
      <c r="AM60" s="72" t="s">
        <v>315</v>
      </c>
      <c r="AN60" s="74">
        <v>40705.966817129629</v>
      </c>
      <c r="AO60" s="76" t="s">
        <v>1207</v>
      </c>
      <c r="AP60" s="72" t="b">
        <v>1</v>
      </c>
      <c r="AQ60" s="72" t="b">
        <v>0</v>
      </c>
      <c r="AR60" s="72" t="b">
        <v>1</v>
      </c>
      <c r="AS60" s="72" t="s">
        <v>232</v>
      </c>
      <c r="AT60" s="72">
        <v>5</v>
      </c>
      <c r="AU60" s="76" t="s">
        <v>290</v>
      </c>
      <c r="AV60" s="72" t="b">
        <v>0</v>
      </c>
      <c r="AW60" s="72" t="s">
        <v>299</v>
      </c>
      <c r="AX60" s="76" t="s">
        <v>1317</v>
      </c>
      <c r="AY60" s="72" t="s">
        <v>66</v>
      </c>
      <c r="AZ60" s="50" t="s">
        <v>657</v>
      </c>
      <c r="BA60" s="50" t="s">
        <v>657</v>
      </c>
      <c r="BB60" s="50" t="s">
        <v>305</v>
      </c>
      <c r="BC60" s="50" t="s">
        <v>305</v>
      </c>
      <c r="BD60" s="50" t="s">
        <v>701</v>
      </c>
      <c r="BE60" s="50" t="s">
        <v>701</v>
      </c>
      <c r="BF60" s="114" t="s">
        <v>1551</v>
      </c>
      <c r="BG60" s="114" t="s">
        <v>1551</v>
      </c>
      <c r="BH60" s="114" t="s">
        <v>1632</v>
      </c>
      <c r="BI60" s="114" t="s">
        <v>1632</v>
      </c>
      <c r="BJ60" s="114">
        <v>0</v>
      </c>
      <c r="BK60" s="118">
        <v>0</v>
      </c>
      <c r="BL60" s="114">
        <v>0</v>
      </c>
      <c r="BM60" s="118">
        <v>0</v>
      </c>
      <c r="BN60" s="114">
        <v>0</v>
      </c>
      <c r="BO60" s="118">
        <v>0</v>
      </c>
      <c r="BP60" s="114">
        <v>13</v>
      </c>
      <c r="BQ60" s="118">
        <v>100</v>
      </c>
      <c r="BR60" s="114">
        <v>13</v>
      </c>
      <c r="BS60" s="2"/>
      <c r="BT60" s="3"/>
      <c r="BU60" s="3"/>
      <c r="BV60" s="3"/>
      <c r="BW60" s="3"/>
    </row>
    <row r="61" spans="1:75" x14ac:dyDescent="0.35">
      <c r="A61" s="70" t="s">
        <v>505</v>
      </c>
      <c r="B61" s="83"/>
      <c r="C61" s="83"/>
      <c r="D61" s="84"/>
      <c r="E61" s="107"/>
      <c r="F61" s="80" t="s">
        <v>756</v>
      </c>
      <c r="G61" s="108"/>
      <c r="H61" s="81"/>
      <c r="I61" s="87"/>
      <c r="J61" s="109"/>
      <c r="K61" s="81" t="s">
        <v>1397</v>
      </c>
      <c r="L61" s="110"/>
      <c r="M61" s="92"/>
      <c r="N61" s="92"/>
      <c r="O61" s="93"/>
      <c r="P61" s="94"/>
      <c r="Q61" s="94"/>
      <c r="R61" s="79"/>
      <c r="S61" s="79"/>
      <c r="T61" s="79"/>
      <c r="U61" s="79"/>
      <c r="V61" s="52"/>
      <c r="W61" s="52"/>
      <c r="X61" s="52"/>
      <c r="Y61" s="52"/>
      <c r="Z61" s="51"/>
      <c r="AA61" s="88">
        <v>61</v>
      </c>
      <c r="AB61" s="88"/>
      <c r="AC61" s="89"/>
      <c r="AD61" s="72" t="s">
        <v>1021</v>
      </c>
      <c r="AE61" s="72">
        <v>190</v>
      </c>
      <c r="AF61" s="72">
        <v>51</v>
      </c>
      <c r="AG61" s="72">
        <v>6544</v>
      </c>
      <c r="AH61" s="72">
        <v>195</v>
      </c>
      <c r="AI61" s="72"/>
      <c r="AJ61" s="72" t="s">
        <v>1079</v>
      </c>
      <c r="AK61" s="72" t="s">
        <v>1117</v>
      </c>
      <c r="AL61" s="76" t="s">
        <v>1157</v>
      </c>
      <c r="AM61" s="72"/>
      <c r="AN61" s="74">
        <v>40250.59033564815</v>
      </c>
      <c r="AO61" s="72"/>
      <c r="AP61" s="72" t="b">
        <v>1</v>
      </c>
      <c r="AQ61" s="72" t="b">
        <v>0</v>
      </c>
      <c r="AR61" s="72" t="b">
        <v>0</v>
      </c>
      <c r="AS61" s="72" t="s">
        <v>229</v>
      </c>
      <c r="AT61" s="72">
        <v>8</v>
      </c>
      <c r="AU61" s="76" t="s">
        <v>290</v>
      </c>
      <c r="AV61" s="72" t="b">
        <v>0</v>
      </c>
      <c r="AW61" s="72" t="s">
        <v>299</v>
      </c>
      <c r="AX61" s="76" t="s">
        <v>1318</v>
      </c>
      <c r="AY61" s="72" t="s">
        <v>66</v>
      </c>
      <c r="AZ61" s="50" t="s">
        <v>658</v>
      </c>
      <c r="BA61" s="50" t="s">
        <v>658</v>
      </c>
      <c r="BB61" s="50" t="s">
        <v>305</v>
      </c>
      <c r="BC61" s="50" t="s">
        <v>305</v>
      </c>
      <c r="BD61" s="50"/>
      <c r="BE61" s="50"/>
      <c r="BF61" s="114" t="s">
        <v>1552</v>
      </c>
      <c r="BG61" s="114" t="s">
        <v>1552</v>
      </c>
      <c r="BH61" s="114" t="s">
        <v>1633</v>
      </c>
      <c r="BI61" s="114" t="s">
        <v>1633</v>
      </c>
      <c r="BJ61" s="114">
        <v>0</v>
      </c>
      <c r="BK61" s="118">
        <v>0</v>
      </c>
      <c r="BL61" s="114">
        <v>0</v>
      </c>
      <c r="BM61" s="118">
        <v>0</v>
      </c>
      <c r="BN61" s="114">
        <v>0</v>
      </c>
      <c r="BO61" s="118">
        <v>0</v>
      </c>
      <c r="BP61" s="114">
        <v>18</v>
      </c>
      <c r="BQ61" s="118">
        <v>100</v>
      </c>
      <c r="BR61" s="114">
        <v>18</v>
      </c>
      <c r="BS61" s="2"/>
      <c r="BT61" s="3"/>
      <c r="BU61" s="3"/>
      <c r="BV61" s="3"/>
      <c r="BW61" s="3"/>
    </row>
    <row r="62" spans="1:75" x14ac:dyDescent="0.35">
      <c r="A62" s="70" t="s">
        <v>506</v>
      </c>
      <c r="B62" s="83"/>
      <c r="C62" s="83"/>
      <c r="D62" s="84"/>
      <c r="E62" s="107"/>
      <c r="F62" s="80" t="s">
        <v>297</v>
      </c>
      <c r="G62" s="108"/>
      <c r="H62" s="81"/>
      <c r="I62" s="87"/>
      <c r="J62" s="109"/>
      <c r="K62" s="81" t="s">
        <v>1398</v>
      </c>
      <c r="L62" s="110"/>
      <c r="M62" s="92"/>
      <c r="N62" s="92"/>
      <c r="O62" s="93"/>
      <c r="P62" s="94"/>
      <c r="Q62" s="94"/>
      <c r="R62" s="79"/>
      <c r="S62" s="79"/>
      <c r="T62" s="79"/>
      <c r="U62" s="79"/>
      <c r="V62" s="52"/>
      <c r="W62" s="52"/>
      <c r="X62" s="52"/>
      <c r="Y62" s="52"/>
      <c r="Z62" s="51"/>
      <c r="AA62" s="88">
        <v>62</v>
      </c>
      <c r="AB62" s="88"/>
      <c r="AC62" s="89"/>
      <c r="AD62" s="72" t="s">
        <v>1022</v>
      </c>
      <c r="AE62" s="72">
        <v>2495</v>
      </c>
      <c r="AF62" s="72">
        <v>888</v>
      </c>
      <c r="AG62" s="72">
        <v>20912</v>
      </c>
      <c r="AH62" s="72">
        <v>0</v>
      </c>
      <c r="AI62" s="72"/>
      <c r="AJ62" s="72" t="s">
        <v>1080</v>
      </c>
      <c r="AK62" s="72" t="s">
        <v>1118</v>
      </c>
      <c r="AL62" s="72"/>
      <c r="AM62" s="72"/>
      <c r="AN62" s="74">
        <v>41885.585578703707</v>
      </c>
      <c r="AO62" s="72"/>
      <c r="AP62" s="72" t="b">
        <v>1</v>
      </c>
      <c r="AQ62" s="72" t="b">
        <v>1</v>
      </c>
      <c r="AR62" s="72" t="b">
        <v>0</v>
      </c>
      <c r="AS62" s="72" t="s">
        <v>229</v>
      </c>
      <c r="AT62" s="72">
        <v>33</v>
      </c>
      <c r="AU62" s="76" t="s">
        <v>290</v>
      </c>
      <c r="AV62" s="72" t="b">
        <v>0</v>
      </c>
      <c r="AW62" s="72" t="s">
        <v>299</v>
      </c>
      <c r="AX62" s="76" t="s">
        <v>1319</v>
      </c>
      <c r="AY62" s="72" t="s">
        <v>66</v>
      </c>
      <c r="AZ62" s="50" t="s">
        <v>659</v>
      </c>
      <c r="BA62" s="50" t="s">
        <v>659</v>
      </c>
      <c r="BB62" s="50" t="s">
        <v>225</v>
      </c>
      <c r="BC62" s="50" t="s">
        <v>225</v>
      </c>
      <c r="BD62" s="50"/>
      <c r="BE62" s="50"/>
      <c r="BF62" s="114" t="s">
        <v>1553</v>
      </c>
      <c r="BG62" s="114" t="s">
        <v>1553</v>
      </c>
      <c r="BH62" s="114" t="s">
        <v>1634</v>
      </c>
      <c r="BI62" s="114" t="s">
        <v>1634</v>
      </c>
      <c r="BJ62" s="114">
        <v>0</v>
      </c>
      <c r="BK62" s="118">
        <v>0</v>
      </c>
      <c r="BL62" s="114">
        <v>0</v>
      </c>
      <c r="BM62" s="118">
        <v>0</v>
      </c>
      <c r="BN62" s="114">
        <v>0</v>
      </c>
      <c r="BO62" s="118">
        <v>0</v>
      </c>
      <c r="BP62" s="114">
        <v>16</v>
      </c>
      <c r="BQ62" s="118">
        <v>100</v>
      </c>
      <c r="BR62" s="114">
        <v>16</v>
      </c>
      <c r="BS62" s="2"/>
      <c r="BT62" s="3"/>
      <c r="BU62" s="3"/>
      <c r="BV62" s="3"/>
      <c r="BW62" s="3"/>
    </row>
    <row r="63" spans="1:75" x14ac:dyDescent="0.35">
      <c r="A63" s="70" t="s">
        <v>380</v>
      </c>
      <c r="B63" s="83"/>
      <c r="C63" s="83"/>
      <c r="D63" s="84"/>
      <c r="E63" s="107"/>
      <c r="F63" s="80" t="s">
        <v>389</v>
      </c>
      <c r="G63" s="108"/>
      <c r="H63" s="81"/>
      <c r="I63" s="87"/>
      <c r="J63" s="109"/>
      <c r="K63" s="81" t="s">
        <v>1399</v>
      </c>
      <c r="L63" s="110"/>
      <c r="M63" s="92"/>
      <c r="N63" s="92"/>
      <c r="O63" s="93"/>
      <c r="P63" s="94"/>
      <c r="Q63" s="94"/>
      <c r="R63" s="79"/>
      <c r="S63" s="79"/>
      <c r="T63" s="79"/>
      <c r="U63" s="79"/>
      <c r="V63" s="52"/>
      <c r="W63" s="52"/>
      <c r="X63" s="52"/>
      <c r="Y63" s="52"/>
      <c r="Z63" s="51"/>
      <c r="AA63" s="88">
        <v>63</v>
      </c>
      <c r="AB63" s="88"/>
      <c r="AC63" s="89"/>
      <c r="AD63" s="72" t="s">
        <v>383</v>
      </c>
      <c r="AE63" s="72">
        <v>4</v>
      </c>
      <c r="AF63" s="72">
        <v>44</v>
      </c>
      <c r="AG63" s="72">
        <v>18356</v>
      </c>
      <c r="AH63" s="72">
        <v>363</v>
      </c>
      <c r="AI63" s="72">
        <v>-25200</v>
      </c>
      <c r="AJ63" s="72" t="s">
        <v>384</v>
      </c>
      <c r="AK63" s="72" t="s">
        <v>385</v>
      </c>
      <c r="AL63" s="76" t="s">
        <v>387</v>
      </c>
      <c r="AM63" s="72" t="s">
        <v>276</v>
      </c>
      <c r="AN63" s="74">
        <v>42339.792245370372</v>
      </c>
      <c r="AO63" s="72"/>
      <c r="AP63" s="72" t="b">
        <v>0</v>
      </c>
      <c r="AQ63" s="72" t="b">
        <v>0</v>
      </c>
      <c r="AR63" s="72" t="b">
        <v>0</v>
      </c>
      <c r="AS63" s="72" t="s">
        <v>229</v>
      </c>
      <c r="AT63" s="72">
        <v>10</v>
      </c>
      <c r="AU63" s="76" t="s">
        <v>290</v>
      </c>
      <c r="AV63" s="72" t="b">
        <v>0</v>
      </c>
      <c r="AW63" s="72" t="s">
        <v>299</v>
      </c>
      <c r="AX63" s="76" t="s">
        <v>390</v>
      </c>
      <c r="AY63" s="72" t="s">
        <v>66</v>
      </c>
      <c r="AZ63" s="50" t="s">
        <v>1491</v>
      </c>
      <c r="BA63" s="50" t="s">
        <v>1491</v>
      </c>
      <c r="BB63" s="50" t="s">
        <v>382</v>
      </c>
      <c r="BC63" s="50" t="s">
        <v>382</v>
      </c>
      <c r="BD63" s="50"/>
      <c r="BE63" s="50"/>
      <c r="BF63" s="114" t="s">
        <v>1554</v>
      </c>
      <c r="BG63" s="114" t="s">
        <v>1554</v>
      </c>
      <c r="BH63" s="114" t="s">
        <v>1635</v>
      </c>
      <c r="BI63" s="114" t="s">
        <v>1635</v>
      </c>
      <c r="BJ63" s="114">
        <v>0</v>
      </c>
      <c r="BK63" s="118">
        <v>0</v>
      </c>
      <c r="BL63" s="114">
        <v>0</v>
      </c>
      <c r="BM63" s="118">
        <v>0</v>
      </c>
      <c r="BN63" s="114">
        <v>0</v>
      </c>
      <c r="BO63" s="118">
        <v>0</v>
      </c>
      <c r="BP63" s="114">
        <v>12</v>
      </c>
      <c r="BQ63" s="118">
        <v>100</v>
      </c>
      <c r="BR63" s="114">
        <v>12</v>
      </c>
      <c r="BS63" s="2"/>
      <c r="BT63" s="3"/>
      <c r="BU63" s="3"/>
      <c r="BV63" s="3"/>
      <c r="BW63" s="3"/>
    </row>
    <row r="64" spans="1:75" x14ac:dyDescent="0.35">
      <c r="A64" s="70" t="s">
        <v>507</v>
      </c>
      <c r="B64" s="83"/>
      <c r="C64" s="83"/>
      <c r="D64" s="84"/>
      <c r="E64" s="107"/>
      <c r="F64" s="80" t="s">
        <v>297</v>
      </c>
      <c r="G64" s="108"/>
      <c r="H64" s="81"/>
      <c r="I64" s="87"/>
      <c r="J64" s="109"/>
      <c r="K64" s="81" t="s">
        <v>1400</v>
      </c>
      <c r="L64" s="110"/>
      <c r="M64" s="92"/>
      <c r="N64" s="92"/>
      <c r="O64" s="93"/>
      <c r="P64" s="94"/>
      <c r="Q64" s="94"/>
      <c r="R64" s="79"/>
      <c r="S64" s="79"/>
      <c r="T64" s="79"/>
      <c r="U64" s="79"/>
      <c r="V64" s="52"/>
      <c r="W64" s="52"/>
      <c r="X64" s="52"/>
      <c r="Y64" s="52"/>
      <c r="Z64" s="51"/>
      <c r="AA64" s="88">
        <v>64</v>
      </c>
      <c r="AB64" s="88"/>
      <c r="AC64" s="89"/>
      <c r="AD64" s="72" t="s">
        <v>1023</v>
      </c>
      <c r="AE64" s="72">
        <v>761</v>
      </c>
      <c r="AF64" s="72">
        <v>647</v>
      </c>
      <c r="AG64" s="72">
        <v>25334</v>
      </c>
      <c r="AH64" s="72">
        <v>0</v>
      </c>
      <c r="AI64" s="72"/>
      <c r="AJ64" s="72"/>
      <c r="AK64" s="72"/>
      <c r="AL64" s="72"/>
      <c r="AM64" s="72"/>
      <c r="AN64" s="74">
        <v>41808.282986111109</v>
      </c>
      <c r="AO64" s="72"/>
      <c r="AP64" s="72" t="b">
        <v>1</v>
      </c>
      <c r="AQ64" s="72" t="b">
        <v>1</v>
      </c>
      <c r="AR64" s="72" t="b">
        <v>0</v>
      </c>
      <c r="AS64" s="72" t="s">
        <v>229</v>
      </c>
      <c r="AT64" s="72">
        <v>25</v>
      </c>
      <c r="AU64" s="76" t="s">
        <v>290</v>
      </c>
      <c r="AV64" s="72" t="b">
        <v>0</v>
      </c>
      <c r="AW64" s="72" t="s">
        <v>299</v>
      </c>
      <c r="AX64" s="76" t="s">
        <v>1320</v>
      </c>
      <c r="AY64" s="72" t="s">
        <v>66</v>
      </c>
      <c r="AZ64" s="50" t="s">
        <v>662</v>
      </c>
      <c r="BA64" s="50" t="s">
        <v>662</v>
      </c>
      <c r="BB64" s="50" t="s">
        <v>223</v>
      </c>
      <c r="BC64" s="50" t="s">
        <v>223</v>
      </c>
      <c r="BD64" s="50"/>
      <c r="BE64" s="50"/>
      <c r="BF64" s="114" t="s">
        <v>1528</v>
      </c>
      <c r="BG64" s="114" t="s">
        <v>1528</v>
      </c>
      <c r="BH64" s="114" t="s">
        <v>1609</v>
      </c>
      <c r="BI64" s="114" t="s">
        <v>1609</v>
      </c>
      <c r="BJ64" s="114">
        <v>2</v>
      </c>
      <c r="BK64" s="118">
        <v>15.384615384615385</v>
      </c>
      <c r="BL64" s="114">
        <v>0</v>
      </c>
      <c r="BM64" s="118">
        <v>0</v>
      </c>
      <c r="BN64" s="114">
        <v>0</v>
      </c>
      <c r="BO64" s="118">
        <v>0</v>
      </c>
      <c r="BP64" s="114">
        <v>11</v>
      </c>
      <c r="BQ64" s="118">
        <v>84.615384615384613</v>
      </c>
      <c r="BR64" s="114">
        <v>13</v>
      </c>
      <c r="BS64" s="2"/>
      <c r="BT64" s="3"/>
      <c r="BU64" s="3"/>
      <c r="BV64" s="3"/>
      <c r="BW64" s="3"/>
    </row>
    <row r="65" spans="1:75" x14ac:dyDescent="0.35">
      <c r="A65" s="70" t="s">
        <v>508</v>
      </c>
      <c r="B65" s="83"/>
      <c r="C65" s="83"/>
      <c r="D65" s="84"/>
      <c r="E65" s="107"/>
      <c r="F65" s="80" t="s">
        <v>757</v>
      </c>
      <c r="G65" s="108"/>
      <c r="H65" s="81"/>
      <c r="I65" s="87"/>
      <c r="J65" s="109"/>
      <c r="K65" s="81" t="s">
        <v>1401</v>
      </c>
      <c r="L65" s="110"/>
      <c r="M65" s="92"/>
      <c r="N65" s="92"/>
      <c r="O65" s="93"/>
      <c r="P65" s="94"/>
      <c r="Q65" s="94"/>
      <c r="R65" s="79"/>
      <c r="S65" s="79"/>
      <c r="T65" s="79"/>
      <c r="U65" s="79"/>
      <c r="V65" s="52"/>
      <c r="W65" s="52"/>
      <c r="X65" s="52"/>
      <c r="Y65" s="52"/>
      <c r="Z65" s="51"/>
      <c r="AA65" s="88">
        <v>65</v>
      </c>
      <c r="AB65" s="88"/>
      <c r="AC65" s="89"/>
      <c r="AD65" s="72" t="s">
        <v>1024</v>
      </c>
      <c r="AE65" s="72">
        <v>38</v>
      </c>
      <c r="AF65" s="72">
        <v>3</v>
      </c>
      <c r="AG65" s="72">
        <v>16</v>
      </c>
      <c r="AH65" s="72">
        <v>11</v>
      </c>
      <c r="AI65" s="72"/>
      <c r="AJ65" s="72" t="s">
        <v>1081</v>
      </c>
      <c r="AK65" s="72" t="s">
        <v>1119</v>
      </c>
      <c r="AL65" s="72"/>
      <c r="AM65" s="72"/>
      <c r="AN65" s="74">
        <v>42508.331782407404</v>
      </c>
      <c r="AO65" s="76" t="s">
        <v>1208</v>
      </c>
      <c r="AP65" s="72" t="b">
        <v>1</v>
      </c>
      <c r="AQ65" s="72" t="b">
        <v>0</v>
      </c>
      <c r="AR65" s="72" t="b">
        <v>0</v>
      </c>
      <c r="AS65" s="72" t="s">
        <v>229</v>
      </c>
      <c r="AT65" s="72">
        <v>0</v>
      </c>
      <c r="AU65" s="72"/>
      <c r="AV65" s="72" t="b">
        <v>0</v>
      </c>
      <c r="AW65" s="72" t="s">
        <v>299</v>
      </c>
      <c r="AX65" s="76" t="s">
        <v>1321</v>
      </c>
      <c r="AY65" s="72" t="s">
        <v>66</v>
      </c>
      <c r="AZ65" s="50"/>
      <c r="BA65" s="50"/>
      <c r="BB65" s="50"/>
      <c r="BC65" s="50"/>
      <c r="BD65" s="50"/>
      <c r="BE65" s="50"/>
      <c r="BF65" s="114" t="s">
        <v>1555</v>
      </c>
      <c r="BG65" s="114" t="s">
        <v>1579</v>
      </c>
      <c r="BH65" s="114" t="s">
        <v>1636</v>
      </c>
      <c r="BI65" s="114" t="s">
        <v>1660</v>
      </c>
      <c r="BJ65" s="114">
        <v>2</v>
      </c>
      <c r="BK65" s="118">
        <v>3.8461538461538463</v>
      </c>
      <c r="BL65" s="114">
        <v>0</v>
      </c>
      <c r="BM65" s="118">
        <v>0</v>
      </c>
      <c r="BN65" s="114">
        <v>0</v>
      </c>
      <c r="BO65" s="118">
        <v>0</v>
      </c>
      <c r="BP65" s="114">
        <v>50</v>
      </c>
      <c r="BQ65" s="118">
        <v>96.15384615384616</v>
      </c>
      <c r="BR65" s="114">
        <v>52</v>
      </c>
      <c r="BS65" s="2"/>
      <c r="BT65" s="3"/>
      <c r="BU65" s="3"/>
      <c r="BV65" s="3"/>
      <c r="BW65" s="3"/>
    </row>
    <row r="66" spans="1:75" x14ac:dyDescent="0.35">
      <c r="A66" s="70" t="s">
        <v>532</v>
      </c>
      <c r="B66" s="83"/>
      <c r="C66" s="83"/>
      <c r="D66" s="84"/>
      <c r="E66" s="107"/>
      <c r="F66" s="80" t="s">
        <v>1260</v>
      </c>
      <c r="G66" s="108"/>
      <c r="H66" s="81"/>
      <c r="I66" s="87"/>
      <c r="J66" s="109"/>
      <c r="K66" s="81" t="s">
        <v>1402</v>
      </c>
      <c r="L66" s="110"/>
      <c r="M66" s="92"/>
      <c r="N66" s="92"/>
      <c r="O66" s="93"/>
      <c r="P66" s="94"/>
      <c r="Q66" s="94"/>
      <c r="R66" s="79"/>
      <c r="S66" s="79"/>
      <c r="T66" s="79"/>
      <c r="U66" s="79"/>
      <c r="V66" s="52"/>
      <c r="W66" s="52"/>
      <c r="X66" s="52"/>
      <c r="Y66" s="52"/>
      <c r="Z66" s="51"/>
      <c r="AA66" s="88">
        <v>66</v>
      </c>
      <c r="AB66" s="88"/>
      <c r="AC66" s="89"/>
      <c r="AD66" s="72" t="s">
        <v>1025</v>
      </c>
      <c r="AE66" s="72">
        <v>419</v>
      </c>
      <c r="AF66" s="72">
        <v>18730</v>
      </c>
      <c r="AG66" s="72">
        <v>4473</v>
      </c>
      <c r="AH66" s="72">
        <v>494</v>
      </c>
      <c r="AI66" s="72">
        <v>3600</v>
      </c>
      <c r="AJ66" s="72" t="s">
        <v>1082</v>
      </c>
      <c r="AK66" s="72" t="s">
        <v>1120</v>
      </c>
      <c r="AL66" s="76" t="s">
        <v>1158</v>
      </c>
      <c r="AM66" s="72" t="s">
        <v>280</v>
      </c>
      <c r="AN66" s="74">
        <v>41038.540509259263</v>
      </c>
      <c r="AO66" s="76" t="s">
        <v>1209</v>
      </c>
      <c r="AP66" s="72" t="b">
        <v>0</v>
      </c>
      <c r="AQ66" s="72" t="b">
        <v>0</v>
      </c>
      <c r="AR66" s="72" t="b">
        <v>0</v>
      </c>
      <c r="AS66" s="72" t="s">
        <v>229</v>
      </c>
      <c r="AT66" s="72">
        <v>21</v>
      </c>
      <c r="AU66" s="76" t="s">
        <v>1236</v>
      </c>
      <c r="AV66" s="72" t="b">
        <v>1</v>
      </c>
      <c r="AW66" s="72" t="s">
        <v>299</v>
      </c>
      <c r="AX66" s="76" t="s">
        <v>1322</v>
      </c>
      <c r="AY66" s="72" t="s">
        <v>65</v>
      </c>
      <c r="AZ66" s="50"/>
      <c r="BA66" s="50"/>
      <c r="BB66" s="50"/>
      <c r="BC66" s="50"/>
      <c r="BD66" s="50"/>
      <c r="BE66" s="50"/>
      <c r="BF66" s="50"/>
      <c r="BG66" s="50"/>
      <c r="BH66" s="50"/>
      <c r="BI66" s="50"/>
      <c r="BJ66" s="50"/>
      <c r="BK66" s="51"/>
      <c r="BL66" s="50"/>
      <c r="BM66" s="51"/>
      <c r="BN66" s="50"/>
      <c r="BO66" s="51"/>
      <c r="BP66" s="50"/>
      <c r="BQ66" s="51"/>
      <c r="BR66" s="50"/>
      <c r="BS66" s="2"/>
      <c r="BT66" s="3"/>
      <c r="BU66" s="3"/>
      <c r="BV66" s="3"/>
      <c r="BW66" s="3"/>
    </row>
    <row r="67" spans="1:75" x14ac:dyDescent="0.35">
      <c r="A67" s="70" t="s">
        <v>533</v>
      </c>
      <c r="B67" s="83"/>
      <c r="C67" s="83"/>
      <c r="D67" s="84"/>
      <c r="E67" s="107"/>
      <c r="F67" s="80" t="s">
        <v>1261</v>
      </c>
      <c r="G67" s="108"/>
      <c r="H67" s="81"/>
      <c r="I67" s="87"/>
      <c r="J67" s="109"/>
      <c r="K67" s="81" t="s">
        <v>1403</v>
      </c>
      <c r="L67" s="110"/>
      <c r="M67" s="92"/>
      <c r="N67" s="92"/>
      <c r="O67" s="93"/>
      <c r="P67" s="94"/>
      <c r="Q67" s="94"/>
      <c r="R67" s="79"/>
      <c r="S67" s="79"/>
      <c r="T67" s="79"/>
      <c r="U67" s="79"/>
      <c r="V67" s="52"/>
      <c r="W67" s="52"/>
      <c r="X67" s="52"/>
      <c r="Y67" s="52"/>
      <c r="Z67" s="51"/>
      <c r="AA67" s="88">
        <v>67</v>
      </c>
      <c r="AB67" s="88"/>
      <c r="AC67" s="89"/>
      <c r="AD67" s="72" t="s">
        <v>1026</v>
      </c>
      <c r="AE67" s="72">
        <v>4</v>
      </c>
      <c r="AF67" s="72">
        <v>1216</v>
      </c>
      <c r="AG67" s="72">
        <v>5460</v>
      </c>
      <c r="AH67" s="72">
        <v>21</v>
      </c>
      <c r="AI67" s="72">
        <v>7200</v>
      </c>
      <c r="AJ67" s="72" t="s">
        <v>1083</v>
      </c>
      <c r="AK67" s="72" t="s">
        <v>1121</v>
      </c>
      <c r="AL67" s="76" t="s">
        <v>1159</v>
      </c>
      <c r="AM67" s="72" t="s">
        <v>1173</v>
      </c>
      <c r="AN67" s="74">
        <v>42172.300949074073</v>
      </c>
      <c r="AO67" s="76" t="s">
        <v>1210</v>
      </c>
      <c r="AP67" s="72" t="b">
        <v>1</v>
      </c>
      <c r="AQ67" s="72" t="b">
        <v>0</v>
      </c>
      <c r="AR67" s="72" t="b">
        <v>0</v>
      </c>
      <c r="AS67" s="72" t="s">
        <v>229</v>
      </c>
      <c r="AT67" s="72">
        <v>7</v>
      </c>
      <c r="AU67" s="76" t="s">
        <v>290</v>
      </c>
      <c r="AV67" s="72" t="b">
        <v>1</v>
      </c>
      <c r="AW67" s="72" t="s">
        <v>299</v>
      </c>
      <c r="AX67" s="76" t="s">
        <v>1323</v>
      </c>
      <c r="AY67" s="72" t="s">
        <v>65</v>
      </c>
      <c r="AZ67" s="50"/>
      <c r="BA67" s="50"/>
      <c r="BB67" s="50"/>
      <c r="BC67" s="50"/>
      <c r="BD67" s="50"/>
      <c r="BE67" s="50"/>
      <c r="BF67" s="50"/>
      <c r="BG67" s="50"/>
      <c r="BH67" s="50"/>
      <c r="BI67" s="50"/>
      <c r="BJ67" s="50"/>
      <c r="BK67" s="51"/>
      <c r="BL67" s="50"/>
      <c r="BM67" s="51"/>
      <c r="BN67" s="50"/>
      <c r="BO67" s="51"/>
      <c r="BP67" s="50"/>
      <c r="BQ67" s="51"/>
      <c r="BR67" s="50"/>
      <c r="BS67" s="2"/>
      <c r="BT67" s="3"/>
      <c r="BU67" s="3"/>
      <c r="BV67" s="3"/>
      <c r="BW67" s="3"/>
    </row>
    <row r="68" spans="1:75" x14ac:dyDescent="0.35">
      <c r="A68" s="70" t="s">
        <v>509</v>
      </c>
      <c r="B68" s="83"/>
      <c r="C68" s="83"/>
      <c r="D68" s="84"/>
      <c r="E68" s="107"/>
      <c r="F68" s="80" t="s">
        <v>758</v>
      </c>
      <c r="G68" s="108"/>
      <c r="H68" s="81"/>
      <c r="I68" s="87"/>
      <c r="J68" s="109"/>
      <c r="K68" s="81" t="s">
        <v>1404</v>
      </c>
      <c r="L68" s="110"/>
      <c r="M68" s="92"/>
      <c r="N68" s="92"/>
      <c r="O68" s="93"/>
      <c r="P68" s="94"/>
      <c r="Q68" s="94"/>
      <c r="R68" s="79"/>
      <c r="S68" s="79"/>
      <c r="T68" s="79"/>
      <c r="U68" s="79"/>
      <c r="V68" s="52"/>
      <c r="W68" s="52"/>
      <c r="X68" s="52"/>
      <c r="Y68" s="52"/>
      <c r="Z68" s="51"/>
      <c r="AA68" s="88">
        <v>68</v>
      </c>
      <c r="AB68" s="88"/>
      <c r="AC68" s="89"/>
      <c r="AD68" s="72" t="s">
        <v>1027</v>
      </c>
      <c r="AE68" s="72">
        <v>188</v>
      </c>
      <c r="AF68" s="72">
        <v>337</v>
      </c>
      <c r="AG68" s="72">
        <v>16913</v>
      </c>
      <c r="AH68" s="72">
        <v>55</v>
      </c>
      <c r="AI68" s="72">
        <v>28800</v>
      </c>
      <c r="AJ68" s="72" t="s">
        <v>1084</v>
      </c>
      <c r="AK68" s="72"/>
      <c r="AL68" s="72"/>
      <c r="AM68" s="72" t="s">
        <v>374</v>
      </c>
      <c r="AN68" s="74">
        <v>41115.600740740738</v>
      </c>
      <c r="AO68" s="76" t="s">
        <v>1211</v>
      </c>
      <c r="AP68" s="72" t="b">
        <v>0</v>
      </c>
      <c r="AQ68" s="72" t="b">
        <v>0</v>
      </c>
      <c r="AR68" s="72" t="b">
        <v>1</v>
      </c>
      <c r="AS68" s="72" t="s">
        <v>343</v>
      </c>
      <c r="AT68" s="72">
        <v>1</v>
      </c>
      <c r="AU68" s="76" t="s">
        <v>319</v>
      </c>
      <c r="AV68" s="72" t="b">
        <v>0</v>
      </c>
      <c r="AW68" s="72" t="s">
        <v>299</v>
      </c>
      <c r="AX68" s="76" t="s">
        <v>1324</v>
      </c>
      <c r="AY68" s="72" t="s">
        <v>66</v>
      </c>
      <c r="AZ68" s="50"/>
      <c r="BA68" s="50"/>
      <c r="BB68" s="50"/>
      <c r="BC68" s="50"/>
      <c r="BD68" s="50" t="s">
        <v>702</v>
      </c>
      <c r="BE68" s="50" t="s">
        <v>702</v>
      </c>
      <c r="BF68" s="114" t="s">
        <v>1556</v>
      </c>
      <c r="BG68" s="114" t="s">
        <v>1556</v>
      </c>
      <c r="BH68" s="114" t="s">
        <v>1637</v>
      </c>
      <c r="BI68" s="114" t="s">
        <v>1637</v>
      </c>
      <c r="BJ68" s="114">
        <v>0</v>
      </c>
      <c r="BK68" s="118">
        <v>0</v>
      </c>
      <c r="BL68" s="114">
        <v>0</v>
      </c>
      <c r="BM68" s="118">
        <v>0</v>
      </c>
      <c r="BN68" s="114">
        <v>0</v>
      </c>
      <c r="BO68" s="118">
        <v>0</v>
      </c>
      <c r="BP68" s="114">
        <v>19</v>
      </c>
      <c r="BQ68" s="118">
        <v>100</v>
      </c>
      <c r="BR68" s="114">
        <v>19</v>
      </c>
      <c r="BS68" s="2"/>
      <c r="BT68" s="3"/>
      <c r="BU68" s="3"/>
      <c r="BV68" s="3"/>
      <c r="BW68" s="3"/>
    </row>
    <row r="69" spans="1:75" x14ac:dyDescent="0.35">
      <c r="A69" s="70" t="s">
        <v>518</v>
      </c>
      <c r="B69" s="83"/>
      <c r="C69" s="83"/>
      <c r="D69" s="84"/>
      <c r="E69" s="107"/>
      <c r="F69" s="80" t="s">
        <v>764</v>
      </c>
      <c r="G69" s="108"/>
      <c r="H69" s="81"/>
      <c r="I69" s="87"/>
      <c r="J69" s="109"/>
      <c r="K69" s="81" t="s">
        <v>1405</v>
      </c>
      <c r="L69" s="110"/>
      <c r="M69" s="92"/>
      <c r="N69" s="92"/>
      <c r="O69" s="93"/>
      <c r="P69" s="94"/>
      <c r="Q69" s="94"/>
      <c r="R69" s="79"/>
      <c r="S69" s="79"/>
      <c r="T69" s="79"/>
      <c r="U69" s="79"/>
      <c r="V69" s="52"/>
      <c r="W69" s="52"/>
      <c r="X69" s="52"/>
      <c r="Y69" s="52"/>
      <c r="Z69" s="51"/>
      <c r="AA69" s="88">
        <v>69</v>
      </c>
      <c r="AB69" s="88"/>
      <c r="AC69" s="89"/>
      <c r="AD69" s="72" t="s">
        <v>1028</v>
      </c>
      <c r="AE69" s="72">
        <v>282</v>
      </c>
      <c r="AF69" s="72">
        <v>18239</v>
      </c>
      <c r="AG69" s="72">
        <v>42496</v>
      </c>
      <c r="AH69" s="72">
        <v>353</v>
      </c>
      <c r="AI69" s="72">
        <v>25200</v>
      </c>
      <c r="AJ69" s="72" t="s">
        <v>1085</v>
      </c>
      <c r="AK69" s="72" t="s">
        <v>1122</v>
      </c>
      <c r="AL69" s="76" t="s">
        <v>1160</v>
      </c>
      <c r="AM69" s="72" t="s">
        <v>278</v>
      </c>
      <c r="AN69" s="74">
        <v>41227.232858796298</v>
      </c>
      <c r="AO69" s="76" t="s">
        <v>1212</v>
      </c>
      <c r="AP69" s="72" t="b">
        <v>0</v>
      </c>
      <c r="AQ69" s="72" t="b">
        <v>0</v>
      </c>
      <c r="AR69" s="72" t="b">
        <v>1</v>
      </c>
      <c r="AS69" s="72" t="s">
        <v>343</v>
      </c>
      <c r="AT69" s="72">
        <v>30</v>
      </c>
      <c r="AU69" s="76" t="s">
        <v>1237</v>
      </c>
      <c r="AV69" s="72" t="b">
        <v>0</v>
      </c>
      <c r="AW69" s="72" t="s">
        <v>299</v>
      </c>
      <c r="AX69" s="76" t="s">
        <v>1325</v>
      </c>
      <c r="AY69" s="72" t="s">
        <v>66</v>
      </c>
      <c r="AZ69" s="50" t="s">
        <v>673</v>
      </c>
      <c r="BA69" s="50" t="s">
        <v>673</v>
      </c>
      <c r="BB69" s="50" t="s">
        <v>224</v>
      </c>
      <c r="BC69" s="50" t="s">
        <v>224</v>
      </c>
      <c r="BD69" s="50" t="s">
        <v>702</v>
      </c>
      <c r="BE69" s="50" t="s">
        <v>702</v>
      </c>
      <c r="BF69" s="114" t="s">
        <v>1557</v>
      </c>
      <c r="BG69" s="114" t="s">
        <v>1557</v>
      </c>
      <c r="BH69" s="114" t="s">
        <v>1638</v>
      </c>
      <c r="BI69" s="114" t="s">
        <v>1638</v>
      </c>
      <c r="BJ69" s="114">
        <v>0</v>
      </c>
      <c r="BK69" s="118">
        <v>0</v>
      </c>
      <c r="BL69" s="114">
        <v>0</v>
      </c>
      <c r="BM69" s="118">
        <v>0</v>
      </c>
      <c r="BN69" s="114">
        <v>0</v>
      </c>
      <c r="BO69" s="118">
        <v>0</v>
      </c>
      <c r="BP69" s="114">
        <v>16</v>
      </c>
      <c r="BQ69" s="118">
        <v>100</v>
      </c>
      <c r="BR69" s="114">
        <v>16</v>
      </c>
    </row>
    <row r="70" spans="1:75" x14ac:dyDescent="0.35">
      <c r="A70" s="70" t="s">
        <v>510</v>
      </c>
      <c r="B70" s="83"/>
      <c r="C70" s="83"/>
      <c r="D70" s="84"/>
      <c r="E70" s="107"/>
      <c r="F70" s="80" t="s">
        <v>1262</v>
      </c>
      <c r="G70" s="108"/>
      <c r="H70" s="81"/>
      <c r="I70" s="87"/>
      <c r="J70" s="109"/>
      <c r="K70" s="81" t="s">
        <v>1406</v>
      </c>
      <c r="L70" s="110"/>
      <c r="M70" s="92"/>
      <c r="N70" s="92"/>
      <c r="O70" s="93"/>
      <c r="P70" s="94"/>
      <c r="Q70" s="94"/>
      <c r="R70" s="79"/>
      <c r="S70" s="79"/>
      <c r="T70" s="79"/>
      <c r="U70" s="79"/>
      <c r="V70" s="52"/>
      <c r="W70" s="52"/>
      <c r="X70" s="52"/>
      <c r="Y70" s="52"/>
      <c r="Z70" s="51"/>
      <c r="AA70" s="88">
        <v>70</v>
      </c>
      <c r="AB70" s="88"/>
      <c r="AC70" s="89"/>
      <c r="AD70" s="72" t="s">
        <v>1029</v>
      </c>
      <c r="AE70" s="72">
        <v>1142</v>
      </c>
      <c r="AF70" s="72">
        <v>1176</v>
      </c>
      <c r="AG70" s="72">
        <v>2060</v>
      </c>
      <c r="AH70" s="72">
        <v>2051</v>
      </c>
      <c r="AI70" s="72">
        <v>-10800</v>
      </c>
      <c r="AJ70" s="72" t="s">
        <v>1086</v>
      </c>
      <c r="AK70" s="72" t="s">
        <v>1123</v>
      </c>
      <c r="AL70" s="76" t="s">
        <v>1161</v>
      </c>
      <c r="AM70" s="72" t="s">
        <v>315</v>
      </c>
      <c r="AN70" s="74">
        <v>42748.849456018521</v>
      </c>
      <c r="AO70" s="76" t="s">
        <v>1213</v>
      </c>
      <c r="AP70" s="72" t="b">
        <v>0</v>
      </c>
      <c r="AQ70" s="72" t="b">
        <v>0</v>
      </c>
      <c r="AR70" s="72" t="b">
        <v>1</v>
      </c>
      <c r="AS70" s="72" t="s">
        <v>232</v>
      </c>
      <c r="AT70" s="72">
        <v>2</v>
      </c>
      <c r="AU70" s="76" t="s">
        <v>290</v>
      </c>
      <c r="AV70" s="72" t="b">
        <v>0</v>
      </c>
      <c r="AW70" s="72" t="s">
        <v>299</v>
      </c>
      <c r="AX70" s="76" t="s">
        <v>1326</v>
      </c>
      <c r="AY70" s="72" t="s">
        <v>66</v>
      </c>
      <c r="AZ70" s="50" t="s">
        <v>663</v>
      </c>
      <c r="BA70" s="50" t="s">
        <v>663</v>
      </c>
      <c r="BB70" s="50" t="s">
        <v>305</v>
      </c>
      <c r="BC70" s="50" t="s">
        <v>305</v>
      </c>
      <c r="BD70" s="50"/>
      <c r="BE70" s="50"/>
      <c r="BF70" s="114" t="s">
        <v>1558</v>
      </c>
      <c r="BG70" s="114" t="s">
        <v>1558</v>
      </c>
      <c r="BH70" s="114" t="s">
        <v>1639</v>
      </c>
      <c r="BI70" s="114" t="s">
        <v>1639</v>
      </c>
      <c r="BJ70" s="114">
        <v>0</v>
      </c>
      <c r="BK70" s="118">
        <v>0</v>
      </c>
      <c r="BL70" s="114">
        <v>0</v>
      </c>
      <c r="BM70" s="118">
        <v>0</v>
      </c>
      <c r="BN70" s="114">
        <v>0</v>
      </c>
      <c r="BO70" s="118">
        <v>0</v>
      </c>
      <c r="BP70" s="114">
        <v>11</v>
      </c>
      <c r="BQ70" s="118">
        <v>100</v>
      </c>
      <c r="BR70" s="114">
        <v>11</v>
      </c>
    </row>
    <row r="71" spans="1:75" x14ac:dyDescent="0.35">
      <c r="A71" s="70" t="s">
        <v>320</v>
      </c>
      <c r="B71" s="83"/>
      <c r="C71" s="83"/>
      <c r="D71" s="84"/>
      <c r="E71" s="107"/>
      <c r="F71" s="80" t="s">
        <v>346</v>
      </c>
      <c r="G71" s="108"/>
      <c r="H71" s="81"/>
      <c r="I71" s="87"/>
      <c r="J71" s="109"/>
      <c r="K71" s="81" t="s">
        <v>1407</v>
      </c>
      <c r="L71" s="110"/>
      <c r="M71" s="92"/>
      <c r="N71" s="92"/>
      <c r="O71" s="93"/>
      <c r="P71" s="94"/>
      <c r="Q71" s="94"/>
      <c r="R71" s="79"/>
      <c r="S71" s="79"/>
      <c r="T71" s="79"/>
      <c r="U71" s="79"/>
      <c r="V71" s="52"/>
      <c r="W71" s="52"/>
      <c r="X71" s="52"/>
      <c r="Y71" s="52"/>
      <c r="Z71" s="51"/>
      <c r="AA71" s="88">
        <v>71</v>
      </c>
      <c r="AB71" s="88"/>
      <c r="AC71" s="89"/>
      <c r="AD71" s="72" t="s">
        <v>336</v>
      </c>
      <c r="AE71" s="72">
        <v>17614</v>
      </c>
      <c r="AF71" s="72">
        <v>19961</v>
      </c>
      <c r="AG71" s="72">
        <v>30969</v>
      </c>
      <c r="AH71" s="72">
        <v>5</v>
      </c>
      <c r="AI71" s="72">
        <v>-10800</v>
      </c>
      <c r="AJ71" s="72" t="s">
        <v>337</v>
      </c>
      <c r="AK71" s="72" t="s">
        <v>313</v>
      </c>
      <c r="AL71" s="76" t="s">
        <v>340</v>
      </c>
      <c r="AM71" s="72" t="s">
        <v>315</v>
      </c>
      <c r="AN71" s="74">
        <v>40932.646192129629</v>
      </c>
      <c r="AO71" s="76" t="s">
        <v>342</v>
      </c>
      <c r="AP71" s="72" t="b">
        <v>0</v>
      </c>
      <c r="AQ71" s="72" t="b">
        <v>0</v>
      </c>
      <c r="AR71" s="72" t="b">
        <v>0</v>
      </c>
      <c r="AS71" s="72" t="s">
        <v>232</v>
      </c>
      <c r="AT71" s="72">
        <v>24</v>
      </c>
      <c r="AU71" s="76" t="s">
        <v>344</v>
      </c>
      <c r="AV71" s="72" t="b">
        <v>0</v>
      </c>
      <c r="AW71" s="72" t="s">
        <v>299</v>
      </c>
      <c r="AX71" s="76" t="s">
        <v>348</v>
      </c>
      <c r="AY71" s="72" t="s">
        <v>66</v>
      </c>
      <c r="AZ71" s="50" t="s">
        <v>1492</v>
      </c>
      <c r="BA71" s="50" t="s">
        <v>1492</v>
      </c>
      <c r="BB71" s="50" t="s">
        <v>305</v>
      </c>
      <c r="BC71" s="50" t="s">
        <v>305</v>
      </c>
      <c r="BD71" s="50"/>
      <c r="BE71" s="50"/>
      <c r="BF71" s="114" t="s">
        <v>1559</v>
      </c>
      <c r="BG71" s="114" t="s">
        <v>1580</v>
      </c>
      <c r="BH71" s="114" t="s">
        <v>1640</v>
      </c>
      <c r="BI71" s="114" t="s">
        <v>1661</v>
      </c>
      <c r="BJ71" s="114">
        <v>0</v>
      </c>
      <c r="BK71" s="118">
        <v>0</v>
      </c>
      <c r="BL71" s="114">
        <v>0</v>
      </c>
      <c r="BM71" s="118">
        <v>0</v>
      </c>
      <c r="BN71" s="114">
        <v>0</v>
      </c>
      <c r="BO71" s="118">
        <v>0</v>
      </c>
      <c r="BP71" s="114">
        <v>18</v>
      </c>
      <c r="BQ71" s="118">
        <v>100</v>
      </c>
      <c r="BR71" s="114">
        <v>18</v>
      </c>
    </row>
    <row r="72" spans="1:75" x14ac:dyDescent="0.35">
      <c r="A72" s="70" t="s">
        <v>511</v>
      </c>
      <c r="B72" s="83"/>
      <c r="C72" s="83"/>
      <c r="D72" s="84"/>
      <c r="E72" s="107"/>
      <c r="F72" s="80" t="s">
        <v>759</v>
      </c>
      <c r="G72" s="108"/>
      <c r="H72" s="81"/>
      <c r="I72" s="87"/>
      <c r="J72" s="109"/>
      <c r="K72" s="81" t="s">
        <v>1408</v>
      </c>
      <c r="L72" s="110"/>
      <c r="M72" s="92"/>
      <c r="N72" s="92"/>
      <c r="O72" s="93"/>
      <c r="P72" s="94"/>
      <c r="Q72" s="94"/>
      <c r="R72" s="79"/>
      <c r="S72" s="79"/>
      <c r="T72" s="79"/>
      <c r="U72" s="79"/>
      <c r="V72" s="52"/>
      <c r="W72" s="52"/>
      <c r="X72" s="52"/>
      <c r="Y72" s="52"/>
      <c r="Z72" s="51"/>
      <c r="AA72" s="88">
        <v>72</v>
      </c>
      <c r="AB72" s="88"/>
      <c r="AC72" s="89"/>
      <c r="AD72" s="72" t="s">
        <v>1030</v>
      </c>
      <c r="AE72" s="72">
        <v>8271</v>
      </c>
      <c r="AF72" s="72">
        <v>7531</v>
      </c>
      <c r="AG72" s="72">
        <v>180</v>
      </c>
      <c r="AH72" s="72">
        <v>0</v>
      </c>
      <c r="AI72" s="72">
        <v>7200</v>
      </c>
      <c r="AJ72" s="72" t="s">
        <v>1087</v>
      </c>
      <c r="AK72" s="72" t="s">
        <v>1124</v>
      </c>
      <c r="AL72" s="76" t="s">
        <v>1162</v>
      </c>
      <c r="AM72" s="72" t="s">
        <v>275</v>
      </c>
      <c r="AN72" s="74">
        <v>40402.698437500003</v>
      </c>
      <c r="AO72" s="76" t="s">
        <v>1214</v>
      </c>
      <c r="AP72" s="72" t="b">
        <v>0</v>
      </c>
      <c r="AQ72" s="72" t="b">
        <v>0</v>
      </c>
      <c r="AR72" s="72" t="b">
        <v>0</v>
      </c>
      <c r="AS72" s="72" t="s">
        <v>230</v>
      </c>
      <c r="AT72" s="72">
        <v>7</v>
      </c>
      <c r="AU72" s="76" t="s">
        <v>1238</v>
      </c>
      <c r="AV72" s="72" t="b">
        <v>0</v>
      </c>
      <c r="AW72" s="72" t="s">
        <v>299</v>
      </c>
      <c r="AX72" s="76" t="s">
        <v>1327</v>
      </c>
      <c r="AY72" s="72" t="s">
        <v>66</v>
      </c>
      <c r="AZ72" s="50" t="s">
        <v>664</v>
      </c>
      <c r="BA72" s="50" t="s">
        <v>664</v>
      </c>
      <c r="BB72" s="50" t="s">
        <v>692</v>
      </c>
      <c r="BC72" s="50" t="s">
        <v>692</v>
      </c>
      <c r="BD72" s="50"/>
      <c r="BE72" s="50"/>
      <c r="BF72" s="114" t="s">
        <v>1560</v>
      </c>
      <c r="BG72" s="114" t="s">
        <v>1560</v>
      </c>
      <c r="BH72" s="114" t="s">
        <v>1641</v>
      </c>
      <c r="BI72" s="114" t="s">
        <v>1641</v>
      </c>
      <c r="BJ72" s="114">
        <v>0</v>
      </c>
      <c r="BK72" s="118">
        <v>0</v>
      </c>
      <c r="BL72" s="114">
        <v>0</v>
      </c>
      <c r="BM72" s="118">
        <v>0</v>
      </c>
      <c r="BN72" s="114">
        <v>0</v>
      </c>
      <c r="BO72" s="118">
        <v>0</v>
      </c>
      <c r="BP72" s="114">
        <v>18</v>
      </c>
      <c r="BQ72" s="118">
        <v>100</v>
      </c>
      <c r="BR72" s="114">
        <v>18</v>
      </c>
    </row>
    <row r="73" spans="1:75" x14ac:dyDescent="0.35">
      <c r="A73" s="70" t="s">
        <v>512</v>
      </c>
      <c r="B73" s="83"/>
      <c r="C73" s="83"/>
      <c r="D73" s="84"/>
      <c r="E73" s="107"/>
      <c r="F73" s="80" t="s">
        <v>760</v>
      </c>
      <c r="G73" s="108"/>
      <c r="H73" s="81"/>
      <c r="I73" s="87"/>
      <c r="J73" s="109"/>
      <c r="K73" s="81" t="s">
        <v>1409</v>
      </c>
      <c r="L73" s="110"/>
      <c r="M73" s="92"/>
      <c r="N73" s="92"/>
      <c r="O73" s="93"/>
      <c r="P73" s="94"/>
      <c r="Q73" s="94"/>
      <c r="R73" s="79"/>
      <c r="S73" s="79"/>
      <c r="T73" s="79"/>
      <c r="U73" s="79"/>
      <c r="V73" s="52"/>
      <c r="W73" s="52"/>
      <c r="X73" s="52"/>
      <c r="Y73" s="52"/>
      <c r="Z73" s="51"/>
      <c r="AA73" s="88">
        <v>73</v>
      </c>
      <c r="AB73" s="88"/>
      <c r="AC73" s="89"/>
      <c r="AD73" s="72" t="s">
        <v>1031</v>
      </c>
      <c r="AE73" s="72">
        <v>783</v>
      </c>
      <c r="AF73" s="72">
        <v>206</v>
      </c>
      <c r="AG73" s="72">
        <v>276</v>
      </c>
      <c r="AH73" s="72">
        <v>1</v>
      </c>
      <c r="AI73" s="72"/>
      <c r="AJ73" s="72"/>
      <c r="AK73" s="72"/>
      <c r="AL73" s="72"/>
      <c r="AM73" s="72"/>
      <c r="AN73" s="74">
        <v>42495.273819444446</v>
      </c>
      <c r="AO73" s="76" t="s">
        <v>1215</v>
      </c>
      <c r="AP73" s="72" t="b">
        <v>1</v>
      </c>
      <c r="AQ73" s="72" t="b">
        <v>0</v>
      </c>
      <c r="AR73" s="72" t="b">
        <v>0</v>
      </c>
      <c r="AS73" s="72" t="s">
        <v>229</v>
      </c>
      <c r="AT73" s="72">
        <v>0</v>
      </c>
      <c r="AU73" s="72"/>
      <c r="AV73" s="72" t="b">
        <v>0</v>
      </c>
      <c r="AW73" s="72" t="s">
        <v>299</v>
      </c>
      <c r="AX73" s="76" t="s">
        <v>1328</v>
      </c>
      <c r="AY73" s="72" t="s">
        <v>66</v>
      </c>
      <c r="AZ73" s="50" t="s">
        <v>665</v>
      </c>
      <c r="BA73" s="50" t="s">
        <v>665</v>
      </c>
      <c r="BB73" s="50" t="s">
        <v>693</v>
      </c>
      <c r="BC73" s="50" t="s">
        <v>693</v>
      </c>
      <c r="BD73" s="50" t="s">
        <v>703</v>
      </c>
      <c r="BE73" s="50" t="s">
        <v>703</v>
      </c>
      <c r="BF73" s="114" t="s">
        <v>1561</v>
      </c>
      <c r="BG73" s="114" t="s">
        <v>1561</v>
      </c>
      <c r="BH73" s="114" t="s">
        <v>1642</v>
      </c>
      <c r="BI73" s="114" t="s">
        <v>1642</v>
      </c>
      <c r="BJ73" s="114">
        <v>0</v>
      </c>
      <c r="BK73" s="118">
        <v>0</v>
      </c>
      <c r="BL73" s="114">
        <v>0</v>
      </c>
      <c r="BM73" s="118">
        <v>0</v>
      </c>
      <c r="BN73" s="114">
        <v>0</v>
      </c>
      <c r="BO73" s="118">
        <v>0</v>
      </c>
      <c r="BP73" s="114">
        <v>16</v>
      </c>
      <c r="BQ73" s="118">
        <v>100</v>
      </c>
      <c r="BR73" s="114">
        <v>16</v>
      </c>
    </row>
    <row r="74" spans="1:75" x14ac:dyDescent="0.35">
      <c r="A74" s="70" t="s">
        <v>534</v>
      </c>
      <c r="B74" s="83"/>
      <c r="C74" s="83"/>
      <c r="D74" s="84"/>
      <c r="E74" s="107"/>
      <c r="F74" s="80" t="s">
        <v>1263</v>
      </c>
      <c r="G74" s="108"/>
      <c r="H74" s="81"/>
      <c r="I74" s="87"/>
      <c r="J74" s="109"/>
      <c r="K74" s="81" t="s">
        <v>1410</v>
      </c>
      <c r="L74" s="110"/>
      <c r="M74" s="92"/>
      <c r="N74" s="92"/>
      <c r="O74" s="93"/>
      <c r="P74" s="94"/>
      <c r="Q74" s="94"/>
      <c r="R74" s="79"/>
      <c r="S74" s="79"/>
      <c r="T74" s="79"/>
      <c r="U74" s="79"/>
      <c r="V74" s="52"/>
      <c r="W74" s="52"/>
      <c r="X74" s="52"/>
      <c r="Y74" s="52"/>
      <c r="Z74" s="51"/>
      <c r="AA74" s="88">
        <v>74</v>
      </c>
      <c r="AB74" s="88"/>
      <c r="AC74" s="89"/>
      <c r="AD74" s="72" t="s">
        <v>1032</v>
      </c>
      <c r="AE74" s="72">
        <v>228</v>
      </c>
      <c r="AF74" s="72">
        <v>16382</v>
      </c>
      <c r="AG74" s="72">
        <v>3886</v>
      </c>
      <c r="AH74" s="72">
        <v>106</v>
      </c>
      <c r="AI74" s="72">
        <v>-14400</v>
      </c>
      <c r="AJ74" s="72" t="s">
        <v>1088</v>
      </c>
      <c r="AK74" s="72" t="s">
        <v>1125</v>
      </c>
      <c r="AL74" s="76" t="s">
        <v>1163</v>
      </c>
      <c r="AM74" s="72" t="s">
        <v>442</v>
      </c>
      <c r="AN74" s="74">
        <v>40459.211493055554</v>
      </c>
      <c r="AO74" s="76" t="s">
        <v>1216</v>
      </c>
      <c r="AP74" s="72" t="b">
        <v>0</v>
      </c>
      <c r="AQ74" s="72" t="b">
        <v>0</v>
      </c>
      <c r="AR74" s="72" t="b">
        <v>1</v>
      </c>
      <c r="AS74" s="72" t="s">
        <v>229</v>
      </c>
      <c r="AT74" s="72">
        <v>23</v>
      </c>
      <c r="AU74" s="76" t="s">
        <v>1239</v>
      </c>
      <c r="AV74" s="72" t="b">
        <v>0</v>
      </c>
      <c r="AW74" s="72" t="s">
        <v>299</v>
      </c>
      <c r="AX74" s="76" t="s">
        <v>1329</v>
      </c>
      <c r="AY74" s="72" t="s">
        <v>65</v>
      </c>
      <c r="AZ74" s="50"/>
      <c r="BA74" s="50"/>
      <c r="BB74" s="50"/>
      <c r="BC74" s="50"/>
      <c r="BD74" s="50"/>
      <c r="BE74" s="50"/>
      <c r="BF74" s="50"/>
      <c r="BG74" s="50"/>
      <c r="BH74" s="50"/>
      <c r="BI74" s="50"/>
      <c r="BJ74" s="50"/>
      <c r="BK74" s="51"/>
      <c r="BL74" s="50"/>
      <c r="BM74" s="51"/>
      <c r="BN74" s="50"/>
      <c r="BO74" s="51"/>
      <c r="BP74" s="50"/>
      <c r="BQ74" s="51"/>
      <c r="BR74" s="50"/>
    </row>
    <row r="75" spans="1:75" x14ac:dyDescent="0.35">
      <c r="A75" s="70" t="s">
        <v>216</v>
      </c>
      <c r="B75" s="83"/>
      <c r="C75" s="83"/>
      <c r="D75" s="84"/>
      <c r="E75" s="107"/>
      <c r="F75" s="80" t="s">
        <v>298</v>
      </c>
      <c r="G75" s="108"/>
      <c r="H75" s="81"/>
      <c r="I75" s="87"/>
      <c r="J75" s="109"/>
      <c r="K75" s="81" t="s">
        <v>1411</v>
      </c>
      <c r="L75" s="110"/>
      <c r="M75" s="92"/>
      <c r="N75" s="92"/>
      <c r="O75" s="93"/>
      <c r="P75" s="94"/>
      <c r="Q75" s="94"/>
      <c r="R75" s="79"/>
      <c r="S75" s="79"/>
      <c r="T75" s="79"/>
      <c r="U75" s="79"/>
      <c r="V75" s="52"/>
      <c r="W75" s="52"/>
      <c r="X75" s="52"/>
      <c r="Y75" s="52"/>
      <c r="Z75" s="51"/>
      <c r="AA75" s="88">
        <v>75</v>
      </c>
      <c r="AB75" s="88"/>
      <c r="AC75" s="89"/>
      <c r="AD75" s="72" t="s">
        <v>267</v>
      </c>
      <c r="AE75" s="72">
        <v>68</v>
      </c>
      <c r="AF75" s="72">
        <v>240</v>
      </c>
      <c r="AG75" s="72">
        <v>155716</v>
      </c>
      <c r="AH75" s="72">
        <v>1</v>
      </c>
      <c r="AI75" s="72"/>
      <c r="AJ75" s="72"/>
      <c r="AK75" s="72"/>
      <c r="AL75" s="72"/>
      <c r="AM75" s="72"/>
      <c r="AN75" s="74">
        <v>42456.716435185182</v>
      </c>
      <c r="AO75" s="76" t="s">
        <v>286</v>
      </c>
      <c r="AP75" s="72" t="b">
        <v>1</v>
      </c>
      <c r="AQ75" s="72" t="b">
        <v>0</v>
      </c>
      <c r="AR75" s="72" t="b">
        <v>0</v>
      </c>
      <c r="AS75" s="72" t="s">
        <v>230</v>
      </c>
      <c r="AT75" s="72">
        <v>26</v>
      </c>
      <c r="AU75" s="72"/>
      <c r="AV75" s="72" t="b">
        <v>0</v>
      </c>
      <c r="AW75" s="72" t="s">
        <v>299</v>
      </c>
      <c r="AX75" s="76" t="s">
        <v>302</v>
      </c>
      <c r="AY75" s="72" t="s">
        <v>66</v>
      </c>
      <c r="AZ75" s="50" t="s">
        <v>1493</v>
      </c>
      <c r="BA75" s="50" t="s">
        <v>1493</v>
      </c>
      <c r="BB75" s="50" t="s">
        <v>1497</v>
      </c>
      <c r="BC75" s="50" t="s">
        <v>1499</v>
      </c>
      <c r="BD75" s="50"/>
      <c r="BE75" s="50"/>
      <c r="BF75" s="114" t="s">
        <v>1562</v>
      </c>
      <c r="BG75" s="114" t="s">
        <v>1581</v>
      </c>
      <c r="BH75" s="114" t="s">
        <v>1643</v>
      </c>
      <c r="BI75" s="114" t="s">
        <v>1662</v>
      </c>
      <c r="BJ75" s="114">
        <v>0</v>
      </c>
      <c r="BK75" s="118">
        <v>0</v>
      </c>
      <c r="BL75" s="114">
        <v>0</v>
      </c>
      <c r="BM75" s="118">
        <v>0</v>
      </c>
      <c r="BN75" s="114">
        <v>0</v>
      </c>
      <c r="BO75" s="118">
        <v>0</v>
      </c>
      <c r="BP75" s="114">
        <v>57</v>
      </c>
      <c r="BQ75" s="118">
        <v>100</v>
      </c>
      <c r="BR75" s="114">
        <v>57</v>
      </c>
    </row>
    <row r="76" spans="1:75" x14ac:dyDescent="0.35">
      <c r="A76" s="70" t="s">
        <v>352</v>
      </c>
      <c r="B76" s="83"/>
      <c r="C76" s="83"/>
      <c r="D76" s="84"/>
      <c r="E76" s="107"/>
      <c r="F76" s="80" t="s">
        <v>356</v>
      </c>
      <c r="G76" s="108"/>
      <c r="H76" s="81"/>
      <c r="I76" s="87"/>
      <c r="J76" s="109"/>
      <c r="K76" s="81" t="s">
        <v>1412</v>
      </c>
      <c r="L76" s="110"/>
      <c r="M76" s="92"/>
      <c r="N76" s="92"/>
      <c r="O76" s="93"/>
      <c r="P76" s="94"/>
      <c r="Q76" s="94"/>
      <c r="R76" s="79"/>
      <c r="S76" s="79"/>
      <c r="T76" s="79"/>
      <c r="U76" s="79"/>
      <c r="V76" s="52"/>
      <c r="W76" s="52"/>
      <c r="X76" s="52"/>
      <c r="Y76" s="52"/>
      <c r="Z76" s="51"/>
      <c r="AA76" s="88">
        <v>76</v>
      </c>
      <c r="AB76" s="88"/>
      <c r="AC76" s="89"/>
      <c r="AD76" s="72" t="s">
        <v>362</v>
      </c>
      <c r="AE76" s="72">
        <v>18</v>
      </c>
      <c r="AF76" s="72">
        <v>13</v>
      </c>
      <c r="AG76" s="72">
        <v>1311</v>
      </c>
      <c r="AH76" s="72">
        <v>3</v>
      </c>
      <c r="AI76" s="72"/>
      <c r="AJ76" s="72" t="s">
        <v>365</v>
      </c>
      <c r="AK76" s="72" t="s">
        <v>313</v>
      </c>
      <c r="AL76" s="72"/>
      <c r="AM76" s="72"/>
      <c r="AN76" s="74">
        <v>42782.021099537036</v>
      </c>
      <c r="AO76" s="76" t="s">
        <v>376</v>
      </c>
      <c r="AP76" s="72" t="b">
        <v>0</v>
      </c>
      <c r="AQ76" s="72" t="b">
        <v>0</v>
      </c>
      <c r="AR76" s="72" t="b">
        <v>0</v>
      </c>
      <c r="AS76" s="72" t="s">
        <v>232</v>
      </c>
      <c r="AT76" s="72">
        <v>0</v>
      </c>
      <c r="AU76" s="76" t="s">
        <v>290</v>
      </c>
      <c r="AV76" s="72" t="b">
        <v>0</v>
      </c>
      <c r="AW76" s="72" t="s">
        <v>299</v>
      </c>
      <c r="AX76" s="76" t="s">
        <v>378</v>
      </c>
      <c r="AY76" s="72" t="s">
        <v>66</v>
      </c>
      <c r="AZ76" s="50" t="s">
        <v>1494</v>
      </c>
      <c r="BA76" s="50" t="s">
        <v>1494</v>
      </c>
      <c r="BB76" s="50" t="s">
        <v>354</v>
      </c>
      <c r="BC76" s="50" t="s">
        <v>354</v>
      </c>
      <c r="BD76" s="50"/>
      <c r="BE76" s="50"/>
      <c r="BF76" s="114" t="s">
        <v>1563</v>
      </c>
      <c r="BG76" s="114" t="s">
        <v>1582</v>
      </c>
      <c r="BH76" s="114" t="s">
        <v>1644</v>
      </c>
      <c r="BI76" s="114" t="s">
        <v>1663</v>
      </c>
      <c r="BJ76" s="114">
        <v>0</v>
      </c>
      <c r="BK76" s="118">
        <v>0</v>
      </c>
      <c r="BL76" s="114">
        <v>0</v>
      </c>
      <c r="BM76" s="118">
        <v>0</v>
      </c>
      <c r="BN76" s="114">
        <v>0</v>
      </c>
      <c r="BO76" s="118">
        <v>0</v>
      </c>
      <c r="BP76" s="114">
        <v>38</v>
      </c>
      <c r="BQ76" s="118">
        <v>100</v>
      </c>
      <c r="BR76" s="114">
        <v>38</v>
      </c>
    </row>
    <row r="77" spans="1:75" x14ac:dyDescent="0.35">
      <c r="A77" s="70" t="s">
        <v>394</v>
      </c>
      <c r="B77" s="83"/>
      <c r="C77" s="83"/>
      <c r="D77" s="84"/>
      <c r="E77" s="107"/>
      <c r="F77" s="80" t="s">
        <v>412</v>
      </c>
      <c r="G77" s="108"/>
      <c r="H77" s="81"/>
      <c r="I77" s="87"/>
      <c r="J77" s="109"/>
      <c r="K77" s="81" t="s">
        <v>459</v>
      </c>
      <c r="L77" s="110"/>
      <c r="M77" s="92"/>
      <c r="N77" s="92"/>
      <c r="O77" s="93"/>
      <c r="P77" s="94"/>
      <c r="Q77" s="94"/>
      <c r="R77" s="79"/>
      <c r="S77" s="79"/>
      <c r="T77" s="79"/>
      <c r="U77" s="79"/>
      <c r="V77" s="52"/>
      <c r="W77" s="52"/>
      <c r="X77" s="52"/>
      <c r="Y77" s="52"/>
      <c r="Z77" s="51"/>
      <c r="AA77" s="88">
        <v>77</v>
      </c>
      <c r="AB77" s="88"/>
      <c r="AC77" s="89"/>
      <c r="AD77" s="72" t="s">
        <v>429</v>
      </c>
      <c r="AE77" s="72">
        <v>6</v>
      </c>
      <c r="AF77" s="72">
        <v>7</v>
      </c>
      <c r="AG77" s="72">
        <v>214</v>
      </c>
      <c r="AH77" s="72">
        <v>0</v>
      </c>
      <c r="AI77" s="72"/>
      <c r="AJ77" s="72" t="s">
        <v>433</v>
      </c>
      <c r="AK77" s="72" t="s">
        <v>437</v>
      </c>
      <c r="AL77" s="76" t="s">
        <v>440</v>
      </c>
      <c r="AM77" s="72"/>
      <c r="AN77" s="74">
        <v>42748.77925925926</v>
      </c>
      <c r="AO77" s="76" t="s">
        <v>446</v>
      </c>
      <c r="AP77" s="72" t="b">
        <v>0</v>
      </c>
      <c r="AQ77" s="72" t="b">
        <v>0</v>
      </c>
      <c r="AR77" s="72" t="b">
        <v>0</v>
      </c>
      <c r="AS77" s="72" t="s">
        <v>229</v>
      </c>
      <c r="AT77" s="72">
        <v>0</v>
      </c>
      <c r="AU77" s="76" t="s">
        <v>290</v>
      </c>
      <c r="AV77" s="72" t="b">
        <v>0</v>
      </c>
      <c r="AW77" s="72" t="s">
        <v>299</v>
      </c>
      <c r="AX77" s="76" t="s">
        <v>454</v>
      </c>
      <c r="AY77" s="72" t="s">
        <v>66</v>
      </c>
      <c r="AZ77" s="50" t="s">
        <v>403</v>
      </c>
      <c r="BA77" s="50" t="s">
        <v>403</v>
      </c>
      <c r="BB77" s="50" t="s">
        <v>406</v>
      </c>
      <c r="BC77" s="50" t="s">
        <v>406</v>
      </c>
      <c r="BD77" s="50"/>
      <c r="BE77" s="50"/>
      <c r="BF77" s="114" t="s">
        <v>1564</v>
      </c>
      <c r="BG77" s="114" t="s">
        <v>1564</v>
      </c>
      <c r="BH77" s="114" t="s">
        <v>1645</v>
      </c>
      <c r="BI77" s="114" t="s">
        <v>1645</v>
      </c>
      <c r="BJ77" s="114">
        <v>0</v>
      </c>
      <c r="BK77" s="118">
        <v>0</v>
      </c>
      <c r="BL77" s="114">
        <v>0</v>
      </c>
      <c r="BM77" s="118">
        <v>0</v>
      </c>
      <c r="BN77" s="114">
        <v>0</v>
      </c>
      <c r="BO77" s="118">
        <v>0</v>
      </c>
      <c r="BP77" s="114">
        <v>18</v>
      </c>
      <c r="BQ77" s="118">
        <v>100</v>
      </c>
      <c r="BR77" s="114">
        <v>18</v>
      </c>
    </row>
    <row r="78" spans="1:75" x14ac:dyDescent="0.35">
      <c r="A78" s="70" t="s">
        <v>395</v>
      </c>
      <c r="B78" s="83"/>
      <c r="C78" s="83"/>
      <c r="D78" s="84"/>
      <c r="E78" s="107"/>
      <c r="F78" s="80" t="s">
        <v>413</v>
      </c>
      <c r="G78" s="108"/>
      <c r="H78" s="81"/>
      <c r="I78" s="87"/>
      <c r="J78" s="109"/>
      <c r="K78" s="81" t="s">
        <v>460</v>
      </c>
      <c r="L78" s="110"/>
      <c r="M78" s="92"/>
      <c r="N78" s="92"/>
      <c r="O78" s="93"/>
      <c r="P78" s="94"/>
      <c r="Q78" s="94"/>
      <c r="R78" s="79"/>
      <c r="S78" s="79"/>
      <c r="T78" s="79"/>
      <c r="U78" s="79"/>
      <c r="V78" s="52"/>
      <c r="W78" s="52"/>
      <c r="X78" s="52"/>
      <c r="Y78" s="52"/>
      <c r="Z78" s="51"/>
      <c r="AA78" s="88">
        <v>78</v>
      </c>
      <c r="AB78" s="88"/>
      <c r="AC78" s="89"/>
      <c r="AD78" s="72" t="s">
        <v>430</v>
      </c>
      <c r="AE78" s="72">
        <v>144</v>
      </c>
      <c r="AF78" s="72">
        <v>224</v>
      </c>
      <c r="AG78" s="72">
        <v>1544</v>
      </c>
      <c r="AH78" s="72">
        <v>242</v>
      </c>
      <c r="AI78" s="72">
        <v>10800</v>
      </c>
      <c r="AJ78" s="72" t="s">
        <v>434</v>
      </c>
      <c r="AK78" s="72"/>
      <c r="AL78" s="72"/>
      <c r="AM78" s="72" t="s">
        <v>375</v>
      </c>
      <c r="AN78" s="74">
        <v>41390.260243055556</v>
      </c>
      <c r="AO78" s="72"/>
      <c r="AP78" s="72" t="b">
        <v>1</v>
      </c>
      <c r="AQ78" s="72" t="b">
        <v>0</v>
      </c>
      <c r="AR78" s="72" t="b">
        <v>1</v>
      </c>
      <c r="AS78" s="72" t="s">
        <v>229</v>
      </c>
      <c r="AT78" s="72">
        <v>6</v>
      </c>
      <c r="AU78" s="76" t="s">
        <v>290</v>
      </c>
      <c r="AV78" s="72" t="b">
        <v>0</v>
      </c>
      <c r="AW78" s="72" t="s">
        <v>299</v>
      </c>
      <c r="AX78" s="76" t="s">
        <v>455</v>
      </c>
      <c r="AY78" s="72" t="s">
        <v>66</v>
      </c>
      <c r="AZ78" s="50"/>
      <c r="BA78" s="50"/>
      <c r="BB78" s="50"/>
      <c r="BC78" s="50"/>
      <c r="BD78" s="50"/>
      <c r="BE78" s="50"/>
      <c r="BF78" s="114" t="s">
        <v>1565</v>
      </c>
      <c r="BG78" s="114" t="s">
        <v>1565</v>
      </c>
      <c r="BH78" s="114" t="s">
        <v>1646</v>
      </c>
      <c r="BI78" s="114" t="s">
        <v>1646</v>
      </c>
      <c r="BJ78" s="114">
        <v>0</v>
      </c>
      <c r="BK78" s="118">
        <v>0</v>
      </c>
      <c r="BL78" s="114">
        <v>0</v>
      </c>
      <c r="BM78" s="118">
        <v>0</v>
      </c>
      <c r="BN78" s="114">
        <v>0</v>
      </c>
      <c r="BO78" s="118">
        <v>0</v>
      </c>
      <c r="BP78" s="114">
        <v>20</v>
      </c>
      <c r="BQ78" s="118">
        <v>100</v>
      </c>
      <c r="BR78" s="114">
        <v>20</v>
      </c>
    </row>
    <row r="79" spans="1:75" x14ac:dyDescent="0.35">
      <c r="A79" s="70" t="s">
        <v>513</v>
      </c>
      <c r="B79" s="83"/>
      <c r="C79" s="83"/>
      <c r="D79" s="84"/>
      <c r="E79" s="107"/>
      <c r="F79" s="80" t="s">
        <v>761</v>
      </c>
      <c r="G79" s="108"/>
      <c r="H79" s="81"/>
      <c r="I79" s="87"/>
      <c r="J79" s="109"/>
      <c r="K79" s="81" t="s">
        <v>1413</v>
      </c>
      <c r="L79" s="110"/>
      <c r="M79" s="92"/>
      <c r="N79" s="92"/>
      <c r="O79" s="93"/>
      <c r="P79" s="94"/>
      <c r="Q79" s="94"/>
      <c r="R79" s="79"/>
      <c r="S79" s="79"/>
      <c r="T79" s="79"/>
      <c r="U79" s="79"/>
      <c r="V79" s="52"/>
      <c r="W79" s="52"/>
      <c r="X79" s="52"/>
      <c r="Y79" s="52"/>
      <c r="Z79" s="51"/>
      <c r="AA79" s="88">
        <v>79</v>
      </c>
      <c r="AB79" s="88"/>
      <c r="AC79" s="89"/>
      <c r="AD79" s="72" t="s">
        <v>1033</v>
      </c>
      <c r="AE79" s="72">
        <v>159</v>
      </c>
      <c r="AF79" s="72">
        <v>9102</v>
      </c>
      <c r="AG79" s="72">
        <v>54288</v>
      </c>
      <c r="AH79" s="72">
        <v>43</v>
      </c>
      <c r="AI79" s="72">
        <v>19800</v>
      </c>
      <c r="AJ79" s="72" t="s">
        <v>1089</v>
      </c>
      <c r="AK79" s="72" t="s">
        <v>338</v>
      </c>
      <c r="AL79" s="76" t="s">
        <v>1164</v>
      </c>
      <c r="AM79" s="72" t="s">
        <v>341</v>
      </c>
      <c r="AN79" s="74">
        <v>41126.555254629631</v>
      </c>
      <c r="AO79" s="76" t="s">
        <v>1217</v>
      </c>
      <c r="AP79" s="72" t="b">
        <v>0</v>
      </c>
      <c r="AQ79" s="72" t="b">
        <v>0</v>
      </c>
      <c r="AR79" s="72" t="b">
        <v>1</v>
      </c>
      <c r="AS79" s="72" t="s">
        <v>229</v>
      </c>
      <c r="AT79" s="72">
        <v>48</v>
      </c>
      <c r="AU79" s="76" t="s">
        <v>295</v>
      </c>
      <c r="AV79" s="72" t="b">
        <v>0</v>
      </c>
      <c r="AW79" s="72" t="s">
        <v>299</v>
      </c>
      <c r="AX79" s="76" t="s">
        <v>1330</v>
      </c>
      <c r="AY79" s="72" t="s">
        <v>66</v>
      </c>
      <c r="AZ79" s="50" t="s">
        <v>672</v>
      </c>
      <c r="BA79" s="50" t="s">
        <v>672</v>
      </c>
      <c r="BB79" s="50" t="s">
        <v>694</v>
      </c>
      <c r="BC79" s="50" t="s">
        <v>694</v>
      </c>
      <c r="BD79" s="50"/>
      <c r="BE79" s="50"/>
      <c r="BF79" s="114" t="s">
        <v>1566</v>
      </c>
      <c r="BG79" s="114" t="s">
        <v>1566</v>
      </c>
      <c r="BH79" s="114" t="s">
        <v>1647</v>
      </c>
      <c r="BI79" s="114" t="s">
        <v>1647</v>
      </c>
      <c r="BJ79" s="114">
        <v>0</v>
      </c>
      <c r="BK79" s="118">
        <v>0</v>
      </c>
      <c r="BL79" s="114">
        <v>0</v>
      </c>
      <c r="BM79" s="118">
        <v>0</v>
      </c>
      <c r="BN79" s="114">
        <v>0</v>
      </c>
      <c r="BO79" s="118">
        <v>0</v>
      </c>
      <c r="BP79" s="114">
        <v>45</v>
      </c>
      <c r="BQ79" s="118">
        <v>100</v>
      </c>
      <c r="BR79" s="114">
        <v>45</v>
      </c>
    </row>
    <row r="80" spans="1:75" x14ac:dyDescent="0.35">
      <c r="A80" s="70" t="s">
        <v>514</v>
      </c>
      <c r="B80" s="83"/>
      <c r="C80" s="83"/>
      <c r="D80" s="84"/>
      <c r="E80" s="107"/>
      <c r="F80" s="80" t="s">
        <v>762</v>
      </c>
      <c r="G80" s="108"/>
      <c r="H80" s="81"/>
      <c r="I80" s="87"/>
      <c r="J80" s="109"/>
      <c r="K80" s="81" t="s">
        <v>1414</v>
      </c>
      <c r="L80" s="110"/>
      <c r="M80" s="92"/>
      <c r="N80" s="92"/>
      <c r="O80" s="93"/>
      <c r="P80" s="94"/>
      <c r="Q80" s="94"/>
      <c r="R80" s="79"/>
      <c r="S80" s="79"/>
      <c r="T80" s="79"/>
      <c r="U80" s="79"/>
      <c r="V80" s="52"/>
      <c r="W80" s="52"/>
      <c r="X80" s="52"/>
      <c r="Y80" s="52"/>
      <c r="Z80" s="51"/>
      <c r="AA80" s="88">
        <v>80</v>
      </c>
      <c r="AB80" s="88"/>
      <c r="AC80" s="89"/>
      <c r="AD80" s="72" t="s">
        <v>1034</v>
      </c>
      <c r="AE80" s="72">
        <v>371</v>
      </c>
      <c r="AF80" s="72">
        <v>2792</v>
      </c>
      <c r="AG80" s="72">
        <v>90492</v>
      </c>
      <c r="AH80" s="72">
        <v>6478</v>
      </c>
      <c r="AI80" s="72">
        <v>19800</v>
      </c>
      <c r="AJ80" s="72" t="s">
        <v>1090</v>
      </c>
      <c r="AK80" s="72" t="s">
        <v>1126</v>
      </c>
      <c r="AL80" s="72"/>
      <c r="AM80" s="72" t="s">
        <v>283</v>
      </c>
      <c r="AN80" s="74">
        <v>40559.384942129633</v>
      </c>
      <c r="AO80" s="76" t="s">
        <v>1218</v>
      </c>
      <c r="AP80" s="72" t="b">
        <v>0</v>
      </c>
      <c r="AQ80" s="72" t="b">
        <v>0</v>
      </c>
      <c r="AR80" s="72" t="b">
        <v>1</v>
      </c>
      <c r="AS80" s="72" t="s">
        <v>229</v>
      </c>
      <c r="AT80" s="72">
        <v>35</v>
      </c>
      <c r="AU80" s="76" t="s">
        <v>292</v>
      </c>
      <c r="AV80" s="72" t="b">
        <v>0</v>
      </c>
      <c r="AW80" s="72" t="s">
        <v>299</v>
      </c>
      <c r="AX80" s="76" t="s">
        <v>1331</v>
      </c>
      <c r="AY80" s="72" t="s">
        <v>66</v>
      </c>
      <c r="AZ80" s="50"/>
      <c r="BA80" s="50"/>
      <c r="BB80" s="50"/>
      <c r="BC80" s="50"/>
      <c r="BD80" s="50"/>
      <c r="BE80" s="50"/>
      <c r="BF80" s="114" t="s">
        <v>1567</v>
      </c>
      <c r="BG80" s="114" t="s">
        <v>1567</v>
      </c>
      <c r="BH80" s="114" t="s">
        <v>1648</v>
      </c>
      <c r="BI80" s="114" t="s">
        <v>1648</v>
      </c>
      <c r="BJ80" s="114">
        <v>0</v>
      </c>
      <c r="BK80" s="118">
        <v>0</v>
      </c>
      <c r="BL80" s="114">
        <v>0</v>
      </c>
      <c r="BM80" s="118">
        <v>0</v>
      </c>
      <c r="BN80" s="114">
        <v>0</v>
      </c>
      <c r="BO80" s="118">
        <v>0</v>
      </c>
      <c r="BP80" s="114">
        <v>3</v>
      </c>
      <c r="BQ80" s="118">
        <v>100</v>
      </c>
      <c r="BR80" s="114">
        <v>3</v>
      </c>
    </row>
    <row r="81" spans="1:70" x14ac:dyDescent="0.35">
      <c r="A81" s="70" t="s">
        <v>535</v>
      </c>
      <c r="B81" s="83"/>
      <c r="C81" s="83"/>
      <c r="D81" s="84"/>
      <c r="E81" s="107"/>
      <c r="F81" s="80" t="s">
        <v>1264</v>
      </c>
      <c r="G81" s="108"/>
      <c r="H81" s="81"/>
      <c r="I81" s="87"/>
      <c r="J81" s="109"/>
      <c r="K81" s="81" t="s">
        <v>1415</v>
      </c>
      <c r="L81" s="110"/>
      <c r="M81" s="92"/>
      <c r="N81" s="92"/>
      <c r="O81" s="93"/>
      <c r="P81" s="94"/>
      <c r="Q81" s="94"/>
      <c r="R81" s="79"/>
      <c r="S81" s="79"/>
      <c r="T81" s="79"/>
      <c r="U81" s="79"/>
      <c r="V81" s="52"/>
      <c r="W81" s="52"/>
      <c r="X81" s="52"/>
      <c r="Y81" s="52"/>
      <c r="Z81" s="51"/>
      <c r="AA81" s="88">
        <v>81</v>
      </c>
      <c r="AB81" s="88"/>
      <c r="AC81" s="89"/>
      <c r="AD81" s="72" t="s">
        <v>1035</v>
      </c>
      <c r="AE81" s="72">
        <v>419</v>
      </c>
      <c r="AF81" s="72">
        <v>70288</v>
      </c>
      <c r="AG81" s="72">
        <v>49443</v>
      </c>
      <c r="AH81" s="72">
        <v>24052</v>
      </c>
      <c r="AI81" s="72">
        <v>-25200</v>
      </c>
      <c r="AJ81" s="72" t="s">
        <v>1091</v>
      </c>
      <c r="AK81" s="72" t="s">
        <v>1127</v>
      </c>
      <c r="AL81" s="76" t="s">
        <v>1165</v>
      </c>
      <c r="AM81" s="72" t="s">
        <v>276</v>
      </c>
      <c r="AN81" s="74">
        <v>42191.64471064815</v>
      </c>
      <c r="AO81" s="76" t="s">
        <v>1219</v>
      </c>
      <c r="AP81" s="72" t="b">
        <v>1</v>
      </c>
      <c r="AQ81" s="72" t="b">
        <v>0</v>
      </c>
      <c r="AR81" s="72" t="b">
        <v>1</v>
      </c>
      <c r="AS81" s="72" t="s">
        <v>229</v>
      </c>
      <c r="AT81" s="72">
        <v>22</v>
      </c>
      <c r="AU81" s="76" t="s">
        <v>290</v>
      </c>
      <c r="AV81" s="72" t="b">
        <v>0</v>
      </c>
      <c r="AW81" s="72" t="s">
        <v>299</v>
      </c>
      <c r="AX81" s="76" t="s">
        <v>1332</v>
      </c>
      <c r="AY81" s="72" t="s">
        <v>65</v>
      </c>
      <c r="AZ81" s="50"/>
      <c r="BA81" s="50"/>
      <c r="BB81" s="50"/>
      <c r="BC81" s="50"/>
      <c r="BD81" s="50"/>
      <c r="BE81" s="50"/>
      <c r="BF81" s="50"/>
      <c r="BG81" s="50"/>
      <c r="BH81" s="50"/>
      <c r="BI81" s="50"/>
      <c r="BJ81" s="50"/>
      <c r="BK81" s="51"/>
      <c r="BL81" s="50"/>
      <c r="BM81" s="51"/>
      <c r="BN81" s="50"/>
      <c r="BO81" s="51"/>
      <c r="BP81" s="50"/>
      <c r="BQ81" s="51"/>
      <c r="BR81" s="50"/>
    </row>
    <row r="82" spans="1:70" x14ac:dyDescent="0.35">
      <c r="A82" s="70" t="s">
        <v>515</v>
      </c>
      <c r="B82" s="83"/>
      <c r="C82" s="83"/>
      <c r="D82" s="84"/>
      <c r="E82" s="107"/>
      <c r="F82" s="80" t="s">
        <v>1265</v>
      </c>
      <c r="G82" s="108"/>
      <c r="H82" s="81"/>
      <c r="I82" s="87"/>
      <c r="J82" s="109"/>
      <c r="K82" s="81" t="s">
        <v>1416</v>
      </c>
      <c r="L82" s="110"/>
      <c r="M82" s="92"/>
      <c r="N82" s="92"/>
      <c r="O82" s="93"/>
      <c r="P82" s="94"/>
      <c r="Q82" s="94"/>
      <c r="R82" s="79"/>
      <c r="S82" s="79"/>
      <c r="T82" s="79"/>
      <c r="U82" s="79"/>
      <c r="V82" s="52"/>
      <c r="W82" s="52"/>
      <c r="X82" s="52"/>
      <c r="Y82" s="52"/>
      <c r="Z82" s="51"/>
      <c r="AA82" s="88">
        <v>82</v>
      </c>
      <c r="AB82" s="88"/>
      <c r="AC82" s="89"/>
      <c r="AD82" s="72" t="s">
        <v>1036</v>
      </c>
      <c r="AE82" s="72">
        <v>125</v>
      </c>
      <c r="AF82" s="72">
        <v>47808</v>
      </c>
      <c r="AG82" s="72">
        <v>32365</v>
      </c>
      <c r="AH82" s="72">
        <v>45</v>
      </c>
      <c r="AI82" s="72">
        <v>25200</v>
      </c>
      <c r="AJ82" s="72" t="s">
        <v>1092</v>
      </c>
      <c r="AK82" s="72" t="s">
        <v>386</v>
      </c>
      <c r="AL82" s="76" t="s">
        <v>1166</v>
      </c>
      <c r="AM82" s="72" t="s">
        <v>367</v>
      </c>
      <c r="AN82" s="74">
        <v>41071.556446759256</v>
      </c>
      <c r="AO82" s="76" t="s">
        <v>1220</v>
      </c>
      <c r="AP82" s="72" t="b">
        <v>0</v>
      </c>
      <c r="AQ82" s="72" t="b">
        <v>0</v>
      </c>
      <c r="AR82" s="72" t="b">
        <v>1</v>
      </c>
      <c r="AS82" s="72" t="s">
        <v>343</v>
      </c>
      <c r="AT82" s="72">
        <v>84</v>
      </c>
      <c r="AU82" s="76" t="s">
        <v>1240</v>
      </c>
      <c r="AV82" s="72" t="b">
        <v>0</v>
      </c>
      <c r="AW82" s="72" t="s">
        <v>299</v>
      </c>
      <c r="AX82" s="76" t="s">
        <v>1333</v>
      </c>
      <c r="AY82" s="72" t="s">
        <v>66</v>
      </c>
      <c r="AZ82" s="50"/>
      <c r="BA82" s="50"/>
      <c r="BB82" s="50"/>
      <c r="BC82" s="50"/>
      <c r="BD82" s="50" t="s">
        <v>704</v>
      </c>
      <c r="BE82" s="50" t="s">
        <v>704</v>
      </c>
      <c r="BF82" s="114" t="s">
        <v>1568</v>
      </c>
      <c r="BG82" s="114" t="s">
        <v>1568</v>
      </c>
      <c r="BH82" s="114" t="s">
        <v>1649</v>
      </c>
      <c r="BI82" s="114" t="s">
        <v>1649</v>
      </c>
      <c r="BJ82" s="114">
        <v>0</v>
      </c>
      <c r="BK82" s="118">
        <v>0</v>
      </c>
      <c r="BL82" s="114">
        <v>0</v>
      </c>
      <c r="BM82" s="118">
        <v>0</v>
      </c>
      <c r="BN82" s="114">
        <v>0</v>
      </c>
      <c r="BO82" s="118">
        <v>0</v>
      </c>
      <c r="BP82" s="114">
        <v>13</v>
      </c>
      <c r="BQ82" s="118">
        <v>100</v>
      </c>
      <c r="BR82" s="114">
        <v>13</v>
      </c>
    </row>
    <row r="83" spans="1:70" x14ac:dyDescent="0.35">
      <c r="A83" s="70" t="s">
        <v>516</v>
      </c>
      <c r="B83" s="83"/>
      <c r="C83" s="83"/>
      <c r="D83" s="84"/>
      <c r="E83" s="107"/>
      <c r="F83" s="80" t="s">
        <v>1266</v>
      </c>
      <c r="G83" s="108"/>
      <c r="H83" s="81"/>
      <c r="I83" s="87"/>
      <c r="J83" s="109"/>
      <c r="K83" s="81" t="s">
        <v>1417</v>
      </c>
      <c r="L83" s="110"/>
      <c r="M83" s="92"/>
      <c r="N83" s="92"/>
      <c r="O83" s="93"/>
      <c r="P83" s="94"/>
      <c r="Q83" s="94"/>
      <c r="R83" s="79"/>
      <c r="S83" s="79"/>
      <c r="T83" s="79"/>
      <c r="U83" s="79"/>
      <c r="V83" s="52"/>
      <c r="W83" s="52"/>
      <c r="X83" s="52"/>
      <c r="Y83" s="52"/>
      <c r="Z83" s="51"/>
      <c r="AA83" s="88">
        <v>83</v>
      </c>
      <c r="AB83" s="88"/>
      <c r="AC83" s="89"/>
      <c r="AD83" s="72" t="s">
        <v>1037</v>
      </c>
      <c r="AE83" s="72">
        <v>96</v>
      </c>
      <c r="AF83" s="72">
        <v>122</v>
      </c>
      <c r="AG83" s="72">
        <v>20423</v>
      </c>
      <c r="AH83" s="72">
        <v>2341</v>
      </c>
      <c r="AI83" s="72"/>
      <c r="AJ83" s="72" t="s">
        <v>1093</v>
      </c>
      <c r="AK83" s="72" t="s">
        <v>1128</v>
      </c>
      <c r="AL83" s="76" t="s">
        <v>1167</v>
      </c>
      <c r="AM83" s="72"/>
      <c r="AN83" s="74">
        <v>41572.549131944441</v>
      </c>
      <c r="AO83" s="76" t="s">
        <v>1221</v>
      </c>
      <c r="AP83" s="72" t="b">
        <v>1</v>
      </c>
      <c r="AQ83" s="72" t="b">
        <v>0</v>
      </c>
      <c r="AR83" s="72" t="b">
        <v>1</v>
      </c>
      <c r="AS83" s="72" t="s">
        <v>343</v>
      </c>
      <c r="AT83" s="72">
        <v>16</v>
      </c>
      <c r="AU83" s="76" t="s">
        <v>290</v>
      </c>
      <c r="AV83" s="72" t="b">
        <v>0</v>
      </c>
      <c r="AW83" s="72" t="s">
        <v>299</v>
      </c>
      <c r="AX83" s="76" t="s">
        <v>1334</v>
      </c>
      <c r="AY83" s="72" t="s">
        <v>66</v>
      </c>
      <c r="AZ83" s="50"/>
      <c r="BA83" s="50"/>
      <c r="BB83" s="50"/>
      <c r="BC83" s="50"/>
      <c r="BD83" s="50" t="s">
        <v>704</v>
      </c>
      <c r="BE83" s="50" t="s">
        <v>704</v>
      </c>
      <c r="BF83" s="114" t="s">
        <v>1569</v>
      </c>
      <c r="BG83" s="114" t="s">
        <v>1569</v>
      </c>
      <c r="BH83" s="114" t="s">
        <v>1650</v>
      </c>
      <c r="BI83" s="114" t="s">
        <v>1650</v>
      </c>
      <c r="BJ83" s="114">
        <v>0</v>
      </c>
      <c r="BK83" s="118">
        <v>0</v>
      </c>
      <c r="BL83" s="114">
        <v>0</v>
      </c>
      <c r="BM83" s="118">
        <v>0</v>
      </c>
      <c r="BN83" s="114">
        <v>0</v>
      </c>
      <c r="BO83" s="118">
        <v>0</v>
      </c>
      <c r="BP83" s="114">
        <v>15</v>
      </c>
      <c r="BQ83" s="118">
        <v>100</v>
      </c>
      <c r="BR83" s="114">
        <v>15</v>
      </c>
    </row>
    <row r="84" spans="1:70" x14ac:dyDescent="0.35">
      <c r="A84" s="70" t="s">
        <v>517</v>
      </c>
      <c r="B84" s="83"/>
      <c r="C84" s="83"/>
      <c r="D84" s="84"/>
      <c r="E84" s="107"/>
      <c r="F84" s="80" t="s">
        <v>763</v>
      </c>
      <c r="G84" s="108"/>
      <c r="H84" s="81"/>
      <c r="I84" s="87"/>
      <c r="J84" s="109"/>
      <c r="K84" s="81" t="s">
        <v>1418</v>
      </c>
      <c r="L84" s="110"/>
      <c r="M84" s="92"/>
      <c r="N84" s="92"/>
      <c r="O84" s="93"/>
      <c r="P84" s="94"/>
      <c r="Q84" s="94"/>
      <c r="R84" s="79"/>
      <c r="S84" s="79"/>
      <c r="T84" s="79"/>
      <c r="U84" s="79"/>
      <c r="V84" s="52"/>
      <c r="W84" s="52"/>
      <c r="X84" s="52"/>
      <c r="Y84" s="52"/>
      <c r="Z84" s="51"/>
      <c r="AA84" s="88">
        <v>84</v>
      </c>
      <c r="AB84" s="88"/>
      <c r="AC84" s="89"/>
      <c r="AD84" s="72" t="s">
        <v>1038</v>
      </c>
      <c r="AE84" s="72">
        <v>344</v>
      </c>
      <c r="AF84" s="72">
        <v>1473</v>
      </c>
      <c r="AG84" s="72">
        <v>115606</v>
      </c>
      <c r="AH84" s="72">
        <v>11970</v>
      </c>
      <c r="AI84" s="72">
        <v>-10800</v>
      </c>
      <c r="AJ84" s="72" t="s">
        <v>1094</v>
      </c>
      <c r="AK84" s="72" t="s">
        <v>1129</v>
      </c>
      <c r="AL84" s="72"/>
      <c r="AM84" s="72" t="s">
        <v>315</v>
      </c>
      <c r="AN84" s="74">
        <v>40301.981863425928</v>
      </c>
      <c r="AO84" s="76" t="s">
        <v>1222</v>
      </c>
      <c r="AP84" s="72" t="b">
        <v>0</v>
      </c>
      <c r="AQ84" s="72" t="b">
        <v>0</v>
      </c>
      <c r="AR84" s="72" t="b">
        <v>1</v>
      </c>
      <c r="AS84" s="72" t="s">
        <v>232</v>
      </c>
      <c r="AT84" s="72">
        <v>4</v>
      </c>
      <c r="AU84" s="76" t="s">
        <v>1241</v>
      </c>
      <c r="AV84" s="72" t="b">
        <v>0</v>
      </c>
      <c r="AW84" s="72" t="s">
        <v>299</v>
      </c>
      <c r="AX84" s="76" t="s">
        <v>1335</v>
      </c>
      <c r="AY84" s="72" t="s">
        <v>66</v>
      </c>
      <c r="AZ84" s="50"/>
      <c r="BA84" s="50"/>
      <c r="BB84" s="50"/>
      <c r="BC84" s="50"/>
      <c r="BD84" s="50"/>
      <c r="BE84" s="50"/>
      <c r="BF84" s="114" t="s">
        <v>1570</v>
      </c>
      <c r="BG84" s="114" t="s">
        <v>1570</v>
      </c>
      <c r="BH84" s="114" t="s">
        <v>1651</v>
      </c>
      <c r="BI84" s="114" t="s">
        <v>1651</v>
      </c>
      <c r="BJ84" s="114">
        <v>0</v>
      </c>
      <c r="BK84" s="118">
        <v>0</v>
      </c>
      <c r="BL84" s="114">
        <v>0</v>
      </c>
      <c r="BM84" s="118">
        <v>0</v>
      </c>
      <c r="BN84" s="114">
        <v>0</v>
      </c>
      <c r="BO84" s="118">
        <v>0</v>
      </c>
      <c r="BP84" s="114">
        <v>11</v>
      </c>
      <c r="BQ84" s="118">
        <v>100</v>
      </c>
      <c r="BR84" s="114">
        <v>11</v>
      </c>
    </row>
    <row r="85" spans="1:70" x14ac:dyDescent="0.35">
      <c r="A85" s="70" t="s">
        <v>519</v>
      </c>
      <c r="B85" s="83"/>
      <c r="C85" s="83"/>
      <c r="D85" s="84"/>
      <c r="E85" s="107"/>
      <c r="F85" s="80" t="s">
        <v>765</v>
      </c>
      <c r="G85" s="108"/>
      <c r="H85" s="81"/>
      <c r="I85" s="87"/>
      <c r="J85" s="109"/>
      <c r="K85" s="81" t="s">
        <v>1419</v>
      </c>
      <c r="L85" s="110"/>
      <c r="M85" s="92"/>
      <c r="N85" s="92"/>
      <c r="O85" s="93"/>
      <c r="P85" s="94"/>
      <c r="Q85" s="94"/>
      <c r="R85" s="79"/>
      <c r="S85" s="79"/>
      <c r="T85" s="79"/>
      <c r="U85" s="79"/>
      <c r="V85" s="52"/>
      <c r="W85" s="52"/>
      <c r="X85" s="52"/>
      <c r="Y85" s="52"/>
      <c r="Z85" s="51"/>
      <c r="AA85" s="88">
        <v>85</v>
      </c>
      <c r="AB85" s="88"/>
      <c r="AC85" s="89"/>
      <c r="AD85" s="72" t="s">
        <v>1039</v>
      </c>
      <c r="AE85" s="72">
        <v>227</v>
      </c>
      <c r="AF85" s="72">
        <v>259</v>
      </c>
      <c r="AG85" s="72">
        <v>3098</v>
      </c>
      <c r="AH85" s="72">
        <v>103</v>
      </c>
      <c r="AI85" s="72">
        <v>25200</v>
      </c>
      <c r="AJ85" s="72" t="s">
        <v>1095</v>
      </c>
      <c r="AK85" s="72" t="s">
        <v>1130</v>
      </c>
      <c r="AL85" s="72"/>
      <c r="AM85" s="72" t="s">
        <v>367</v>
      </c>
      <c r="AN85" s="74">
        <v>41207.381030092591</v>
      </c>
      <c r="AO85" s="76" t="s">
        <v>1223</v>
      </c>
      <c r="AP85" s="72" t="b">
        <v>0</v>
      </c>
      <c r="AQ85" s="72" t="b">
        <v>0</v>
      </c>
      <c r="AR85" s="72" t="b">
        <v>1</v>
      </c>
      <c r="AS85" s="72" t="s">
        <v>229</v>
      </c>
      <c r="AT85" s="72">
        <v>0</v>
      </c>
      <c r="AU85" s="76" t="s">
        <v>1242</v>
      </c>
      <c r="AV85" s="72" t="b">
        <v>0</v>
      </c>
      <c r="AW85" s="72" t="s">
        <v>299</v>
      </c>
      <c r="AX85" s="76" t="s">
        <v>1336</v>
      </c>
      <c r="AY85" s="72" t="s">
        <v>66</v>
      </c>
      <c r="AZ85" s="50"/>
      <c r="BA85" s="50"/>
      <c r="BB85" s="50"/>
      <c r="BC85" s="50"/>
      <c r="BD85" s="50" t="s">
        <v>702</v>
      </c>
      <c r="BE85" s="50" t="s">
        <v>702</v>
      </c>
      <c r="BF85" s="114" t="s">
        <v>1556</v>
      </c>
      <c r="BG85" s="114" t="s">
        <v>1556</v>
      </c>
      <c r="BH85" s="114" t="s">
        <v>1637</v>
      </c>
      <c r="BI85" s="114" t="s">
        <v>1637</v>
      </c>
      <c r="BJ85" s="114">
        <v>0</v>
      </c>
      <c r="BK85" s="118">
        <v>0</v>
      </c>
      <c r="BL85" s="114">
        <v>0</v>
      </c>
      <c r="BM85" s="118">
        <v>0</v>
      </c>
      <c r="BN85" s="114">
        <v>0</v>
      </c>
      <c r="BO85" s="118">
        <v>0</v>
      </c>
      <c r="BP85" s="114">
        <v>19</v>
      </c>
      <c r="BQ85" s="118">
        <v>100</v>
      </c>
      <c r="BR85" s="114">
        <v>19</v>
      </c>
    </row>
    <row r="86" spans="1:70" x14ac:dyDescent="0.35">
      <c r="A86" s="70" t="s">
        <v>520</v>
      </c>
      <c r="B86" s="83"/>
      <c r="C86" s="83"/>
      <c r="D86" s="84"/>
      <c r="E86" s="107"/>
      <c r="F86" s="80" t="s">
        <v>766</v>
      </c>
      <c r="G86" s="108"/>
      <c r="H86" s="81"/>
      <c r="I86" s="87"/>
      <c r="J86" s="109"/>
      <c r="K86" s="81" t="s">
        <v>1420</v>
      </c>
      <c r="L86" s="110"/>
      <c r="M86" s="92"/>
      <c r="N86" s="92"/>
      <c r="O86" s="93"/>
      <c r="P86" s="94"/>
      <c r="Q86" s="94"/>
      <c r="R86" s="79"/>
      <c r="S86" s="79"/>
      <c r="T86" s="79"/>
      <c r="U86" s="79"/>
      <c r="V86" s="52"/>
      <c r="W86" s="52"/>
      <c r="X86" s="52"/>
      <c r="Y86" s="52"/>
      <c r="Z86" s="51"/>
      <c r="AA86" s="88">
        <v>86</v>
      </c>
      <c r="AB86" s="88"/>
      <c r="AC86" s="89"/>
      <c r="AD86" s="72" t="s">
        <v>1040</v>
      </c>
      <c r="AE86" s="72">
        <v>106</v>
      </c>
      <c r="AF86" s="72">
        <v>2726</v>
      </c>
      <c r="AG86" s="72">
        <v>321357</v>
      </c>
      <c r="AH86" s="72">
        <v>1</v>
      </c>
      <c r="AI86" s="72"/>
      <c r="AJ86" s="72"/>
      <c r="AK86" s="72"/>
      <c r="AL86" s="72"/>
      <c r="AM86" s="72"/>
      <c r="AN86" s="74">
        <v>41904.933842592596</v>
      </c>
      <c r="AO86" s="72"/>
      <c r="AP86" s="72" t="b">
        <v>1</v>
      </c>
      <c r="AQ86" s="72" t="b">
        <v>0</v>
      </c>
      <c r="AR86" s="72" t="b">
        <v>0</v>
      </c>
      <c r="AS86" s="72" t="s">
        <v>232</v>
      </c>
      <c r="AT86" s="72">
        <v>70</v>
      </c>
      <c r="AU86" s="76" t="s">
        <v>290</v>
      </c>
      <c r="AV86" s="72" t="b">
        <v>0</v>
      </c>
      <c r="AW86" s="72" t="s">
        <v>299</v>
      </c>
      <c r="AX86" s="76" t="s">
        <v>1337</v>
      </c>
      <c r="AY86" s="72" t="s">
        <v>66</v>
      </c>
      <c r="AZ86" s="50" t="s">
        <v>674</v>
      </c>
      <c r="BA86" s="50" t="s">
        <v>674</v>
      </c>
      <c r="BB86" s="50" t="s">
        <v>305</v>
      </c>
      <c r="BC86" s="50" t="s">
        <v>305</v>
      </c>
      <c r="BD86" s="50" t="s">
        <v>705</v>
      </c>
      <c r="BE86" s="50" t="s">
        <v>705</v>
      </c>
      <c r="BF86" s="114" t="s">
        <v>1571</v>
      </c>
      <c r="BG86" s="114" t="s">
        <v>1571</v>
      </c>
      <c r="BH86" s="114" t="s">
        <v>1652</v>
      </c>
      <c r="BI86" s="114" t="s">
        <v>1652</v>
      </c>
      <c r="BJ86" s="114">
        <v>0</v>
      </c>
      <c r="BK86" s="118">
        <v>0</v>
      </c>
      <c r="BL86" s="114">
        <v>0</v>
      </c>
      <c r="BM86" s="118">
        <v>0</v>
      </c>
      <c r="BN86" s="114">
        <v>0</v>
      </c>
      <c r="BO86" s="118">
        <v>0</v>
      </c>
      <c r="BP86" s="114">
        <v>15</v>
      </c>
      <c r="BQ86" s="118">
        <v>100</v>
      </c>
      <c r="BR86" s="114">
        <v>15</v>
      </c>
    </row>
    <row r="87" spans="1:70" x14ac:dyDescent="0.35">
      <c r="A87" s="70" t="s">
        <v>521</v>
      </c>
      <c r="B87" s="83"/>
      <c r="C87" s="83"/>
      <c r="D87" s="84"/>
      <c r="E87" s="107"/>
      <c r="F87" s="80" t="s">
        <v>767</v>
      </c>
      <c r="G87" s="108"/>
      <c r="H87" s="81"/>
      <c r="I87" s="87"/>
      <c r="J87" s="109"/>
      <c r="K87" s="81" t="s">
        <v>1421</v>
      </c>
      <c r="L87" s="110"/>
      <c r="M87" s="92"/>
      <c r="N87" s="92"/>
      <c r="O87" s="93"/>
      <c r="P87" s="94"/>
      <c r="Q87" s="94"/>
      <c r="R87" s="79"/>
      <c r="S87" s="79"/>
      <c r="T87" s="79"/>
      <c r="U87" s="79"/>
      <c r="V87" s="52"/>
      <c r="W87" s="52"/>
      <c r="X87" s="52"/>
      <c r="Y87" s="52"/>
      <c r="Z87" s="51"/>
      <c r="AA87" s="88">
        <v>87</v>
      </c>
      <c r="AB87" s="88"/>
      <c r="AC87" s="89"/>
      <c r="AD87" s="72" t="s">
        <v>1041</v>
      </c>
      <c r="AE87" s="72">
        <v>1814</v>
      </c>
      <c r="AF87" s="72">
        <v>4651</v>
      </c>
      <c r="AG87" s="72">
        <v>4240</v>
      </c>
      <c r="AH87" s="72">
        <v>676</v>
      </c>
      <c r="AI87" s="72">
        <v>-10800</v>
      </c>
      <c r="AJ87" s="72" t="s">
        <v>1096</v>
      </c>
      <c r="AK87" s="72" t="s">
        <v>368</v>
      </c>
      <c r="AL87" s="76" t="s">
        <v>1168</v>
      </c>
      <c r="AM87" s="72" t="s">
        <v>315</v>
      </c>
      <c r="AN87" s="74">
        <v>40651.004074074073</v>
      </c>
      <c r="AO87" s="76" t="s">
        <v>1224</v>
      </c>
      <c r="AP87" s="72" t="b">
        <v>0</v>
      </c>
      <c r="AQ87" s="72" t="b">
        <v>0</v>
      </c>
      <c r="AR87" s="72" t="b">
        <v>1</v>
      </c>
      <c r="AS87" s="72" t="s">
        <v>232</v>
      </c>
      <c r="AT87" s="72">
        <v>8</v>
      </c>
      <c r="AU87" s="76" t="s">
        <v>1243</v>
      </c>
      <c r="AV87" s="72" t="b">
        <v>0</v>
      </c>
      <c r="AW87" s="72" t="s">
        <v>299</v>
      </c>
      <c r="AX87" s="76" t="s">
        <v>1338</v>
      </c>
      <c r="AY87" s="72" t="s">
        <v>66</v>
      </c>
      <c r="AZ87" s="50" t="s">
        <v>674</v>
      </c>
      <c r="BA87" s="50" t="s">
        <v>674</v>
      </c>
      <c r="BB87" s="50" t="s">
        <v>305</v>
      </c>
      <c r="BC87" s="50" t="s">
        <v>305</v>
      </c>
      <c r="BD87" s="50" t="s">
        <v>706</v>
      </c>
      <c r="BE87" s="50" t="s">
        <v>706</v>
      </c>
      <c r="BF87" s="114" t="s">
        <v>1572</v>
      </c>
      <c r="BG87" s="114" t="s">
        <v>1572</v>
      </c>
      <c r="BH87" s="114" t="s">
        <v>1653</v>
      </c>
      <c r="BI87" s="114" t="s">
        <v>1653</v>
      </c>
      <c r="BJ87" s="114">
        <v>0</v>
      </c>
      <c r="BK87" s="118">
        <v>0</v>
      </c>
      <c r="BL87" s="114">
        <v>0</v>
      </c>
      <c r="BM87" s="118">
        <v>0</v>
      </c>
      <c r="BN87" s="114">
        <v>0</v>
      </c>
      <c r="BO87" s="118">
        <v>0</v>
      </c>
      <c r="BP87" s="114">
        <v>17</v>
      </c>
      <c r="BQ87" s="118">
        <v>100</v>
      </c>
      <c r="BR87" s="114">
        <v>17</v>
      </c>
    </row>
    <row r="88" spans="1:70" x14ac:dyDescent="0.35">
      <c r="A88" s="70" t="s">
        <v>522</v>
      </c>
      <c r="B88" s="83"/>
      <c r="C88" s="83"/>
      <c r="D88" s="84"/>
      <c r="E88" s="107"/>
      <c r="F88" s="80" t="s">
        <v>768</v>
      </c>
      <c r="G88" s="108"/>
      <c r="H88" s="81"/>
      <c r="I88" s="87"/>
      <c r="J88" s="109"/>
      <c r="K88" s="81" t="s">
        <v>1422</v>
      </c>
      <c r="L88" s="110"/>
      <c r="M88" s="92"/>
      <c r="N88" s="92"/>
      <c r="O88" s="93"/>
      <c r="P88" s="94"/>
      <c r="Q88" s="94"/>
      <c r="R88" s="79"/>
      <c r="S88" s="79"/>
      <c r="T88" s="79"/>
      <c r="U88" s="79"/>
      <c r="V88" s="52"/>
      <c r="W88" s="52"/>
      <c r="X88" s="52"/>
      <c r="Y88" s="52"/>
      <c r="Z88" s="51"/>
      <c r="AA88" s="88">
        <v>88</v>
      </c>
      <c r="AB88" s="88"/>
      <c r="AC88" s="89"/>
      <c r="AD88" s="72" t="s">
        <v>1042</v>
      </c>
      <c r="AE88" s="72">
        <v>180</v>
      </c>
      <c r="AF88" s="72">
        <v>99</v>
      </c>
      <c r="AG88" s="72">
        <v>3820</v>
      </c>
      <c r="AH88" s="72">
        <v>0</v>
      </c>
      <c r="AI88" s="72">
        <v>-7200</v>
      </c>
      <c r="AJ88" s="72"/>
      <c r="AK88" s="72"/>
      <c r="AL88" s="72"/>
      <c r="AM88" s="72" t="s">
        <v>316</v>
      </c>
      <c r="AN88" s="74">
        <v>40887.992129629631</v>
      </c>
      <c r="AO88" s="72"/>
      <c r="AP88" s="72" t="b">
        <v>1</v>
      </c>
      <c r="AQ88" s="72" t="b">
        <v>0</v>
      </c>
      <c r="AR88" s="72" t="b">
        <v>0</v>
      </c>
      <c r="AS88" s="72" t="s">
        <v>232</v>
      </c>
      <c r="AT88" s="72">
        <v>0</v>
      </c>
      <c r="AU88" s="76" t="s">
        <v>290</v>
      </c>
      <c r="AV88" s="72" t="b">
        <v>0</v>
      </c>
      <c r="AW88" s="72" t="s">
        <v>299</v>
      </c>
      <c r="AX88" s="76" t="s">
        <v>1339</v>
      </c>
      <c r="AY88" s="72" t="s">
        <v>66</v>
      </c>
      <c r="AZ88" s="50" t="s">
        <v>675</v>
      </c>
      <c r="BA88" s="50" t="s">
        <v>675</v>
      </c>
      <c r="BB88" s="50" t="s">
        <v>305</v>
      </c>
      <c r="BC88" s="50" t="s">
        <v>305</v>
      </c>
      <c r="BD88" s="50"/>
      <c r="BE88" s="50"/>
      <c r="BF88" s="114" t="s">
        <v>228</v>
      </c>
      <c r="BG88" s="114" t="s">
        <v>228</v>
      </c>
      <c r="BH88" s="114" t="s">
        <v>228</v>
      </c>
      <c r="BI88" s="114" t="s">
        <v>228</v>
      </c>
      <c r="BJ88" s="114">
        <v>0</v>
      </c>
      <c r="BK88" s="118">
        <v>0</v>
      </c>
      <c r="BL88" s="114">
        <v>0</v>
      </c>
      <c r="BM88" s="118">
        <v>0</v>
      </c>
      <c r="BN88" s="114">
        <v>0</v>
      </c>
      <c r="BO88" s="118">
        <v>0</v>
      </c>
      <c r="BP88" s="114">
        <v>0</v>
      </c>
      <c r="BQ88" s="118">
        <v>0</v>
      </c>
      <c r="BR88" s="114">
        <v>0</v>
      </c>
    </row>
    <row r="89" spans="1:70" x14ac:dyDescent="0.35">
      <c r="A89" s="70" t="s">
        <v>396</v>
      </c>
      <c r="B89" s="83"/>
      <c r="C89" s="83"/>
      <c r="D89" s="84"/>
      <c r="E89" s="107"/>
      <c r="F89" s="80" t="s">
        <v>414</v>
      </c>
      <c r="G89" s="108"/>
      <c r="H89" s="81"/>
      <c r="I89" s="87"/>
      <c r="J89" s="109"/>
      <c r="K89" s="81" t="s">
        <v>1423</v>
      </c>
      <c r="L89" s="110"/>
      <c r="M89" s="92"/>
      <c r="N89" s="92"/>
      <c r="O89" s="93"/>
      <c r="P89" s="94"/>
      <c r="Q89" s="94"/>
      <c r="R89" s="79"/>
      <c r="S89" s="79"/>
      <c r="T89" s="79"/>
      <c r="U89" s="79"/>
      <c r="V89" s="52"/>
      <c r="W89" s="52"/>
      <c r="X89" s="52"/>
      <c r="Y89" s="52"/>
      <c r="Z89" s="51"/>
      <c r="AA89" s="88">
        <v>89</v>
      </c>
      <c r="AB89" s="88"/>
      <c r="AC89" s="89"/>
      <c r="AD89" s="72" t="s">
        <v>431</v>
      </c>
      <c r="AE89" s="72">
        <v>249</v>
      </c>
      <c r="AF89" s="72">
        <v>60</v>
      </c>
      <c r="AG89" s="72">
        <v>232</v>
      </c>
      <c r="AH89" s="72">
        <v>21</v>
      </c>
      <c r="AI89" s="72">
        <v>-25200</v>
      </c>
      <c r="AJ89" s="72" t="s">
        <v>435</v>
      </c>
      <c r="AK89" s="72" t="s">
        <v>272</v>
      </c>
      <c r="AL89" s="76" t="s">
        <v>441</v>
      </c>
      <c r="AM89" s="72" t="s">
        <v>276</v>
      </c>
      <c r="AN89" s="74">
        <v>42251.430243055554</v>
      </c>
      <c r="AO89" s="76" t="s">
        <v>447</v>
      </c>
      <c r="AP89" s="72" t="b">
        <v>0</v>
      </c>
      <c r="AQ89" s="72" t="b">
        <v>0</v>
      </c>
      <c r="AR89" s="72" t="b">
        <v>0</v>
      </c>
      <c r="AS89" s="72" t="s">
        <v>229</v>
      </c>
      <c r="AT89" s="72">
        <v>2</v>
      </c>
      <c r="AU89" s="76" t="s">
        <v>290</v>
      </c>
      <c r="AV89" s="72" t="b">
        <v>0</v>
      </c>
      <c r="AW89" s="72" t="s">
        <v>299</v>
      </c>
      <c r="AX89" s="76" t="s">
        <v>456</v>
      </c>
      <c r="AY89" s="72" t="s">
        <v>66</v>
      </c>
      <c r="AZ89" s="50" t="s">
        <v>676</v>
      </c>
      <c r="BA89" s="50" t="s">
        <v>676</v>
      </c>
      <c r="BB89" s="50" t="s">
        <v>407</v>
      </c>
      <c r="BC89" s="50" t="s">
        <v>407</v>
      </c>
      <c r="BD89" s="50"/>
      <c r="BE89" s="50"/>
      <c r="BF89" s="114" t="s">
        <v>1573</v>
      </c>
      <c r="BG89" s="114" t="s">
        <v>1573</v>
      </c>
      <c r="BH89" s="114" t="s">
        <v>1654</v>
      </c>
      <c r="BI89" s="114" t="s">
        <v>1654</v>
      </c>
      <c r="BJ89" s="114">
        <v>1</v>
      </c>
      <c r="BK89" s="118">
        <v>7.6923076923076925</v>
      </c>
      <c r="BL89" s="114">
        <v>0</v>
      </c>
      <c r="BM89" s="118">
        <v>0</v>
      </c>
      <c r="BN89" s="114">
        <v>0</v>
      </c>
      <c r="BO89" s="118">
        <v>0</v>
      </c>
      <c r="BP89" s="114">
        <v>12</v>
      </c>
      <c r="BQ89" s="118">
        <v>92.307692307692307</v>
      </c>
      <c r="BR89" s="114">
        <v>13</v>
      </c>
    </row>
    <row r="90" spans="1:70" x14ac:dyDescent="0.35">
      <c r="A90" s="70" t="s">
        <v>523</v>
      </c>
      <c r="B90" s="83"/>
      <c r="C90" s="83"/>
      <c r="D90" s="84"/>
      <c r="E90" s="107"/>
      <c r="F90" s="80" t="s">
        <v>769</v>
      </c>
      <c r="G90" s="108"/>
      <c r="H90" s="81"/>
      <c r="I90" s="87"/>
      <c r="J90" s="109"/>
      <c r="K90" s="81" t="s">
        <v>1424</v>
      </c>
      <c r="L90" s="110"/>
      <c r="M90" s="92"/>
      <c r="N90" s="92"/>
      <c r="O90" s="93"/>
      <c r="P90" s="94"/>
      <c r="Q90" s="94"/>
      <c r="R90" s="79"/>
      <c r="S90" s="79"/>
      <c r="T90" s="79"/>
      <c r="U90" s="79"/>
      <c r="V90" s="52"/>
      <c r="W90" s="52"/>
      <c r="X90" s="52"/>
      <c r="Y90" s="52"/>
      <c r="Z90" s="51"/>
      <c r="AA90" s="88">
        <v>90</v>
      </c>
      <c r="AB90" s="88"/>
      <c r="AC90" s="89"/>
      <c r="AD90" s="72" t="s">
        <v>1043</v>
      </c>
      <c r="AE90" s="72">
        <v>137</v>
      </c>
      <c r="AF90" s="72">
        <v>102</v>
      </c>
      <c r="AG90" s="72">
        <v>3408</v>
      </c>
      <c r="AH90" s="72">
        <v>17</v>
      </c>
      <c r="AI90" s="72">
        <v>19800</v>
      </c>
      <c r="AJ90" s="72" t="s">
        <v>1097</v>
      </c>
      <c r="AK90" s="72"/>
      <c r="AL90" s="76" t="s">
        <v>1169</v>
      </c>
      <c r="AM90" s="72" t="s">
        <v>283</v>
      </c>
      <c r="AN90" s="74">
        <v>39807.372662037036</v>
      </c>
      <c r="AO90" s="76" t="s">
        <v>1225</v>
      </c>
      <c r="AP90" s="72" t="b">
        <v>0</v>
      </c>
      <c r="AQ90" s="72" t="b">
        <v>0</v>
      </c>
      <c r="AR90" s="72" t="b">
        <v>0</v>
      </c>
      <c r="AS90" s="72" t="s">
        <v>229</v>
      </c>
      <c r="AT90" s="72">
        <v>17</v>
      </c>
      <c r="AU90" s="76" t="s">
        <v>1244</v>
      </c>
      <c r="AV90" s="72" t="b">
        <v>0</v>
      </c>
      <c r="AW90" s="72" t="s">
        <v>299</v>
      </c>
      <c r="AX90" s="76" t="s">
        <v>1340</v>
      </c>
      <c r="AY90" s="72" t="s">
        <v>66</v>
      </c>
      <c r="AZ90" s="50" t="s">
        <v>677</v>
      </c>
      <c r="BA90" s="50" t="s">
        <v>677</v>
      </c>
      <c r="BB90" s="50" t="s">
        <v>221</v>
      </c>
      <c r="BC90" s="50" t="s">
        <v>221</v>
      </c>
      <c r="BD90" s="50"/>
      <c r="BE90" s="50"/>
      <c r="BF90" s="114" t="s">
        <v>1574</v>
      </c>
      <c r="BG90" s="114" t="s">
        <v>1574</v>
      </c>
      <c r="BH90" s="114" t="s">
        <v>1655</v>
      </c>
      <c r="BI90" s="114" t="s">
        <v>1655</v>
      </c>
      <c r="BJ90" s="114">
        <v>0</v>
      </c>
      <c r="BK90" s="118">
        <v>0</v>
      </c>
      <c r="BL90" s="114">
        <v>0</v>
      </c>
      <c r="BM90" s="118">
        <v>0</v>
      </c>
      <c r="BN90" s="114">
        <v>0</v>
      </c>
      <c r="BO90" s="118">
        <v>0</v>
      </c>
      <c r="BP90" s="114">
        <v>8</v>
      </c>
      <c r="BQ90" s="118">
        <v>100</v>
      </c>
      <c r="BR90" s="114">
        <v>8</v>
      </c>
    </row>
    <row r="91" spans="1:70" x14ac:dyDescent="0.35">
      <c r="A91" s="70" t="s">
        <v>524</v>
      </c>
      <c r="B91" s="83"/>
      <c r="C91" s="83"/>
      <c r="D91" s="84"/>
      <c r="E91" s="107"/>
      <c r="F91" s="80" t="s">
        <v>1267</v>
      </c>
      <c r="G91" s="108"/>
      <c r="H91" s="81"/>
      <c r="I91" s="87"/>
      <c r="J91" s="109"/>
      <c r="K91" s="81" t="s">
        <v>1425</v>
      </c>
      <c r="L91" s="110"/>
      <c r="M91" s="92"/>
      <c r="N91" s="92"/>
      <c r="O91" s="93"/>
      <c r="P91" s="94"/>
      <c r="Q91" s="94"/>
      <c r="R91" s="79"/>
      <c r="S91" s="79"/>
      <c r="T91" s="79"/>
      <c r="U91" s="79"/>
      <c r="V91" s="52"/>
      <c r="W91" s="52"/>
      <c r="X91" s="52"/>
      <c r="Y91" s="52"/>
      <c r="Z91" s="51"/>
      <c r="AA91" s="88">
        <v>91</v>
      </c>
      <c r="AB91" s="88"/>
      <c r="AC91" s="89"/>
      <c r="AD91" s="72" t="s">
        <v>1044</v>
      </c>
      <c r="AE91" s="72">
        <v>123</v>
      </c>
      <c r="AF91" s="72">
        <v>13</v>
      </c>
      <c r="AG91" s="72">
        <v>237</v>
      </c>
      <c r="AH91" s="72">
        <v>253</v>
      </c>
      <c r="AI91" s="72"/>
      <c r="AJ91" s="72"/>
      <c r="AK91" s="72"/>
      <c r="AL91" s="72"/>
      <c r="AM91" s="72"/>
      <c r="AN91" s="74">
        <v>42038.57849537037</v>
      </c>
      <c r="AO91" s="76" t="s">
        <v>1226</v>
      </c>
      <c r="AP91" s="72" t="b">
        <v>1</v>
      </c>
      <c r="AQ91" s="72" t="b">
        <v>0</v>
      </c>
      <c r="AR91" s="72" t="b">
        <v>0</v>
      </c>
      <c r="AS91" s="72" t="s">
        <v>232</v>
      </c>
      <c r="AT91" s="72">
        <v>0</v>
      </c>
      <c r="AU91" s="76" t="s">
        <v>290</v>
      </c>
      <c r="AV91" s="72" t="b">
        <v>0</v>
      </c>
      <c r="AW91" s="72" t="s">
        <v>299</v>
      </c>
      <c r="AX91" s="76" t="s">
        <v>1341</v>
      </c>
      <c r="AY91" s="72" t="s">
        <v>66</v>
      </c>
      <c r="AZ91" s="50" t="s">
        <v>663</v>
      </c>
      <c r="BA91" s="50" t="s">
        <v>663</v>
      </c>
      <c r="BB91" s="50" t="s">
        <v>305</v>
      </c>
      <c r="BC91" s="50" t="s">
        <v>305</v>
      </c>
      <c r="BD91" s="50"/>
      <c r="BE91" s="50"/>
      <c r="BF91" s="114" t="s">
        <v>1558</v>
      </c>
      <c r="BG91" s="114" t="s">
        <v>1558</v>
      </c>
      <c r="BH91" s="114" t="s">
        <v>1639</v>
      </c>
      <c r="BI91" s="114" t="s">
        <v>1639</v>
      </c>
      <c r="BJ91" s="114">
        <v>0</v>
      </c>
      <c r="BK91" s="118">
        <v>0</v>
      </c>
      <c r="BL91" s="114">
        <v>0</v>
      </c>
      <c r="BM91" s="118">
        <v>0</v>
      </c>
      <c r="BN91" s="114">
        <v>0</v>
      </c>
      <c r="BO91" s="118">
        <v>0</v>
      </c>
      <c r="BP91" s="114">
        <v>11</v>
      </c>
      <c r="BQ91" s="118">
        <v>100</v>
      </c>
      <c r="BR91" s="114">
        <v>11</v>
      </c>
    </row>
    <row r="92" spans="1:70" x14ac:dyDescent="0.35">
      <c r="A92" s="70" t="s">
        <v>525</v>
      </c>
      <c r="B92" s="83"/>
      <c r="C92" s="83"/>
      <c r="D92" s="84"/>
      <c r="E92" s="107"/>
      <c r="F92" s="80" t="s">
        <v>770</v>
      </c>
      <c r="G92" s="108"/>
      <c r="H92" s="81"/>
      <c r="I92" s="87"/>
      <c r="J92" s="109"/>
      <c r="K92" s="81" t="s">
        <v>1426</v>
      </c>
      <c r="L92" s="110"/>
      <c r="M92" s="92"/>
      <c r="N92" s="92"/>
      <c r="O92" s="93"/>
      <c r="P92" s="94"/>
      <c r="Q92" s="94"/>
      <c r="R92" s="79"/>
      <c r="S92" s="79"/>
      <c r="T92" s="79"/>
      <c r="U92" s="79"/>
      <c r="V92" s="52"/>
      <c r="W92" s="52"/>
      <c r="X92" s="52"/>
      <c r="Y92" s="52"/>
      <c r="Z92" s="51"/>
      <c r="AA92" s="88">
        <v>92</v>
      </c>
      <c r="AB92" s="88"/>
      <c r="AC92" s="89"/>
      <c r="AD92" s="72" t="s">
        <v>1045</v>
      </c>
      <c r="AE92" s="72">
        <v>213</v>
      </c>
      <c r="AF92" s="72">
        <v>47477</v>
      </c>
      <c r="AG92" s="72">
        <v>131927</v>
      </c>
      <c r="AH92" s="72">
        <v>25145</v>
      </c>
      <c r="AI92" s="72">
        <v>28800</v>
      </c>
      <c r="AJ92" s="72" t="s">
        <v>1098</v>
      </c>
      <c r="AK92" s="72"/>
      <c r="AL92" s="72"/>
      <c r="AM92" s="72" t="s">
        <v>1174</v>
      </c>
      <c r="AN92" s="74">
        <v>41639.000625000001</v>
      </c>
      <c r="AO92" s="76" t="s">
        <v>1227</v>
      </c>
      <c r="AP92" s="72" t="b">
        <v>0</v>
      </c>
      <c r="AQ92" s="72" t="b">
        <v>0</v>
      </c>
      <c r="AR92" s="72" t="b">
        <v>0</v>
      </c>
      <c r="AS92" s="72" t="s">
        <v>229</v>
      </c>
      <c r="AT92" s="72">
        <v>44</v>
      </c>
      <c r="AU92" s="76" t="s">
        <v>1245</v>
      </c>
      <c r="AV92" s="72" t="b">
        <v>0</v>
      </c>
      <c r="AW92" s="72" t="s">
        <v>299</v>
      </c>
      <c r="AX92" s="76" t="s">
        <v>1342</v>
      </c>
      <c r="AY92" s="72" t="s">
        <v>66</v>
      </c>
      <c r="AZ92" s="50"/>
      <c r="BA92" s="50"/>
      <c r="BB92" s="50"/>
      <c r="BC92" s="50"/>
      <c r="BD92" s="50"/>
      <c r="BE92" s="50"/>
      <c r="BF92" s="114" t="s">
        <v>1575</v>
      </c>
      <c r="BG92" s="114" t="s">
        <v>1575</v>
      </c>
      <c r="BH92" s="114" t="s">
        <v>1656</v>
      </c>
      <c r="BI92" s="114" t="s">
        <v>1656</v>
      </c>
      <c r="BJ92" s="114">
        <v>0</v>
      </c>
      <c r="BK92" s="118">
        <v>0</v>
      </c>
      <c r="BL92" s="114">
        <v>2</v>
      </c>
      <c r="BM92" s="118">
        <v>7.6923076923076925</v>
      </c>
      <c r="BN92" s="114">
        <v>0</v>
      </c>
      <c r="BO92" s="118">
        <v>0</v>
      </c>
      <c r="BP92" s="114">
        <v>24</v>
      </c>
      <c r="BQ92" s="118">
        <v>92.307692307692307</v>
      </c>
      <c r="BR92" s="114">
        <v>26</v>
      </c>
    </row>
    <row r="93" spans="1:70" x14ac:dyDescent="0.35">
      <c r="A93"/>
      <c r="J93"/>
      <c r="AA93"/>
      <c r="AB93"/>
      <c r="AC93"/>
      <c r="AD93"/>
      <c r="AE93"/>
      <c r="AF93"/>
      <c r="AG93"/>
      <c r="AH93"/>
    </row>
    <row r="94" spans="1:70" x14ac:dyDescent="0.35">
      <c r="A94"/>
      <c r="J94"/>
      <c r="AA94"/>
      <c r="AB94"/>
      <c r="AC94"/>
      <c r="AD94"/>
      <c r="AE94"/>
      <c r="AF94"/>
      <c r="AG94"/>
      <c r="AH94"/>
    </row>
    <row r="95" spans="1:70" x14ac:dyDescent="0.35">
      <c r="A95"/>
      <c r="J95"/>
      <c r="AA95"/>
      <c r="AB95"/>
      <c r="AC95"/>
      <c r="AD95"/>
      <c r="AE95"/>
      <c r="AF95"/>
      <c r="AG95"/>
      <c r="AH95"/>
    </row>
    <row r="96" spans="1:70" x14ac:dyDescent="0.35">
      <c r="A96"/>
      <c r="J96"/>
      <c r="AA96"/>
      <c r="AB96"/>
      <c r="AC96"/>
      <c r="AD96"/>
      <c r="AE96"/>
      <c r="AF96"/>
      <c r="AG96"/>
      <c r="AH96"/>
    </row>
    <row r="97" spans="1:34" x14ac:dyDescent="0.35">
      <c r="A97"/>
      <c r="J97"/>
      <c r="AA97"/>
      <c r="AB97"/>
      <c r="AC97"/>
      <c r="AD97"/>
      <c r="AE97"/>
      <c r="AF97"/>
      <c r="AG97"/>
      <c r="AH97"/>
    </row>
    <row r="98" spans="1:34" x14ac:dyDescent="0.35">
      <c r="A98"/>
      <c r="J98"/>
      <c r="AA98"/>
      <c r="AB98"/>
      <c r="AC98"/>
      <c r="AD98"/>
      <c r="AE98"/>
      <c r="AF98"/>
      <c r="AG98"/>
      <c r="AH98"/>
    </row>
    <row r="99" spans="1:34" x14ac:dyDescent="0.35">
      <c r="A99"/>
      <c r="J99"/>
      <c r="AA99"/>
      <c r="AB99"/>
      <c r="AC99"/>
      <c r="AD99"/>
      <c r="AE99"/>
      <c r="AF99"/>
      <c r="AG99"/>
      <c r="AH99"/>
    </row>
    <row r="100" spans="1:34" x14ac:dyDescent="0.35">
      <c r="A100"/>
      <c r="J100"/>
      <c r="AA100"/>
      <c r="AB100"/>
      <c r="AC100"/>
      <c r="AD100"/>
      <c r="AE100"/>
      <c r="AF100"/>
      <c r="AG100"/>
      <c r="AH100"/>
    </row>
    <row r="101" spans="1:34" x14ac:dyDescent="0.35">
      <c r="A101"/>
      <c r="J101"/>
      <c r="AA101"/>
      <c r="AB101"/>
      <c r="AC101"/>
      <c r="AD101"/>
      <c r="AE101"/>
      <c r="AF101"/>
      <c r="AG101"/>
      <c r="AH101"/>
    </row>
    <row r="102" spans="1:34" x14ac:dyDescent="0.35">
      <c r="A102"/>
      <c r="J102"/>
      <c r="AA102"/>
      <c r="AB102"/>
      <c r="AC102"/>
      <c r="AD102"/>
      <c r="AE102"/>
      <c r="AF102"/>
      <c r="AG102"/>
      <c r="AH102"/>
    </row>
    <row r="103" spans="1:34" x14ac:dyDescent="0.35">
      <c r="A103"/>
      <c r="J103"/>
      <c r="AA103"/>
      <c r="AB103"/>
      <c r="AC103"/>
      <c r="AD103"/>
      <c r="AE103"/>
      <c r="AF103"/>
      <c r="AG103"/>
      <c r="AH103"/>
    </row>
    <row r="104" spans="1:34" x14ac:dyDescent="0.35">
      <c r="A104"/>
      <c r="J104"/>
      <c r="AA104"/>
      <c r="AB104"/>
      <c r="AC104"/>
      <c r="AD104"/>
      <c r="AE104"/>
      <c r="AF104"/>
      <c r="AG104"/>
      <c r="AH104"/>
    </row>
    <row r="105" spans="1:34" x14ac:dyDescent="0.35">
      <c r="A105"/>
      <c r="J105"/>
      <c r="AA105"/>
      <c r="AB105"/>
      <c r="AC105"/>
      <c r="AD105"/>
      <c r="AE105"/>
      <c r="AF105"/>
      <c r="AG105"/>
      <c r="AH105"/>
    </row>
    <row r="106" spans="1:34" x14ac:dyDescent="0.35">
      <c r="A106"/>
      <c r="J106"/>
      <c r="AA106"/>
      <c r="AB106"/>
      <c r="AC106"/>
      <c r="AD106"/>
      <c r="AE106"/>
      <c r="AF106"/>
      <c r="AG106"/>
      <c r="AH106"/>
    </row>
    <row r="107" spans="1:34" x14ac:dyDescent="0.35">
      <c r="A107"/>
      <c r="J107"/>
      <c r="AA107"/>
      <c r="AB107"/>
      <c r="AC107"/>
      <c r="AD107"/>
      <c r="AE107"/>
      <c r="AF107"/>
      <c r="AG107"/>
      <c r="AH107"/>
    </row>
    <row r="108" spans="1:34" x14ac:dyDescent="0.35">
      <c r="A108"/>
      <c r="J108"/>
      <c r="AA108"/>
      <c r="AB108"/>
      <c r="AC108"/>
      <c r="AD108"/>
      <c r="AE108"/>
      <c r="AF108"/>
      <c r="AG108"/>
      <c r="AH108"/>
    </row>
    <row r="109" spans="1:34" x14ac:dyDescent="0.35">
      <c r="A109"/>
      <c r="J109"/>
      <c r="AA109"/>
      <c r="AB109"/>
      <c r="AC109"/>
      <c r="AD109"/>
      <c r="AE109"/>
      <c r="AF109"/>
      <c r="AG109"/>
      <c r="AH109"/>
    </row>
    <row r="110" spans="1:34" x14ac:dyDescent="0.35">
      <c r="A110"/>
      <c r="J110"/>
      <c r="AA110"/>
      <c r="AB110"/>
      <c r="AC110"/>
      <c r="AD110"/>
      <c r="AE110"/>
      <c r="AF110"/>
      <c r="AG110"/>
      <c r="AH110"/>
    </row>
    <row r="111" spans="1:34" x14ac:dyDescent="0.35">
      <c r="A111"/>
      <c r="J111"/>
      <c r="AA111"/>
      <c r="AB111"/>
      <c r="AC111"/>
      <c r="AD111"/>
      <c r="AE111"/>
      <c r="AF111"/>
      <c r="AG111"/>
      <c r="AH111"/>
    </row>
    <row r="112" spans="1:34" x14ac:dyDescent="0.35">
      <c r="A112"/>
      <c r="J112"/>
      <c r="AA112"/>
      <c r="AB112"/>
      <c r="AC112"/>
      <c r="AD112"/>
      <c r="AE112"/>
      <c r="AF112"/>
      <c r="AG112"/>
      <c r="AH112"/>
    </row>
    <row r="113" spans="1:34" x14ac:dyDescent="0.35">
      <c r="A113"/>
      <c r="J113"/>
      <c r="AA113"/>
      <c r="AB113"/>
      <c r="AC113"/>
      <c r="AD113"/>
      <c r="AE113"/>
      <c r="AF113"/>
      <c r="AG113"/>
      <c r="AH113"/>
    </row>
    <row r="114" spans="1:34" x14ac:dyDescent="0.35">
      <c r="A114"/>
      <c r="J114"/>
      <c r="AA114"/>
      <c r="AB114"/>
      <c r="AC114"/>
      <c r="AD114"/>
      <c r="AE114"/>
      <c r="AF114"/>
      <c r="AG114"/>
      <c r="AH114"/>
    </row>
    <row r="115" spans="1:34" x14ac:dyDescent="0.35">
      <c r="A115"/>
      <c r="J115"/>
      <c r="AA115"/>
      <c r="AB115"/>
      <c r="AC115"/>
      <c r="AD115"/>
      <c r="AE115"/>
      <c r="AF115"/>
      <c r="AG115"/>
      <c r="AH115"/>
    </row>
    <row r="116" spans="1:34" x14ac:dyDescent="0.35">
      <c r="A116"/>
      <c r="J116"/>
      <c r="AA116"/>
      <c r="AB116"/>
      <c r="AC116"/>
      <c r="AD116"/>
      <c r="AE116"/>
      <c r="AF116"/>
      <c r="AG116"/>
      <c r="AH116"/>
    </row>
    <row r="117" spans="1:34" x14ac:dyDescent="0.35">
      <c r="A117"/>
      <c r="J117"/>
      <c r="AA117"/>
      <c r="AB117"/>
      <c r="AC117"/>
      <c r="AD117"/>
      <c r="AE117"/>
      <c r="AF117"/>
      <c r="AG117"/>
      <c r="AH117"/>
    </row>
    <row r="118" spans="1:34" x14ac:dyDescent="0.35">
      <c r="A118"/>
      <c r="J118"/>
      <c r="AA118"/>
      <c r="AB118"/>
      <c r="AC118"/>
      <c r="AD118"/>
      <c r="AE118"/>
      <c r="AF118"/>
      <c r="AG118"/>
      <c r="AH118"/>
    </row>
    <row r="119" spans="1:34" x14ac:dyDescent="0.35">
      <c r="A119"/>
      <c r="J119"/>
      <c r="AA119"/>
      <c r="AB119"/>
      <c r="AC119"/>
      <c r="AD119"/>
      <c r="AE119"/>
      <c r="AF119"/>
      <c r="AG119"/>
      <c r="AH119"/>
    </row>
    <row r="120" spans="1:34" x14ac:dyDescent="0.35">
      <c r="A120"/>
      <c r="J120"/>
      <c r="AA120"/>
      <c r="AB120"/>
      <c r="AC120"/>
      <c r="AD120"/>
      <c r="AE120"/>
      <c r="AF120"/>
      <c r="AG120"/>
      <c r="AH120"/>
    </row>
    <row r="121" spans="1:34" x14ac:dyDescent="0.35">
      <c r="A121"/>
      <c r="J121"/>
      <c r="AA121"/>
      <c r="AB121"/>
      <c r="AC121"/>
      <c r="AD121"/>
      <c r="AE121"/>
      <c r="AF121"/>
      <c r="AG121"/>
      <c r="AH121"/>
    </row>
    <row r="122" spans="1:34" x14ac:dyDescent="0.35">
      <c r="A122"/>
      <c r="J122"/>
      <c r="AA122"/>
      <c r="AB122"/>
      <c r="AC122"/>
      <c r="AD122"/>
      <c r="AE122"/>
      <c r="AF122"/>
      <c r="AG122"/>
      <c r="AH122"/>
    </row>
    <row r="123" spans="1:34" x14ac:dyDescent="0.35">
      <c r="A123"/>
      <c r="J123"/>
      <c r="AA123"/>
      <c r="AB123"/>
      <c r="AC123"/>
      <c r="AD123"/>
      <c r="AE123"/>
      <c r="AF123"/>
      <c r="AG123"/>
      <c r="AH123"/>
    </row>
    <row r="124" spans="1:34" x14ac:dyDescent="0.35">
      <c r="A124"/>
      <c r="J124"/>
      <c r="AA124"/>
      <c r="AB124"/>
      <c r="AC124"/>
      <c r="AD124"/>
      <c r="AE124"/>
      <c r="AF124"/>
      <c r="AG124"/>
      <c r="AH124"/>
    </row>
    <row r="125" spans="1:34" x14ac:dyDescent="0.35">
      <c r="A125"/>
      <c r="J125"/>
      <c r="AA125"/>
      <c r="AB125"/>
      <c r="AC125"/>
      <c r="AD125"/>
      <c r="AE125"/>
      <c r="AF125"/>
      <c r="AG125"/>
      <c r="AH125"/>
    </row>
    <row r="126" spans="1:34" x14ac:dyDescent="0.35">
      <c r="A126"/>
      <c r="J126"/>
      <c r="AA126"/>
      <c r="AB126"/>
      <c r="AC126"/>
      <c r="AD126"/>
      <c r="AE126"/>
      <c r="AF126"/>
      <c r="AG126"/>
      <c r="AH126"/>
    </row>
    <row r="127" spans="1:34" x14ac:dyDescent="0.35">
      <c r="A127"/>
      <c r="J127"/>
      <c r="AA127"/>
      <c r="AB127"/>
      <c r="AC127"/>
      <c r="AD127"/>
      <c r="AE127"/>
      <c r="AF127"/>
      <c r="AG127"/>
      <c r="AH127"/>
    </row>
    <row r="128" spans="1:34" x14ac:dyDescent="0.35">
      <c r="A128"/>
      <c r="J128"/>
      <c r="AA128"/>
      <c r="AB128"/>
      <c r="AC128"/>
      <c r="AD128"/>
      <c r="AE128"/>
      <c r="AF128"/>
      <c r="AG128"/>
      <c r="AH128"/>
    </row>
    <row r="129" spans="1:34" x14ac:dyDescent="0.35">
      <c r="A129"/>
      <c r="J129"/>
      <c r="AA129"/>
      <c r="AB129"/>
      <c r="AC129"/>
      <c r="AD129"/>
      <c r="AE129"/>
      <c r="AF129"/>
      <c r="AG129"/>
      <c r="AH129"/>
    </row>
    <row r="130" spans="1:34" x14ac:dyDescent="0.35">
      <c r="A130"/>
      <c r="J130"/>
      <c r="AA130"/>
      <c r="AB130"/>
      <c r="AC130"/>
      <c r="AD130"/>
      <c r="AE130"/>
      <c r="AF130"/>
      <c r="AG130"/>
      <c r="AH130"/>
    </row>
    <row r="131" spans="1:34" x14ac:dyDescent="0.35">
      <c r="A131"/>
      <c r="J131"/>
      <c r="AA131"/>
      <c r="AB131"/>
      <c r="AC131"/>
      <c r="AD131"/>
      <c r="AE131"/>
      <c r="AF131"/>
      <c r="AG131"/>
      <c r="AH131"/>
    </row>
    <row r="132" spans="1:34" x14ac:dyDescent="0.35">
      <c r="A132"/>
      <c r="J132"/>
      <c r="AA132"/>
      <c r="AB132"/>
      <c r="AC132"/>
      <c r="AD132"/>
      <c r="AE132"/>
      <c r="AF132"/>
      <c r="AG132"/>
      <c r="AH132"/>
    </row>
    <row r="133" spans="1:34" x14ac:dyDescent="0.35">
      <c r="A133"/>
      <c r="J133"/>
      <c r="AA133"/>
      <c r="AB133"/>
      <c r="AC133"/>
      <c r="AD133"/>
      <c r="AE133"/>
      <c r="AF133"/>
      <c r="AG133"/>
      <c r="AH133"/>
    </row>
    <row r="134" spans="1:34" x14ac:dyDescent="0.35">
      <c r="A134"/>
      <c r="J134"/>
      <c r="AA134"/>
      <c r="AB134"/>
      <c r="AC134"/>
      <c r="AD134"/>
      <c r="AE134"/>
      <c r="AF134"/>
      <c r="AG134"/>
      <c r="AH134"/>
    </row>
    <row r="135" spans="1:34" x14ac:dyDescent="0.35">
      <c r="A135"/>
      <c r="J135"/>
      <c r="AA135"/>
      <c r="AB135"/>
      <c r="AC135"/>
      <c r="AD135"/>
      <c r="AE135"/>
      <c r="AF135"/>
      <c r="AG135"/>
      <c r="AH135"/>
    </row>
    <row r="136" spans="1:34" x14ac:dyDescent="0.35">
      <c r="A136"/>
      <c r="J136"/>
      <c r="AA136"/>
      <c r="AB136"/>
      <c r="AC136"/>
      <c r="AD136"/>
      <c r="AE136"/>
      <c r="AF136"/>
      <c r="AG136"/>
      <c r="AH136"/>
    </row>
    <row r="137" spans="1:34" x14ac:dyDescent="0.35">
      <c r="A137"/>
      <c r="J137"/>
      <c r="AA137"/>
      <c r="AB137"/>
      <c r="AC137"/>
      <c r="AD137"/>
      <c r="AE137"/>
      <c r="AF137"/>
      <c r="AG137"/>
      <c r="AH137"/>
    </row>
    <row r="138" spans="1:34" x14ac:dyDescent="0.35">
      <c r="A138"/>
      <c r="J138"/>
      <c r="AA138"/>
      <c r="AB138"/>
      <c r="AC138"/>
      <c r="AD138"/>
      <c r="AE138"/>
      <c r="AF138"/>
      <c r="AG138"/>
      <c r="AH138"/>
    </row>
    <row r="139" spans="1:34" x14ac:dyDescent="0.35">
      <c r="A139"/>
      <c r="J139"/>
      <c r="AA139"/>
      <c r="AB139"/>
      <c r="AC139"/>
      <c r="AD139"/>
      <c r="AE139"/>
      <c r="AF139"/>
      <c r="AG139"/>
      <c r="AH139"/>
    </row>
    <row r="140" spans="1:34" x14ac:dyDescent="0.35">
      <c r="A140"/>
      <c r="J140"/>
      <c r="AA140"/>
      <c r="AB140"/>
      <c r="AC140"/>
      <c r="AD140"/>
      <c r="AE140"/>
      <c r="AF140"/>
      <c r="AG140"/>
      <c r="AH140"/>
    </row>
    <row r="141" spans="1:34" x14ac:dyDescent="0.35">
      <c r="A141"/>
      <c r="J141"/>
      <c r="AA141"/>
      <c r="AB141"/>
      <c r="AC141"/>
      <c r="AD141"/>
      <c r="AE141"/>
      <c r="AF141"/>
      <c r="AG141"/>
      <c r="AH141"/>
    </row>
    <row r="142" spans="1:34" x14ac:dyDescent="0.35">
      <c r="A142"/>
      <c r="J142"/>
      <c r="AA142"/>
      <c r="AB142"/>
      <c r="AC142"/>
      <c r="AD142"/>
      <c r="AE142"/>
      <c r="AF142"/>
      <c r="AG142"/>
      <c r="AH142"/>
    </row>
    <row r="143" spans="1:34" x14ac:dyDescent="0.35">
      <c r="A143"/>
      <c r="J143"/>
      <c r="AA143"/>
      <c r="AB143"/>
      <c r="AC143"/>
      <c r="AD143"/>
      <c r="AE143"/>
      <c r="AF143"/>
      <c r="AG143"/>
      <c r="AH143"/>
    </row>
    <row r="144" spans="1:34" x14ac:dyDescent="0.35">
      <c r="A144"/>
      <c r="J144"/>
      <c r="AA144"/>
      <c r="AB144"/>
      <c r="AC144"/>
      <c r="AD144"/>
      <c r="AE144"/>
      <c r="AF144"/>
      <c r="AG144"/>
      <c r="AH144"/>
    </row>
    <row r="145" spans="1:34" x14ac:dyDescent="0.35">
      <c r="A145"/>
      <c r="J145"/>
      <c r="AA145"/>
      <c r="AB145"/>
      <c r="AC145"/>
      <c r="AD145"/>
      <c r="AE145"/>
      <c r="AF145"/>
      <c r="AG145"/>
      <c r="AH145"/>
    </row>
    <row r="146" spans="1:34" x14ac:dyDescent="0.35">
      <c r="A146"/>
      <c r="J146"/>
      <c r="AA146"/>
      <c r="AB146"/>
      <c r="AC146"/>
      <c r="AD146"/>
      <c r="AE146"/>
      <c r="AF146"/>
      <c r="AG146"/>
      <c r="AH146"/>
    </row>
    <row r="147" spans="1:34" x14ac:dyDescent="0.35">
      <c r="A147"/>
      <c r="J147"/>
      <c r="AA147"/>
      <c r="AB147"/>
      <c r="AC147"/>
      <c r="AD147"/>
      <c r="AE147"/>
      <c r="AF147"/>
      <c r="AG147"/>
      <c r="AH147"/>
    </row>
    <row r="148" spans="1:34" x14ac:dyDescent="0.35">
      <c r="A148"/>
      <c r="J148"/>
      <c r="AA148"/>
      <c r="AB148"/>
      <c r="AC148"/>
      <c r="AD148"/>
      <c r="AE148"/>
      <c r="AF148"/>
      <c r="AG148"/>
      <c r="AH148"/>
    </row>
    <row r="149" spans="1:34" x14ac:dyDescent="0.35">
      <c r="A149"/>
      <c r="J149"/>
      <c r="AA149"/>
      <c r="AB149"/>
      <c r="AC149"/>
      <c r="AD149"/>
      <c r="AE149"/>
      <c r="AF149"/>
      <c r="AG149"/>
      <c r="AH149"/>
    </row>
    <row r="150" spans="1:34" x14ac:dyDescent="0.35">
      <c r="A150"/>
      <c r="J150"/>
      <c r="AA150"/>
      <c r="AB150"/>
      <c r="AC150"/>
      <c r="AD150"/>
      <c r="AE150"/>
      <c r="AF150"/>
      <c r="AG150"/>
      <c r="AH150"/>
    </row>
    <row r="151" spans="1:34" x14ac:dyDescent="0.35">
      <c r="A151"/>
      <c r="J151"/>
      <c r="AA151"/>
      <c r="AB151"/>
      <c r="AC151"/>
      <c r="AD151"/>
      <c r="AE151"/>
      <c r="AF151"/>
      <c r="AG151"/>
      <c r="AH151"/>
    </row>
    <row r="152" spans="1:34" x14ac:dyDescent="0.35">
      <c r="A152"/>
      <c r="J152"/>
      <c r="AA152"/>
      <c r="AB152"/>
      <c r="AC152"/>
      <c r="AD152"/>
      <c r="AE152"/>
      <c r="AF152"/>
      <c r="AG152"/>
      <c r="AH152"/>
    </row>
    <row r="153" spans="1:34" x14ac:dyDescent="0.35">
      <c r="A153"/>
      <c r="J153"/>
      <c r="AA153"/>
      <c r="AB153"/>
      <c r="AC153"/>
      <c r="AD153"/>
      <c r="AE153"/>
      <c r="AF153"/>
      <c r="AG153"/>
      <c r="AH153"/>
    </row>
    <row r="154" spans="1:34" x14ac:dyDescent="0.35">
      <c r="A154"/>
      <c r="J154"/>
      <c r="AA154"/>
      <c r="AB154"/>
      <c r="AC154"/>
      <c r="AD154"/>
      <c r="AE154"/>
      <c r="AF154"/>
      <c r="AG154"/>
      <c r="AH154"/>
    </row>
    <row r="155" spans="1:34" x14ac:dyDescent="0.35">
      <c r="A155"/>
      <c r="J155"/>
      <c r="AA155"/>
      <c r="AB155"/>
      <c r="AC155"/>
      <c r="AD155"/>
      <c r="AE155"/>
      <c r="AF155"/>
      <c r="AG155"/>
      <c r="AH155"/>
    </row>
    <row r="156" spans="1:34" x14ac:dyDescent="0.35">
      <c r="A156"/>
      <c r="J156"/>
      <c r="AA156"/>
      <c r="AB156"/>
      <c r="AC156"/>
      <c r="AD156"/>
      <c r="AE156"/>
      <c r="AF156"/>
      <c r="AG156"/>
      <c r="AH156"/>
    </row>
    <row r="157" spans="1:34" x14ac:dyDescent="0.35">
      <c r="A157"/>
      <c r="J157"/>
      <c r="AA157"/>
      <c r="AB157"/>
      <c r="AC157"/>
      <c r="AD157"/>
      <c r="AE157"/>
      <c r="AF157"/>
      <c r="AG157"/>
      <c r="AH157"/>
    </row>
    <row r="158" spans="1:34" x14ac:dyDescent="0.35">
      <c r="A158"/>
      <c r="J158"/>
      <c r="AA158"/>
      <c r="AB158"/>
      <c r="AC158"/>
      <c r="AD158"/>
      <c r="AE158"/>
      <c r="AF158"/>
      <c r="AG158"/>
      <c r="AH158"/>
    </row>
    <row r="159" spans="1:34" x14ac:dyDescent="0.35">
      <c r="A159"/>
      <c r="J159"/>
      <c r="AA159"/>
      <c r="AB159"/>
      <c r="AC159"/>
      <c r="AD159"/>
      <c r="AE159"/>
      <c r="AF159"/>
      <c r="AG159"/>
      <c r="AH159"/>
    </row>
    <row r="160" spans="1:34" x14ac:dyDescent="0.35">
      <c r="A160"/>
      <c r="J160"/>
      <c r="AA160"/>
      <c r="AB160"/>
      <c r="AC160"/>
      <c r="AD160"/>
      <c r="AE160"/>
      <c r="AF160"/>
      <c r="AG160"/>
      <c r="AH160"/>
    </row>
    <row r="161" spans="1:34" x14ac:dyDescent="0.35">
      <c r="A161"/>
      <c r="J161"/>
      <c r="AA161"/>
      <c r="AB161"/>
      <c r="AC161"/>
      <c r="AD161"/>
      <c r="AE161"/>
      <c r="AF161"/>
      <c r="AG161"/>
      <c r="AH161"/>
    </row>
    <row r="162" spans="1:34" x14ac:dyDescent="0.35">
      <c r="A162"/>
      <c r="J162"/>
      <c r="AA162"/>
      <c r="AB162"/>
      <c r="AC162"/>
      <c r="AD162"/>
      <c r="AE162"/>
      <c r="AF162"/>
      <c r="AG162"/>
      <c r="AH162"/>
    </row>
    <row r="163" spans="1:34" x14ac:dyDescent="0.35">
      <c r="A163"/>
      <c r="J163"/>
      <c r="AA163"/>
      <c r="AB163"/>
      <c r="AC163"/>
      <c r="AD163"/>
      <c r="AE163"/>
      <c r="AF163"/>
      <c r="AG163"/>
      <c r="AH163"/>
    </row>
    <row r="164" spans="1:34" x14ac:dyDescent="0.35">
      <c r="A164"/>
      <c r="J164"/>
      <c r="AA164"/>
      <c r="AB164"/>
      <c r="AC164"/>
      <c r="AD164"/>
      <c r="AE164"/>
      <c r="AF164"/>
      <c r="AG164"/>
      <c r="AH164"/>
    </row>
    <row r="165" spans="1:34" x14ac:dyDescent="0.35">
      <c r="A165"/>
      <c r="J165"/>
      <c r="AA165"/>
      <c r="AB165"/>
      <c r="AC165"/>
      <c r="AD165"/>
      <c r="AE165"/>
      <c r="AF165"/>
      <c r="AG165"/>
      <c r="AH165"/>
    </row>
    <row r="166" spans="1:34" x14ac:dyDescent="0.35">
      <c r="A166"/>
      <c r="J166"/>
      <c r="AA166"/>
      <c r="AB166"/>
      <c r="AC166"/>
      <c r="AD166"/>
      <c r="AE166"/>
      <c r="AF166"/>
      <c r="AG166"/>
      <c r="AH166"/>
    </row>
    <row r="167" spans="1:34" x14ac:dyDescent="0.35">
      <c r="A167"/>
      <c r="J167"/>
      <c r="AA167"/>
      <c r="AB167"/>
      <c r="AC167"/>
      <c r="AD167"/>
      <c r="AE167"/>
      <c r="AF167"/>
      <c r="AG167"/>
      <c r="AH167"/>
    </row>
    <row r="168" spans="1:34" x14ac:dyDescent="0.35">
      <c r="A168"/>
      <c r="J168"/>
      <c r="AA168"/>
      <c r="AB168"/>
      <c r="AC168"/>
      <c r="AD168"/>
      <c r="AE168"/>
      <c r="AF168"/>
      <c r="AG168"/>
      <c r="AH168"/>
    </row>
    <row r="169" spans="1:34" x14ac:dyDescent="0.35">
      <c r="A169"/>
      <c r="J169"/>
      <c r="AA169"/>
      <c r="AB169"/>
      <c r="AC169"/>
      <c r="AD169"/>
      <c r="AE169"/>
      <c r="AF169"/>
      <c r="AG169"/>
      <c r="AH169"/>
    </row>
    <row r="170" spans="1:34" x14ac:dyDescent="0.35">
      <c r="A170"/>
      <c r="J170"/>
      <c r="AA170"/>
      <c r="AB170"/>
      <c r="AC170"/>
      <c r="AD170"/>
      <c r="AE170"/>
      <c r="AF170"/>
      <c r="AG170"/>
      <c r="AH170"/>
    </row>
    <row r="171" spans="1:34" x14ac:dyDescent="0.35">
      <c r="A171"/>
      <c r="J171"/>
      <c r="AA171"/>
      <c r="AB171"/>
      <c r="AC171"/>
      <c r="AD171"/>
      <c r="AE171"/>
      <c r="AF171"/>
      <c r="AG171"/>
      <c r="AH171"/>
    </row>
    <row r="172" spans="1:34" x14ac:dyDescent="0.35">
      <c r="A172"/>
      <c r="J172"/>
      <c r="AA172"/>
      <c r="AB172"/>
      <c r="AC172"/>
      <c r="AD172"/>
      <c r="AE172"/>
      <c r="AF172"/>
      <c r="AG172"/>
      <c r="AH172"/>
    </row>
    <row r="173" spans="1:34" x14ac:dyDescent="0.35">
      <c r="A173"/>
      <c r="J173"/>
      <c r="AA173"/>
      <c r="AB173"/>
      <c r="AC173"/>
      <c r="AD173"/>
      <c r="AE173"/>
      <c r="AF173"/>
      <c r="AG173"/>
      <c r="AH173"/>
    </row>
    <row r="174" spans="1:34" x14ac:dyDescent="0.35">
      <c r="A174"/>
      <c r="J174"/>
      <c r="AA174"/>
      <c r="AB174"/>
      <c r="AC174"/>
      <c r="AD174"/>
      <c r="AE174"/>
      <c r="AF174"/>
      <c r="AG174"/>
      <c r="AH174"/>
    </row>
    <row r="175" spans="1:34" x14ac:dyDescent="0.35">
      <c r="A175"/>
      <c r="J175"/>
      <c r="AA175"/>
      <c r="AB175"/>
      <c r="AC175"/>
      <c r="AD175"/>
      <c r="AE175"/>
      <c r="AF175"/>
      <c r="AG175"/>
      <c r="AH175"/>
    </row>
    <row r="176" spans="1:34" x14ac:dyDescent="0.35">
      <c r="A176"/>
      <c r="J176"/>
      <c r="AA176"/>
      <c r="AB176"/>
      <c r="AC176"/>
      <c r="AD176"/>
      <c r="AE176"/>
      <c r="AF176"/>
      <c r="AG176"/>
      <c r="AH176"/>
    </row>
    <row r="177" spans="1:34" x14ac:dyDescent="0.35">
      <c r="A177"/>
      <c r="J177"/>
      <c r="AA177"/>
      <c r="AB177"/>
      <c r="AC177"/>
      <c r="AD177"/>
      <c r="AE177"/>
      <c r="AF177"/>
      <c r="AG177"/>
      <c r="AH177"/>
    </row>
    <row r="178" spans="1:34" x14ac:dyDescent="0.35">
      <c r="A178"/>
      <c r="J178"/>
      <c r="AA178"/>
      <c r="AB178"/>
      <c r="AC178"/>
      <c r="AD178"/>
      <c r="AE178"/>
      <c r="AF178"/>
      <c r="AG178"/>
      <c r="AH178"/>
    </row>
    <row r="179" spans="1:34" x14ac:dyDescent="0.35">
      <c r="A179"/>
      <c r="J179"/>
      <c r="AA179"/>
      <c r="AB179"/>
      <c r="AC179"/>
      <c r="AD179"/>
      <c r="AE179"/>
      <c r="AF179"/>
      <c r="AG179"/>
      <c r="AH179"/>
    </row>
    <row r="180" spans="1:34" x14ac:dyDescent="0.35">
      <c r="A180"/>
      <c r="J180"/>
      <c r="AA180"/>
      <c r="AB180"/>
      <c r="AC180"/>
      <c r="AD180"/>
      <c r="AE180"/>
      <c r="AF180"/>
      <c r="AG180"/>
      <c r="AH180"/>
    </row>
    <row r="181" spans="1:34" x14ac:dyDescent="0.35">
      <c r="A181"/>
      <c r="J181"/>
      <c r="AA181"/>
      <c r="AB181"/>
      <c r="AC181"/>
      <c r="AD181"/>
      <c r="AE181"/>
      <c r="AF181"/>
      <c r="AG181"/>
      <c r="AH181"/>
    </row>
    <row r="182" spans="1:34" x14ac:dyDescent="0.35">
      <c r="A182"/>
      <c r="J182"/>
      <c r="AA182"/>
      <c r="AB182"/>
      <c r="AC182"/>
      <c r="AD182"/>
      <c r="AE182"/>
      <c r="AF182"/>
      <c r="AG182"/>
      <c r="AH182"/>
    </row>
    <row r="183" spans="1:34" x14ac:dyDescent="0.35">
      <c r="A183"/>
      <c r="J183"/>
      <c r="AA183"/>
      <c r="AB183"/>
      <c r="AC183"/>
      <c r="AD183"/>
      <c r="AE183"/>
      <c r="AF183"/>
      <c r="AG183"/>
      <c r="AH183"/>
    </row>
    <row r="184" spans="1:34" x14ac:dyDescent="0.35">
      <c r="A184"/>
      <c r="J184"/>
      <c r="AA184"/>
      <c r="AB184"/>
      <c r="AC184"/>
      <c r="AD184"/>
      <c r="AE184"/>
      <c r="AF184"/>
      <c r="AG184"/>
      <c r="AH184"/>
    </row>
    <row r="185" spans="1:34" x14ac:dyDescent="0.35">
      <c r="A185"/>
      <c r="J185"/>
      <c r="AA185"/>
      <c r="AB185"/>
      <c r="AC185"/>
      <c r="AD185"/>
      <c r="AE185"/>
      <c r="AF185"/>
      <c r="AG185"/>
      <c r="AH185"/>
    </row>
    <row r="186" spans="1:34" x14ac:dyDescent="0.35">
      <c r="A186"/>
      <c r="J186"/>
      <c r="AA186"/>
      <c r="AB186"/>
      <c r="AC186"/>
      <c r="AD186"/>
      <c r="AE186"/>
      <c r="AF186"/>
      <c r="AG186"/>
      <c r="AH186"/>
    </row>
    <row r="187" spans="1:34" x14ac:dyDescent="0.35">
      <c r="A187"/>
      <c r="J187"/>
      <c r="AA187"/>
      <c r="AB187"/>
      <c r="AC187"/>
      <c r="AD187"/>
      <c r="AE187"/>
      <c r="AF187"/>
      <c r="AG187"/>
      <c r="AH187"/>
    </row>
    <row r="188" spans="1:34" x14ac:dyDescent="0.35">
      <c r="A188"/>
      <c r="J188"/>
      <c r="AA188"/>
      <c r="AB188"/>
      <c r="AC188"/>
      <c r="AD188"/>
      <c r="AE188"/>
      <c r="AF188"/>
      <c r="AG188"/>
      <c r="AH188"/>
    </row>
    <row r="189" spans="1:34" x14ac:dyDescent="0.35">
      <c r="A189"/>
      <c r="J189"/>
      <c r="AA189"/>
      <c r="AB189"/>
      <c r="AC189"/>
      <c r="AD189"/>
      <c r="AE189"/>
      <c r="AF189"/>
      <c r="AG189"/>
      <c r="AH189"/>
    </row>
    <row r="190" spans="1:34" x14ac:dyDescent="0.35">
      <c r="A190"/>
      <c r="J190"/>
      <c r="AA190"/>
      <c r="AB190"/>
      <c r="AC190"/>
      <c r="AD190"/>
      <c r="AE190"/>
      <c r="AF190"/>
      <c r="AG190"/>
      <c r="AH190"/>
    </row>
    <row r="191" spans="1:34" x14ac:dyDescent="0.35">
      <c r="A191"/>
      <c r="J191"/>
      <c r="AA191"/>
      <c r="AB191"/>
      <c r="AC191"/>
      <c r="AD191"/>
      <c r="AE191"/>
      <c r="AF191"/>
      <c r="AG191"/>
      <c r="AH191"/>
    </row>
    <row r="192" spans="1:34" x14ac:dyDescent="0.35">
      <c r="A192"/>
      <c r="J192"/>
      <c r="AA192"/>
      <c r="AB192"/>
      <c r="AC192"/>
      <c r="AD192"/>
      <c r="AE192"/>
      <c r="AF192"/>
      <c r="AG192"/>
      <c r="AH192"/>
    </row>
    <row r="193" spans="1:34" x14ac:dyDescent="0.35">
      <c r="A193"/>
      <c r="J193"/>
      <c r="AA193"/>
      <c r="AB193"/>
      <c r="AC193"/>
      <c r="AD193"/>
      <c r="AE193"/>
      <c r="AF193"/>
      <c r="AG193"/>
      <c r="AH193"/>
    </row>
    <row r="194" spans="1:34" x14ac:dyDescent="0.35">
      <c r="A194"/>
      <c r="J194"/>
      <c r="AA194"/>
      <c r="AB194"/>
      <c r="AC194"/>
      <c r="AD194"/>
      <c r="AE194"/>
      <c r="AF194"/>
      <c r="AG194"/>
      <c r="AH194"/>
    </row>
    <row r="195" spans="1:34" x14ac:dyDescent="0.35">
      <c r="A195"/>
      <c r="J195"/>
      <c r="AA195"/>
      <c r="AB195"/>
      <c r="AC195"/>
      <c r="AD195"/>
      <c r="AE195"/>
      <c r="AF195"/>
      <c r="AG195"/>
      <c r="AH195"/>
    </row>
    <row r="196" spans="1:34" x14ac:dyDescent="0.35">
      <c r="A196"/>
      <c r="J196"/>
      <c r="AA196"/>
      <c r="AB196"/>
      <c r="AC196"/>
      <c r="AD196"/>
      <c r="AE196"/>
      <c r="AF196"/>
      <c r="AG196"/>
      <c r="AH196"/>
    </row>
    <row r="197" spans="1:34" x14ac:dyDescent="0.35">
      <c r="A197"/>
      <c r="J197"/>
      <c r="AA197"/>
      <c r="AB197"/>
      <c r="AC197"/>
      <c r="AD197"/>
      <c r="AE197"/>
      <c r="AF197"/>
      <c r="AG197"/>
      <c r="AH197"/>
    </row>
    <row r="198" spans="1:34" x14ac:dyDescent="0.35">
      <c r="A198"/>
      <c r="J198"/>
      <c r="AA198"/>
      <c r="AB198"/>
      <c r="AC198"/>
      <c r="AD198"/>
      <c r="AE198"/>
      <c r="AF198"/>
      <c r="AG198"/>
      <c r="AH198"/>
    </row>
    <row r="199" spans="1:34" x14ac:dyDescent="0.35">
      <c r="A199"/>
      <c r="J199"/>
      <c r="AA199"/>
      <c r="AB199"/>
      <c r="AC199"/>
      <c r="AD199"/>
      <c r="AE199"/>
      <c r="AF199"/>
      <c r="AG199"/>
      <c r="AH199"/>
    </row>
    <row r="200" spans="1:34" x14ac:dyDescent="0.35">
      <c r="A200"/>
      <c r="J200"/>
      <c r="AA200"/>
      <c r="AB200"/>
      <c r="AC200"/>
      <c r="AD200"/>
      <c r="AE200"/>
      <c r="AF200"/>
      <c r="AG200"/>
      <c r="AH200"/>
    </row>
    <row r="201" spans="1:34" x14ac:dyDescent="0.35">
      <c r="A201"/>
      <c r="J201"/>
      <c r="AA201"/>
      <c r="AB201"/>
      <c r="AC201"/>
      <c r="AD201"/>
      <c r="AE201"/>
      <c r="AF201"/>
      <c r="AG201"/>
      <c r="AH201"/>
    </row>
    <row r="202" spans="1:34" x14ac:dyDescent="0.35">
      <c r="A202"/>
      <c r="J202"/>
      <c r="AA202"/>
      <c r="AB202"/>
      <c r="AC202"/>
      <c r="AD202"/>
      <c r="AE202"/>
      <c r="AF202"/>
      <c r="AG202"/>
      <c r="AH202"/>
    </row>
    <row r="203" spans="1:34" x14ac:dyDescent="0.35">
      <c r="A203"/>
      <c r="J203"/>
      <c r="AA203"/>
      <c r="AB203"/>
      <c r="AC203"/>
      <c r="AD203"/>
      <c r="AE203"/>
      <c r="AF203"/>
      <c r="AG203"/>
      <c r="AH203"/>
    </row>
    <row r="204" spans="1:34" x14ac:dyDescent="0.35">
      <c r="A204"/>
      <c r="J204"/>
      <c r="AA204"/>
      <c r="AB204"/>
      <c r="AC204"/>
      <c r="AD204"/>
      <c r="AE204"/>
      <c r="AF204"/>
      <c r="AG204"/>
      <c r="AH204"/>
    </row>
    <row r="205" spans="1:34" x14ac:dyDescent="0.35">
      <c r="A205"/>
      <c r="J205"/>
      <c r="AA205"/>
      <c r="AB205"/>
      <c r="AC205"/>
      <c r="AD205"/>
      <c r="AE205"/>
      <c r="AF205"/>
      <c r="AG205"/>
      <c r="AH205"/>
    </row>
    <row r="206" spans="1:34" x14ac:dyDescent="0.35">
      <c r="A206"/>
      <c r="J206"/>
      <c r="AA206"/>
      <c r="AB206"/>
      <c r="AC206"/>
      <c r="AD206"/>
      <c r="AE206"/>
      <c r="AF206"/>
      <c r="AG206"/>
      <c r="AH206"/>
    </row>
    <row r="207" spans="1:34" x14ac:dyDescent="0.35">
      <c r="A207"/>
      <c r="J207"/>
      <c r="AA207"/>
      <c r="AB207"/>
      <c r="AC207"/>
      <c r="AD207"/>
      <c r="AE207"/>
      <c r="AF207"/>
      <c r="AG207"/>
      <c r="AH207"/>
    </row>
    <row r="208" spans="1:34" x14ac:dyDescent="0.35">
      <c r="A208"/>
      <c r="J208"/>
      <c r="AA208"/>
      <c r="AB208"/>
      <c r="AC208"/>
      <c r="AD208"/>
      <c r="AE208"/>
      <c r="AF208"/>
      <c r="AG208"/>
      <c r="AH208"/>
    </row>
    <row r="209" spans="1:34" x14ac:dyDescent="0.35">
      <c r="A209"/>
      <c r="J209"/>
      <c r="AA209"/>
      <c r="AB209"/>
      <c r="AC209"/>
      <c r="AD209"/>
      <c r="AE209"/>
      <c r="AF209"/>
      <c r="AG209"/>
      <c r="AH209"/>
    </row>
    <row r="210" spans="1:34" x14ac:dyDescent="0.35">
      <c r="A210"/>
      <c r="J210"/>
      <c r="AA210"/>
      <c r="AB210"/>
      <c r="AC210"/>
      <c r="AD210"/>
      <c r="AE210"/>
      <c r="AF210"/>
      <c r="AG210"/>
      <c r="AH210"/>
    </row>
    <row r="211" spans="1:34" x14ac:dyDescent="0.35">
      <c r="A211"/>
      <c r="J211"/>
      <c r="AA211"/>
      <c r="AB211"/>
      <c r="AC211"/>
      <c r="AD211"/>
      <c r="AE211"/>
      <c r="AF211"/>
      <c r="AG211"/>
      <c r="AH211"/>
    </row>
    <row r="212" spans="1:34" x14ac:dyDescent="0.35">
      <c r="A212"/>
      <c r="J212"/>
      <c r="AA212"/>
      <c r="AB212"/>
      <c r="AC212"/>
      <c r="AD212"/>
      <c r="AE212"/>
      <c r="AF212"/>
      <c r="AG212"/>
      <c r="AH212"/>
    </row>
    <row r="213" spans="1:34" x14ac:dyDescent="0.35">
      <c r="A213"/>
      <c r="J213"/>
      <c r="AA213"/>
      <c r="AB213"/>
      <c r="AC213"/>
      <c r="AD213"/>
      <c r="AE213"/>
      <c r="AF213"/>
      <c r="AG213"/>
      <c r="AH213"/>
    </row>
    <row r="214" spans="1:34" x14ac:dyDescent="0.35">
      <c r="A214"/>
      <c r="J214"/>
      <c r="AA214"/>
      <c r="AB214"/>
      <c r="AC214"/>
      <c r="AD214"/>
      <c r="AE214"/>
      <c r="AF214"/>
      <c r="AG214"/>
      <c r="AH214"/>
    </row>
    <row r="215" spans="1:34" x14ac:dyDescent="0.35">
      <c r="A215"/>
      <c r="J215"/>
      <c r="AA215"/>
      <c r="AB215"/>
      <c r="AC215"/>
      <c r="AD215"/>
      <c r="AE215"/>
      <c r="AF215"/>
      <c r="AG215"/>
      <c r="AH215"/>
    </row>
    <row r="216" spans="1:34" x14ac:dyDescent="0.35">
      <c r="A216"/>
      <c r="J216"/>
      <c r="AA216"/>
      <c r="AB216"/>
      <c r="AC216"/>
      <c r="AD216"/>
      <c r="AE216"/>
      <c r="AF216"/>
      <c r="AG216"/>
      <c r="AH216"/>
    </row>
    <row r="217" spans="1:34" x14ac:dyDescent="0.35">
      <c r="A217"/>
      <c r="J217"/>
      <c r="AA217"/>
      <c r="AB217"/>
      <c r="AC217"/>
      <c r="AD217"/>
      <c r="AE217"/>
      <c r="AF217"/>
      <c r="AG217"/>
      <c r="AH217"/>
    </row>
    <row r="218" spans="1:34" x14ac:dyDescent="0.35">
      <c r="A218"/>
      <c r="J218"/>
      <c r="AA218"/>
      <c r="AB218"/>
      <c r="AC218"/>
      <c r="AD218"/>
      <c r="AE218"/>
      <c r="AF218"/>
      <c r="AG218"/>
      <c r="AH218"/>
    </row>
    <row r="219" spans="1:34" x14ac:dyDescent="0.35">
      <c r="A219"/>
      <c r="J219"/>
      <c r="AA219"/>
      <c r="AB219"/>
      <c r="AC219"/>
      <c r="AD219"/>
      <c r="AE219"/>
      <c r="AF219"/>
      <c r="AG219"/>
      <c r="AH219"/>
    </row>
    <row r="220" spans="1:34" x14ac:dyDescent="0.35">
      <c r="A220"/>
      <c r="J220"/>
      <c r="AA220"/>
      <c r="AB220"/>
      <c r="AC220"/>
      <c r="AD220"/>
      <c r="AE220"/>
      <c r="AF220"/>
      <c r="AG220"/>
      <c r="AH220"/>
    </row>
    <row r="221" spans="1:34" x14ac:dyDescent="0.35">
      <c r="A221"/>
      <c r="J221"/>
      <c r="AA221"/>
      <c r="AB221"/>
      <c r="AC221"/>
      <c r="AD221"/>
      <c r="AE221"/>
      <c r="AF221"/>
      <c r="AG221"/>
      <c r="AH221"/>
    </row>
    <row r="222" spans="1:34" x14ac:dyDescent="0.35">
      <c r="A222"/>
      <c r="J222"/>
      <c r="AA222"/>
      <c r="AB222"/>
      <c r="AC222"/>
      <c r="AD222"/>
      <c r="AE222"/>
      <c r="AF222"/>
      <c r="AG222"/>
      <c r="AH222"/>
    </row>
    <row r="223" spans="1:34" x14ac:dyDescent="0.35">
      <c r="A223"/>
      <c r="J223"/>
      <c r="AA223"/>
      <c r="AB223"/>
      <c r="AC223"/>
      <c r="AD223"/>
      <c r="AE223"/>
      <c r="AF223"/>
      <c r="AG223"/>
      <c r="AH223"/>
    </row>
    <row r="224" spans="1:34" x14ac:dyDescent="0.35">
      <c r="A224"/>
      <c r="J224"/>
      <c r="AA224"/>
      <c r="AB224"/>
      <c r="AC224"/>
      <c r="AD224"/>
      <c r="AE224"/>
      <c r="AF224"/>
      <c r="AG224"/>
      <c r="AH224"/>
    </row>
    <row r="225" spans="1:34" x14ac:dyDescent="0.35">
      <c r="A225"/>
      <c r="J225"/>
      <c r="AA225"/>
      <c r="AB225"/>
      <c r="AC225"/>
      <c r="AD225"/>
      <c r="AE225"/>
      <c r="AF225"/>
      <c r="AG225"/>
      <c r="AH225"/>
    </row>
    <row r="226" spans="1:34" x14ac:dyDescent="0.35">
      <c r="A226"/>
      <c r="J226"/>
      <c r="AA226"/>
      <c r="AB226"/>
      <c r="AC226"/>
      <c r="AD226"/>
      <c r="AE226"/>
      <c r="AF226"/>
      <c r="AG226"/>
      <c r="AH226"/>
    </row>
    <row r="227" spans="1:34" x14ac:dyDescent="0.35">
      <c r="A227"/>
      <c r="J227"/>
      <c r="AA227"/>
      <c r="AB227"/>
      <c r="AC227"/>
      <c r="AD227"/>
      <c r="AE227"/>
      <c r="AF227"/>
      <c r="AG227"/>
      <c r="AH227"/>
    </row>
    <row r="228" spans="1:34" x14ac:dyDescent="0.35">
      <c r="A228"/>
      <c r="J228"/>
      <c r="AA228"/>
      <c r="AB228"/>
      <c r="AC228"/>
      <c r="AD228"/>
      <c r="AE228"/>
      <c r="AF228"/>
      <c r="AG228"/>
      <c r="AH228"/>
    </row>
    <row r="229" spans="1:34" x14ac:dyDescent="0.35">
      <c r="A229"/>
      <c r="J229"/>
      <c r="AA229"/>
      <c r="AB229"/>
      <c r="AC229"/>
      <c r="AD229"/>
      <c r="AE229"/>
      <c r="AF229"/>
      <c r="AG229"/>
      <c r="AH229"/>
    </row>
    <row r="230" spans="1:34" x14ac:dyDescent="0.35">
      <c r="A230"/>
      <c r="J230"/>
      <c r="AA230"/>
      <c r="AB230"/>
      <c r="AC230"/>
      <c r="AD230"/>
      <c r="AE230"/>
      <c r="AF230"/>
      <c r="AG230"/>
      <c r="AH230"/>
    </row>
    <row r="231" spans="1:34" x14ac:dyDescent="0.35">
      <c r="A231"/>
      <c r="J231"/>
      <c r="AA231"/>
      <c r="AB231"/>
      <c r="AC231"/>
      <c r="AD231"/>
      <c r="AE231"/>
      <c r="AF231"/>
      <c r="AG231"/>
      <c r="AH231"/>
    </row>
    <row r="232" spans="1:34" x14ac:dyDescent="0.35">
      <c r="A232"/>
      <c r="J232"/>
      <c r="AA232"/>
      <c r="AB232"/>
      <c r="AC232"/>
      <c r="AD232"/>
      <c r="AE232"/>
      <c r="AF232"/>
      <c r="AG232"/>
      <c r="AH232"/>
    </row>
    <row r="233" spans="1:34" x14ac:dyDescent="0.35">
      <c r="A233"/>
      <c r="J233"/>
      <c r="AA233"/>
      <c r="AB233"/>
      <c r="AC233"/>
      <c r="AD233"/>
      <c r="AE233"/>
      <c r="AF233"/>
      <c r="AG233"/>
      <c r="AH233"/>
    </row>
    <row r="234" spans="1:34" x14ac:dyDescent="0.35">
      <c r="A234"/>
      <c r="J234"/>
      <c r="AA234"/>
      <c r="AB234"/>
      <c r="AC234"/>
      <c r="AD234"/>
      <c r="AE234"/>
      <c r="AF234"/>
      <c r="AG234"/>
      <c r="AH234"/>
    </row>
    <row r="235" spans="1:34" x14ac:dyDescent="0.35">
      <c r="A235"/>
      <c r="J235"/>
      <c r="AA235"/>
      <c r="AB235"/>
      <c r="AC235"/>
      <c r="AD235"/>
      <c r="AE235"/>
      <c r="AF235"/>
      <c r="AG235"/>
      <c r="AH235"/>
    </row>
    <row r="236" spans="1:34" x14ac:dyDescent="0.35">
      <c r="A236"/>
      <c r="J236"/>
      <c r="AA236"/>
      <c r="AB236"/>
      <c r="AC236"/>
      <c r="AD236"/>
      <c r="AE236"/>
      <c r="AF236"/>
      <c r="AG236"/>
      <c r="AH236"/>
    </row>
    <row r="237" spans="1:34" x14ac:dyDescent="0.35">
      <c r="A237"/>
      <c r="J237"/>
      <c r="AA237"/>
      <c r="AB237"/>
      <c r="AC237"/>
      <c r="AD237"/>
      <c r="AE237"/>
      <c r="AF237"/>
      <c r="AG237"/>
      <c r="AH237"/>
    </row>
    <row r="238" spans="1:34" x14ac:dyDescent="0.35">
      <c r="A238"/>
      <c r="J238"/>
      <c r="AA238"/>
      <c r="AB238"/>
      <c r="AC238"/>
      <c r="AD238"/>
      <c r="AE238"/>
      <c r="AF238"/>
      <c r="AG238"/>
      <c r="AH238"/>
    </row>
    <row r="239" spans="1:34" x14ac:dyDescent="0.35">
      <c r="A239"/>
      <c r="J239"/>
      <c r="AA239"/>
      <c r="AB239"/>
      <c r="AC239"/>
      <c r="AD239"/>
      <c r="AE239"/>
      <c r="AF239"/>
      <c r="AG239"/>
      <c r="AH239"/>
    </row>
    <row r="240" spans="1:34" x14ac:dyDescent="0.35">
      <c r="A240"/>
      <c r="J240"/>
      <c r="AA240"/>
      <c r="AB240"/>
      <c r="AC240"/>
      <c r="AD240"/>
      <c r="AE240"/>
      <c r="AF240"/>
      <c r="AG240"/>
      <c r="AH240"/>
    </row>
    <row r="241" spans="1:34" x14ac:dyDescent="0.35">
      <c r="A241"/>
      <c r="J241"/>
      <c r="AA241"/>
      <c r="AB241"/>
      <c r="AC241"/>
      <c r="AD241"/>
      <c r="AE241"/>
      <c r="AF241"/>
      <c r="AG241"/>
      <c r="AH241"/>
    </row>
    <row r="242" spans="1:34" x14ac:dyDescent="0.35">
      <c r="A242"/>
      <c r="J242"/>
      <c r="AA242"/>
      <c r="AB242"/>
      <c r="AC242"/>
      <c r="AD242"/>
      <c r="AE242"/>
      <c r="AF242"/>
      <c r="AG242"/>
      <c r="AH242"/>
    </row>
    <row r="243" spans="1:34" x14ac:dyDescent="0.35">
      <c r="A243"/>
      <c r="J243"/>
      <c r="AA243"/>
      <c r="AB243"/>
      <c r="AC243"/>
      <c r="AD243"/>
      <c r="AE243"/>
      <c r="AF243"/>
      <c r="AG243"/>
      <c r="AH243"/>
    </row>
    <row r="244" spans="1:34" x14ac:dyDescent="0.35">
      <c r="A244"/>
      <c r="J244"/>
      <c r="AA244"/>
      <c r="AB244"/>
      <c r="AC244"/>
      <c r="AD244"/>
      <c r="AE244"/>
      <c r="AF244"/>
      <c r="AG244"/>
      <c r="AH244"/>
    </row>
    <row r="245" spans="1:34" x14ac:dyDescent="0.35">
      <c r="A245"/>
      <c r="J245"/>
      <c r="AA245"/>
      <c r="AB245"/>
      <c r="AC245"/>
      <c r="AD245"/>
      <c r="AE245"/>
      <c r="AF245"/>
      <c r="AG245"/>
      <c r="AH245"/>
    </row>
    <row r="246" spans="1:34" x14ac:dyDescent="0.35">
      <c r="A246"/>
      <c r="J246"/>
      <c r="AA246"/>
      <c r="AB246"/>
      <c r="AC246"/>
      <c r="AD246"/>
      <c r="AE246"/>
      <c r="AF246"/>
      <c r="AG246"/>
      <c r="AH246"/>
    </row>
    <row r="247" spans="1:34" x14ac:dyDescent="0.35">
      <c r="A247"/>
      <c r="J247"/>
      <c r="AA247"/>
      <c r="AB247"/>
      <c r="AC247"/>
      <c r="AD247"/>
      <c r="AE247"/>
      <c r="AF247"/>
      <c r="AG247"/>
      <c r="AH247"/>
    </row>
    <row r="248" spans="1:34" x14ac:dyDescent="0.35">
      <c r="A248"/>
      <c r="J248"/>
      <c r="AA248"/>
      <c r="AB248"/>
      <c r="AC248"/>
      <c r="AD248"/>
      <c r="AE248"/>
      <c r="AF248"/>
      <c r="AG248"/>
      <c r="AH248"/>
    </row>
    <row r="249" spans="1:34" x14ac:dyDescent="0.35">
      <c r="A249"/>
      <c r="J249"/>
      <c r="AA249"/>
      <c r="AB249"/>
      <c r="AC249"/>
      <c r="AD249"/>
      <c r="AE249"/>
      <c r="AF249"/>
      <c r="AG249"/>
      <c r="AH249"/>
    </row>
    <row r="250" spans="1:34" x14ac:dyDescent="0.35">
      <c r="A250"/>
      <c r="J250"/>
      <c r="AA250"/>
      <c r="AB250"/>
      <c r="AC250"/>
      <c r="AD250"/>
      <c r="AE250"/>
      <c r="AF250"/>
      <c r="AG250"/>
      <c r="AH250"/>
    </row>
    <row r="251" spans="1:34" x14ac:dyDescent="0.35">
      <c r="A251"/>
      <c r="J251"/>
      <c r="AA251"/>
      <c r="AB251"/>
      <c r="AC251"/>
      <c r="AD251"/>
      <c r="AE251"/>
      <c r="AF251"/>
      <c r="AG251"/>
      <c r="AH251"/>
    </row>
    <row r="252" spans="1:34" x14ac:dyDescent="0.35">
      <c r="A252"/>
      <c r="J252"/>
      <c r="AA252"/>
      <c r="AB252"/>
      <c r="AC252"/>
      <c r="AD252"/>
      <c r="AE252"/>
      <c r="AF252"/>
      <c r="AG252"/>
      <c r="AH252"/>
    </row>
    <row r="253" spans="1:34" x14ac:dyDescent="0.35">
      <c r="A253"/>
      <c r="J253"/>
      <c r="AA253"/>
      <c r="AB253"/>
      <c r="AC253"/>
      <c r="AD253"/>
      <c r="AE253"/>
      <c r="AF253"/>
      <c r="AG253"/>
      <c r="AH253"/>
    </row>
    <row r="254" spans="1:34" x14ac:dyDescent="0.35">
      <c r="A254"/>
      <c r="J254"/>
      <c r="AA254"/>
      <c r="AB254"/>
      <c r="AC254"/>
      <c r="AD254"/>
      <c r="AE254"/>
      <c r="AF254"/>
      <c r="AG254"/>
      <c r="AH254"/>
    </row>
    <row r="255" spans="1:34" x14ac:dyDescent="0.35">
      <c r="A255"/>
      <c r="J255"/>
      <c r="AA255"/>
      <c r="AB255"/>
      <c r="AC255"/>
      <c r="AD255"/>
      <c r="AE255"/>
      <c r="AF255"/>
      <c r="AG255"/>
      <c r="AH255"/>
    </row>
    <row r="256" spans="1:34" x14ac:dyDescent="0.35">
      <c r="A256"/>
      <c r="J256"/>
      <c r="AA256"/>
      <c r="AB256"/>
      <c r="AC256"/>
      <c r="AD256"/>
      <c r="AE256"/>
      <c r="AF256"/>
      <c r="AG256"/>
      <c r="AH256"/>
    </row>
    <row r="257" spans="1:34" x14ac:dyDescent="0.35">
      <c r="A257"/>
      <c r="J257"/>
      <c r="AA257"/>
      <c r="AB257"/>
      <c r="AC257"/>
      <c r="AD257"/>
      <c r="AE257"/>
      <c r="AF257"/>
      <c r="AG257"/>
      <c r="AH257"/>
    </row>
    <row r="258" spans="1:34" x14ac:dyDescent="0.35">
      <c r="A258"/>
      <c r="J258"/>
      <c r="AA258"/>
      <c r="AB258"/>
      <c r="AC258"/>
      <c r="AD258"/>
      <c r="AE258"/>
      <c r="AF258"/>
      <c r="AG258"/>
      <c r="AH258"/>
    </row>
    <row r="259" spans="1:34" x14ac:dyDescent="0.35">
      <c r="A259"/>
      <c r="J259"/>
      <c r="AA259"/>
      <c r="AB259"/>
      <c r="AC259"/>
      <c r="AD259"/>
      <c r="AE259"/>
      <c r="AF259"/>
      <c r="AG259"/>
      <c r="AH259"/>
    </row>
    <row r="260" spans="1:34" x14ac:dyDescent="0.35">
      <c r="A260"/>
      <c r="J260"/>
      <c r="AA260"/>
      <c r="AB260"/>
      <c r="AC260"/>
      <c r="AD260"/>
      <c r="AE260"/>
      <c r="AF260"/>
      <c r="AG260"/>
      <c r="AH260"/>
    </row>
    <row r="261" spans="1:34" x14ac:dyDescent="0.35">
      <c r="A261"/>
      <c r="J261"/>
      <c r="AA261"/>
      <c r="AB261"/>
      <c r="AC261"/>
      <c r="AD261"/>
      <c r="AE261"/>
      <c r="AF261"/>
      <c r="AG261"/>
      <c r="AH261"/>
    </row>
    <row r="262" spans="1:34" x14ac:dyDescent="0.35">
      <c r="A262"/>
      <c r="J262"/>
      <c r="AA262"/>
      <c r="AB262"/>
      <c r="AC262"/>
      <c r="AD262"/>
      <c r="AE262"/>
      <c r="AF262"/>
      <c r="AG262"/>
      <c r="AH262"/>
    </row>
    <row r="263" spans="1:34" x14ac:dyDescent="0.35">
      <c r="A263"/>
      <c r="J263"/>
      <c r="AA263"/>
      <c r="AB263"/>
      <c r="AC263"/>
      <c r="AD263"/>
      <c r="AE263"/>
      <c r="AF263"/>
      <c r="AG263"/>
      <c r="AH263"/>
    </row>
    <row r="264" spans="1:34" x14ac:dyDescent="0.35">
      <c r="A264"/>
      <c r="J264"/>
      <c r="AA264"/>
      <c r="AB264"/>
      <c r="AC264"/>
      <c r="AD264"/>
      <c r="AE264"/>
      <c r="AF264"/>
      <c r="AG264"/>
      <c r="AH264"/>
    </row>
    <row r="265" spans="1:34" x14ac:dyDescent="0.35">
      <c r="A265"/>
      <c r="J265"/>
      <c r="AA265"/>
      <c r="AB265"/>
      <c r="AC265"/>
      <c r="AD265"/>
      <c r="AE265"/>
      <c r="AF265"/>
      <c r="AG265"/>
      <c r="AH265"/>
    </row>
    <row r="266" spans="1:34" x14ac:dyDescent="0.35">
      <c r="A266"/>
      <c r="J266"/>
      <c r="AA266"/>
      <c r="AB266"/>
      <c r="AC266"/>
      <c r="AD266"/>
      <c r="AE266"/>
      <c r="AF266"/>
      <c r="AG266"/>
      <c r="AH266"/>
    </row>
    <row r="267" spans="1:34" x14ac:dyDescent="0.35">
      <c r="A267"/>
      <c r="J267"/>
      <c r="AA267"/>
      <c r="AB267"/>
      <c r="AC267"/>
      <c r="AD267"/>
      <c r="AE267"/>
      <c r="AF267"/>
      <c r="AG267"/>
      <c r="AH267"/>
    </row>
    <row r="268" spans="1:34" x14ac:dyDescent="0.35">
      <c r="A268"/>
      <c r="J268"/>
      <c r="AA268"/>
      <c r="AB268"/>
      <c r="AC268"/>
      <c r="AD268"/>
      <c r="AE268"/>
      <c r="AF268"/>
      <c r="AG268"/>
      <c r="AH268"/>
    </row>
    <row r="269" spans="1:34" x14ac:dyDescent="0.35">
      <c r="A269"/>
      <c r="J269"/>
      <c r="AA269"/>
      <c r="AB269"/>
      <c r="AC269"/>
      <c r="AD269"/>
      <c r="AE269"/>
      <c r="AF269"/>
      <c r="AG269"/>
      <c r="AH269"/>
    </row>
    <row r="270" spans="1:34" x14ac:dyDescent="0.35">
      <c r="A270"/>
      <c r="J270"/>
      <c r="AA270"/>
      <c r="AB270"/>
      <c r="AC270"/>
      <c r="AD270"/>
      <c r="AE270"/>
      <c r="AF270"/>
      <c r="AG270"/>
      <c r="AH270"/>
    </row>
    <row r="271" spans="1:34" x14ac:dyDescent="0.35">
      <c r="A271"/>
      <c r="J271"/>
      <c r="AA271"/>
      <c r="AB271"/>
      <c r="AC271"/>
      <c r="AD271"/>
      <c r="AE271"/>
      <c r="AF271"/>
      <c r="AG271"/>
      <c r="AH271"/>
    </row>
    <row r="272" spans="1:34" x14ac:dyDescent="0.35">
      <c r="A272"/>
      <c r="J272"/>
      <c r="AA272"/>
      <c r="AB272"/>
      <c r="AC272"/>
      <c r="AD272"/>
      <c r="AE272"/>
      <c r="AF272"/>
      <c r="AG272"/>
      <c r="AH272"/>
    </row>
    <row r="273" spans="1:34" x14ac:dyDescent="0.35">
      <c r="A273"/>
      <c r="J273"/>
      <c r="AA273"/>
      <c r="AB273"/>
      <c r="AC273"/>
      <c r="AD273"/>
      <c r="AE273"/>
      <c r="AF273"/>
      <c r="AG273"/>
      <c r="AH273"/>
    </row>
    <row r="274" spans="1:34" x14ac:dyDescent="0.35">
      <c r="A274"/>
      <c r="J274"/>
      <c r="AA274"/>
      <c r="AB274"/>
      <c r="AC274"/>
      <c r="AD274"/>
      <c r="AE274"/>
      <c r="AF274"/>
      <c r="AG274"/>
      <c r="AH274"/>
    </row>
    <row r="275" spans="1:34" x14ac:dyDescent="0.35">
      <c r="A275"/>
      <c r="J275"/>
      <c r="AA275"/>
      <c r="AB275"/>
      <c r="AC275"/>
      <c r="AD275"/>
      <c r="AE275"/>
      <c r="AF275"/>
      <c r="AG275"/>
      <c r="AH275"/>
    </row>
    <row r="276" spans="1:34" x14ac:dyDescent="0.35">
      <c r="A276"/>
      <c r="J276"/>
      <c r="AA276"/>
      <c r="AB276"/>
      <c r="AC276"/>
      <c r="AD276"/>
      <c r="AE276"/>
      <c r="AF276"/>
      <c r="AG276"/>
      <c r="AH276"/>
    </row>
    <row r="277" spans="1:34" x14ac:dyDescent="0.35">
      <c r="A277"/>
      <c r="J277"/>
      <c r="AA277"/>
      <c r="AB277"/>
      <c r="AC277"/>
      <c r="AD277"/>
      <c r="AE277"/>
      <c r="AF277"/>
      <c r="AG277"/>
      <c r="AH277"/>
    </row>
    <row r="278" spans="1:34" x14ac:dyDescent="0.35">
      <c r="A278"/>
      <c r="J278"/>
      <c r="AA278"/>
      <c r="AB278"/>
      <c r="AC278"/>
      <c r="AD278"/>
      <c r="AE278"/>
      <c r="AF278"/>
      <c r="AG278"/>
      <c r="AH278"/>
    </row>
    <row r="279" spans="1:34" x14ac:dyDescent="0.35">
      <c r="A279"/>
      <c r="J279"/>
      <c r="AA279"/>
      <c r="AB279"/>
      <c r="AC279"/>
      <c r="AD279"/>
      <c r="AE279"/>
      <c r="AF279"/>
      <c r="AG279"/>
      <c r="AH279"/>
    </row>
    <row r="280" spans="1:34" x14ac:dyDescent="0.35">
      <c r="A280"/>
      <c r="J280"/>
      <c r="AA280"/>
      <c r="AB280"/>
      <c r="AC280"/>
      <c r="AD280"/>
      <c r="AE280"/>
      <c r="AF280"/>
      <c r="AG280"/>
      <c r="AH280"/>
    </row>
    <row r="281" spans="1:34" x14ac:dyDescent="0.35">
      <c r="A281"/>
      <c r="J281"/>
      <c r="AA281"/>
      <c r="AB281"/>
      <c r="AC281"/>
      <c r="AD281"/>
      <c r="AE281"/>
      <c r="AF281"/>
      <c r="AG281"/>
      <c r="AH281"/>
    </row>
    <row r="282" spans="1:34" x14ac:dyDescent="0.35">
      <c r="A282"/>
      <c r="J282"/>
      <c r="AA282"/>
      <c r="AB282"/>
      <c r="AC282"/>
      <c r="AD282"/>
      <c r="AE282"/>
      <c r="AF282"/>
      <c r="AG282"/>
      <c r="AH282"/>
    </row>
    <row r="283" spans="1:34" x14ac:dyDescent="0.35">
      <c r="A283"/>
      <c r="J283"/>
      <c r="AA283"/>
      <c r="AB283"/>
      <c r="AC283"/>
      <c r="AD283"/>
      <c r="AE283"/>
      <c r="AF283"/>
      <c r="AG283"/>
      <c r="AH283"/>
    </row>
    <row r="284" spans="1:34" x14ac:dyDescent="0.35">
      <c r="A284"/>
      <c r="J284"/>
      <c r="AA284"/>
      <c r="AB284"/>
      <c r="AC284"/>
      <c r="AD284"/>
      <c r="AE284"/>
      <c r="AF284"/>
      <c r="AG284"/>
      <c r="AH284"/>
    </row>
    <row r="285" spans="1:34" x14ac:dyDescent="0.35">
      <c r="A285"/>
      <c r="J285"/>
      <c r="AA285"/>
      <c r="AB285"/>
      <c r="AC285"/>
      <c r="AD285"/>
      <c r="AE285"/>
      <c r="AF285"/>
      <c r="AG285"/>
      <c r="AH285"/>
    </row>
    <row r="286" spans="1:34" x14ac:dyDescent="0.35">
      <c r="A286"/>
      <c r="J286"/>
      <c r="AA286"/>
      <c r="AB286"/>
      <c r="AC286"/>
      <c r="AD286"/>
      <c r="AE286"/>
      <c r="AF286"/>
      <c r="AG286"/>
      <c r="AH286"/>
    </row>
    <row r="287" spans="1:34" x14ac:dyDescent="0.35">
      <c r="A287"/>
      <c r="J287"/>
      <c r="AA287"/>
      <c r="AB287"/>
      <c r="AC287"/>
      <c r="AD287"/>
      <c r="AE287"/>
      <c r="AF287"/>
      <c r="AG287"/>
      <c r="AH287"/>
    </row>
    <row r="288" spans="1:34" x14ac:dyDescent="0.35">
      <c r="A288"/>
      <c r="J288"/>
      <c r="AA288"/>
      <c r="AB288"/>
      <c r="AC288"/>
      <c r="AD288"/>
      <c r="AE288"/>
      <c r="AF288"/>
      <c r="AG288"/>
      <c r="AH288"/>
    </row>
    <row r="289" spans="1:34" x14ac:dyDescent="0.35">
      <c r="A289"/>
      <c r="J289"/>
      <c r="AA289"/>
      <c r="AB289"/>
      <c r="AC289"/>
      <c r="AD289"/>
      <c r="AE289"/>
      <c r="AF289"/>
      <c r="AG289"/>
      <c r="AH289"/>
    </row>
    <row r="290" spans="1:34" x14ac:dyDescent="0.35">
      <c r="A290"/>
      <c r="J290"/>
      <c r="AA290"/>
      <c r="AB290"/>
      <c r="AC290"/>
      <c r="AD290"/>
      <c r="AE290"/>
      <c r="AF290"/>
      <c r="AG290"/>
      <c r="AH290"/>
    </row>
    <row r="291" spans="1:34" x14ac:dyDescent="0.35">
      <c r="A291"/>
      <c r="J291"/>
      <c r="AA291"/>
      <c r="AB291"/>
      <c r="AC291"/>
      <c r="AD291"/>
      <c r="AE291"/>
      <c r="AF291"/>
      <c r="AG291"/>
      <c r="AH291"/>
    </row>
    <row r="292" spans="1:34" x14ac:dyDescent="0.35">
      <c r="A292"/>
      <c r="J292"/>
      <c r="AA292"/>
      <c r="AB292"/>
      <c r="AC292"/>
      <c r="AD292"/>
      <c r="AE292"/>
      <c r="AF292"/>
      <c r="AG292"/>
      <c r="AH292"/>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92"/>
    <dataValidation allowBlank="1" errorTitle="Invalid Vertex Visibility" error="You have entered an unrecognized vertex visibility.  Try selecting from the drop-down list instead." sqref="BS3"/>
    <dataValidation allowBlank="1" showErrorMessage="1" sqref="BS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92">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92"/>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92"/>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92"/>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92"/>
    <dataValidation allowBlank="1" showInputMessage="1" errorTitle="Invalid Vertex Image Key" promptTitle="Vertex Tooltip" prompt="Enter optional text that will pop up when the mouse is hovered over the vertex." sqref="K3:K92"/>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92"/>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92">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92"/>
    <dataValidation allowBlank="1" showInputMessage="1" promptTitle="Vertex Label Fill Color" prompt="To select an optional fill color for the Label shape, right-click and select Select Color on the right-click menu." sqref="I3:I92"/>
    <dataValidation allowBlank="1" showInputMessage="1" errorTitle="Invalid Vertex Image Key" promptTitle="Vertex Image File" prompt="Enter the path to an image file.  Hover over the column header for examples." sqref="F3:F92"/>
    <dataValidation allowBlank="1" showInputMessage="1" promptTitle="Vertex Color" prompt="To select an optional vertex color, right-click and select Select Color on the right-click menu." sqref="B3:B92"/>
    <dataValidation allowBlank="1" showInputMessage="1" errorTitle="Invalid Vertex Opacity" error="The optional vertex opacity must be a whole number between 0 and 10." promptTitle="Vertex Opacity" prompt="Enter an optional vertex opacity between 0 (transparent) and 100 (opaque)." sqref="E3:E92"/>
    <dataValidation type="list" allowBlank="1" showInputMessage="1" showErrorMessage="1" errorTitle="Invalid Vertex Shape" error="You have entered an invalid vertex shape.  Try selecting from the drop-down list instead." promptTitle="Vertex Shape" prompt="Select an optional vertex shape." sqref="C3:C92">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92"/>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92">
      <formula1>ValidVertexLabelPositions</formula1>
    </dataValidation>
    <dataValidation allowBlank="1" showInputMessage="1" showErrorMessage="1" promptTitle="Vertex Name" prompt="Enter the name of the vertex." sqref="A3:A92"/>
  </dataValidations>
  <hyperlinks>
    <hyperlink ref="AJ21" r:id="rId1"/>
    <hyperlink ref="AL4" r:id="rId2"/>
    <hyperlink ref="AL6" r:id="rId3"/>
    <hyperlink ref="AL9" r:id="rId4"/>
    <hyperlink ref="AL11" r:id="rId5"/>
    <hyperlink ref="AL12" r:id="rId6"/>
    <hyperlink ref="AL14" r:id="rId7"/>
    <hyperlink ref="AL16" r:id="rId8"/>
    <hyperlink ref="AL17" r:id="rId9"/>
    <hyperlink ref="AL18" r:id="rId10"/>
    <hyperlink ref="AL19" r:id="rId11"/>
    <hyperlink ref="AL21" r:id="rId12"/>
    <hyperlink ref="AL23" r:id="rId13"/>
    <hyperlink ref="AL25" r:id="rId14"/>
    <hyperlink ref="AL26" r:id="rId15"/>
    <hyperlink ref="AL28" r:id="rId16"/>
    <hyperlink ref="AL29" r:id="rId17"/>
    <hyperlink ref="AL31" r:id="rId18"/>
    <hyperlink ref="AL35" r:id="rId19"/>
    <hyperlink ref="AL36" r:id="rId20"/>
    <hyperlink ref="AL37" r:id="rId21"/>
    <hyperlink ref="AL38" r:id="rId22"/>
    <hyperlink ref="AL40" r:id="rId23"/>
    <hyperlink ref="AL43" r:id="rId24"/>
    <hyperlink ref="AL46" r:id="rId25"/>
    <hyperlink ref="AL50" r:id="rId26"/>
    <hyperlink ref="AL51" r:id="rId27"/>
    <hyperlink ref="AL52" r:id="rId28"/>
    <hyperlink ref="AL53" r:id="rId29"/>
    <hyperlink ref="AL54" r:id="rId30"/>
    <hyperlink ref="AL58" r:id="rId31"/>
    <hyperlink ref="AL59" r:id="rId32"/>
    <hyperlink ref="AL61" r:id="rId33"/>
    <hyperlink ref="AL63" r:id="rId34"/>
    <hyperlink ref="AL66" r:id="rId35"/>
    <hyperlink ref="AL67" r:id="rId36"/>
    <hyperlink ref="AL69" r:id="rId37"/>
    <hyperlink ref="AL70" r:id="rId38"/>
    <hyperlink ref="AL71" r:id="rId39"/>
    <hyperlink ref="AL72" r:id="rId40"/>
    <hyperlink ref="AL74" r:id="rId41"/>
    <hyperlink ref="AL77" r:id="rId42"/>
    <hyperlink ref="AL79" r:id="rId43"/>
    <hyperlink ref="AL81" r:id="rId44"/>
    <hyperlink ref="AL82" r:id="rId45"/>
    <hyperlink ref="AL83" r:id="rId46"/>
    <hyperlink ref="AL87" r:id="rId47"/>
    <hyperlink ref="AL89" r:id="rId48"/>
    <hyperlink ref="AL90" r:id="rId49"/>
    <hyperlink ref="AO4" r:id="rId50"/>
    <hyperlink ref="AO5" r:id="rId51"/>
    <hyperlink ref="AO6" r:id="rId52"/>
    <hyperlink ref="AO7" r:id="rId53"/>
    <hyperlink ref="AO10" r:id="rId54"/>
    <hyperlink ref="AO11" r:id="rId55"/>
    <hyperlink ref="AO12" r:id="rId56"/>
    <hyperlink ref="AO13" r:id="rId57"/>
    <hyperlink ref="AO14" r:id="rId58"/>
    <hyperlink ref="AO15" r:id="rId59"/>
    <hyperlink ref="AO16" r:id="rId60"/>
    <hyperlink ref="AO17" r:id="rId61"/>
    <hyperlink ref="AO18" r:id="rId62"/>
    <hyperlink ref="AO19" r:id="rId63"/>
    <hyperlink ref="AO22" r:id="rId64"/>
    <hyperlink ref="AO23" r:id="rId65"/>
    <hyperlink ref="AO26" r:id="rId66"/>
    <hyperlink ref="AO28" r:id="rId67"/>
    <hyperlink ref="AO29" r:id="rId68"/>
    <hyperlink ref="AO30" r:id="rId69"/>
    <hyperlink ref="AO36" r:id="rId70"/>
    <hyperlink ref="AO40" r:id="rId71"/>
    <hyperlink ref="AO41" r:id="rId72"/>
    <hyperlink ref="AO42" r:id="rId73"/>
    <hyperlink ref="AO44" r:id="rId74"/>
    <hyperlink ref="AO45" r:id="rId75"/>
    <hyperlink ref="AO46" r:id="rId76"/>
    <hyperlink ref="AO47" r:id="rId77"/>
    <hyperlink ref="AO49" r:id="rId78"/>
    <hyperlink ref="AO50" r:id="rId79"/>
    <hyperlink ref="AO51" r:id="rId80"/>
    <hyperlink ref="AO52" r:id="rId81"/>
    <hyperlink ref="AO53" r:id="rId82"/>
    <hyperlink ref="AO55" r:id="rId83"/>
    <hyperlink ref="AO57" r:id="rId84"/>
    <hyperlink ref="AO58" r:id="rId85"/>
    <hyperlink ref="AO59" r:id="rId86"/>
    <hyperlink ref="AO60" r:id="rId87"/>
    <hyperlink ref="AO65" r:id="rId88"/>
    <hyperlink ref="AO66" r:id="rId89"/>
    <hyperlink ref="AO67" r:id="rId90"/>
    <hyperlink ref="AO68" r:id="rId91"/>
    <hyperlink ref="AO69" r:id="rId92"/>
    <hyperlink ref="AO70" r:id="rId93"/>
    <hyperlink ref="AO71" r:id="rId94"/>
    <hyperlink ref="AO72" r:id="rId95"/>
    <hyperlink ref="AO73" r:id="rId96"/>
    <hyperlink ref="AO74" r:id="rId97"/>
    <hyperlink ref="AO75" r:id="rId98"/>
    <hyperlink ref="AO76" r:id="rId99"/>
    <hyperlink ref="AO77" r:id="rId100"/>
    <hyperlink ref="AO79" r:id="rId101"/>
    <hyperlink ref="AO80" r:id="rId102"/>
    <hyperlink ref="AO81" r:id="rId103"/>
    <hyperlink ref="AO82" r:id="rId104"/>
    <hyperlink ref="AO83" r:id="rId105"/>
    <hyperlink ref="AO84" r:id="rId106"/>
    <hyperlink ref="AO85" r:id="rId107"/>
    <hyperlink ref="AO87" r:id="rId108"/>
    <hyperlink ref="AO89" r:id="rId109"/>
    <hyperlink ref="AO90" r:id="rId110"/>
    <hyperlink ref="AO91" r:id="rId111"/>
    <hyperlink ref="AO92" r:id="rId112"/>
    <hyperlink ref="AU4" r:id="rId113"/>
    <hyperlink ref="AU5" r:id="rId114"/>
    <hyperlink ref="AU6" r:id="rId115"/>
    <hyperlink ref="AU8" r:id="rId116"/>
    <hyperlink ref="AU9" r:id="rId117"/>
    <hyperlink ref="AU10" r:id="rId118"/>
    <hyperlink ref="AU11" r:id="rId119"/>
    <hyperlink ref="AU14" r:id="rId120"/>
    <hyperlink ref="AU15" r:id="rId121"/>
    <hyperlink ref="AU16" r:id="rId122"/>
    <hyperlink ref="AU18" r:id="rId123"/>
    <hyperlink ref="AU19" r:id="rId124"/>
    <hyperlink ref="AU20" r:id="rId125"/>
    <hyperlink ref="AU21" r:id="rId126"/>
    <hyperlink ref="AU22" r:id="rId127"/>
    <hyperlink ref="AU23" r:id="rId128"/>
    <hyperlink ref="AU25" r:id="rId129"/>
    <hyperlink ref="AU26" r:id="rId130"/>
    <hyperlink ref="AU27" r:id="rId131"/>
    <hyperlink ref="AU28" r:id="rId132"/>
    <hyperlink ref="AU29" r:id="rId133"/>
    <hyperlink ref="AU31" r:id="rId134"/>
    <hyperlink ref="AU32" r:id="rId135"/>
    <hyperlink ref="AU33" r:id="rId136"/>
    <hyperlink ref="AU34" r:id="rId137"/>
    <hyperlink ref="AU35" r:id="rId138"/>
    <hyperlink ref="AU36" r:id="rId139"/>
    <hyperlink ref="AU38" r:id="rId140"/>
    <hyperlink ref="AU39" r:id="rId141"/>
    <hyperlink ref="AU40" r:id="rId142"/>
    <hyperlink ref="AU41" r:id="rId143"/>
    <hyperlink ref="AU42" r:id="rId144"/>
    <hyperlink ref="AU43" r:id="rId145"/>
    <hyperlink ref="AU44" r:id="rId146"/>
    <hyperlink ref="AU46" r:id="rId147"/>
    <hyperlink ref="AU47" r:id="rId148"/>
    <hyperlink ref="AU48" r:id="rId149"/>
    <hyperlink ref="AU49" r:id="rId150"/>
    <hyperlink ref="AU51" r:id="rId151"/>
    <hyperlink ref="AU53" r:id="rId152"/>
    <hyperlink ref="AU54" r:id="rId153"/>
    <hyperlink ref="AU58" r:id="rId154"/>
    <hyperlink ref="AU59" r:id="rId155"/>
    <hyperlink ref="AU60" r:id="rId156"/>
    <hyperlink ref="AU61" r:id="rId157"/>
    <hyperlink ref="AU62" r:id="rId158"/>
    <hyperlink ref="AU63" r:id="rId159"/>
    <hyperlink ref="AU64" r:id="rId160"/>
    <hyperlink ref="AU66" r:id="rId161"/>
    <hyperlink ref="AU67" r:id="rId162"/>
    <hyperlink ref="AU68" r:id="rId163"/>
    <hyperlink ref="AU69" r:id="rId164"/>
    <hyperlink ref="AU70" r:id="rId165"/>
    <hyperlink ref="AU71" r:id="rId166"/>
    <hyperlink ref="AU72" r:id="rId167"/>
    <hyperlink ref="AU74" r:id="rId168"/>
    <hyperlink ref="AU76" r:id="rId169"/>
    <hyperlink ref="AU77" r:id="rId170"/>
    <hyperlink ref="AU78" r:id="rId171"/>
    <hyperlink ref="AU79" r:id="rId172"/>
    <hyperlink ref="AU80" r:id="rId173"/>
    <hyperlink ref="AU81" r:id="rId174"/>
    <hyperlink ref="AU82" r:id="rId175"/>
    <hyperlink ref="AU83" r:id="rId176"/>
    <hyperlink ref="AU84" r:id="rId177"/>
    <hyperlink ref="AU85" r:id="rId178"/>
    <hyperlink ref="AU86" r:id="rId179"/>
    <hyperlink ref="AU87" r:id="rId180"/>
    <hyperlink ref="AU88" r:id="rId181"/>
    <hyperlink ref="AU89" r:id="rId182"/>
    <hyperlink ref="AU90" r:id="rId183"/>
    <hyperlink ref="AU91" r:id="rId184"/>
    <hyperlink ref="AU92" r:id="rId185"/>
    <hyperlink ref="F3" r:id="rId186"/>
    <hyperlink ref="F4" r:id="rId187"/>
    <hyperlink ref="F5" r:id="rId188"/>
    <hyperlink ref="F6" r:id="rId189"/>
    <hyperlink ref="F7" r:id="rId190"/>
    <hyperlink ref="F8" r:id="rId191"/>
    <hyperlink ref="F9" r:id="rId192"/>
    <hyperlink ref="F10" r:id="rId193"/>
    <hyperlink ref="F11" r:id="rId194"/>
    <hyperlink ref="F12" r:id="rId195"/>
    <hyperlink ref="F13" r:id="rId196"/>
    <hyperlink ref="F14" r:id="rId197"/>
    <hyperlink ref="F15" r:id="rId198"/>
    <hyperlink ref="F16" r:id="rId199"/>
    <hyperlink ref="F17" r:id="rId200"/>
    <hyperlink ref="F18" r:id="rId201"/>
    <hyperlink ref="F19" r:id="rId202"/>
    <hyperlink ref="F20" r:id="rId203"/>
    <hyperlink ref="F21" r:id="rId204"/>
    <hyperlink ref="F22" r:id="rId205"/>
    <hyperlink ref="F23" r:id="rId206"/>
    <hyperlink ref="F24" r:id="rId207"/>
    <hyperlink ref="F25" r:id="rId208"/>
    <hyperlink ref="F26" r:id="rId209"/>
    <hyperlink ref="F27" r:id="rId210"/>
    <hyperlink ref="F28" r:id="rId211"/>
    <hyperlink ref="F29" r:id="rId212"/>
    <hyperlink ref="F30" r:id="rId213"/>
    <hyperlink ref="F31" r:id="rId214"/>
    <hyperlink ref="F32" r:id="rId215"/>
    <hyperlink ref="F33" r:id="rId216"/>
    <hyperlink ref="F34" r:id="rId217"/>
    <hyperlink ref="F35" r:id="rId218"/>
    <hyperlink ref="F36" r:id="rId219"/>
    <hyperlink ref="F37" r:id="rId220"/>
    <hyperlink ref="F38" r:id="rId221"/>
    <hyperlink ref="F39" r:id="rId222"/>
    <hyperlink ref="F40" r:id="rId223"/>
    <hyperlink ref="F41" r:id="rId224"/>
    <hyperlink ref="F42" r:id="rId225"/>
    <hyperlink ref="F43" r:id="rId226"/>
    <hyperlink ref="F44" r:id="rId227"/>
    <hyperlink ref="F45" r:id="rId228"/>
    <hyperlink ref="F46" r:id="rId229"/>
    <hyperlink ref="F47" r:id="rId230"/>
    <hyperlink ref="F48" r:id="rId231"/>
    <hyperlink ref="F49" r:id="rId232"/>
    <hyperlink ref="F50" r:id="rId233"/>
    <hyperlink ref="F51" r:id="rId234"/>
    <hyperlink ref="F52" r:id="rId235"/>
    <hyperlink ref="F53" r:id="rId236"/>
    <hyperlink ref="F54" r:id="rId237"/>
    <hyperlink ref="F55" r:id="rId238"/>
    <hyperlink ref="F56" r:id="rId239"/>
    <hyperlink ref="F57" r:id="rId240"/>
    <hyperlink ref="F58" r:id="rId241"/>
    <hyperlink ref="F59" r:id="rId242"/>
    <hyperlink ref="F60" r:id="rId243"/>
    <hyperlink ref="F61" r:id="rId244"/>
    <hyperlink ref="F62" r:id="rId245"/>
    <hyperlink ref="F63" r:id="rId246"/>
    <hyperlink ref="F64" r:id="rId247"/>
    <hyperlink ref="F65" r:id="rId248"/>
    <hyperlink ref="F66" r:id="rId249"/>
    <hyperlink ref="F67" r:id="rId250"/>
    <hyperlink ref="F68" r:id="rId251"/>
    <hyperlink ref="F69" r:id="rId252"/>
    <hyperlink ref="F70" r:id="rId253"/>
    <hyperlink ref="F71" r:id="rId254"/>
    <hyperlink ref="F72" r:id="rId255"/>
    <hyperlink ref="F73" r:id="rId256"/>
    <hyperlink ref="F74" r:id="rId257"/>
    <hyperlink ref="F75" r:id="rId258"/>
    <hyperlink ref="F76" r:id="rId259"/>
    <hyperlink ref="F77" r:id="rId260"/>
    <hyperlink ref="F78" r:id="rId261"/>
    <hyperlink ref="F79" r:id="rId262"/>
    <hyperlink ref="F80" r:id="rId263"/>
    <hyperlink ref="F81" r:id="rId264"/>
    <hyperlink ref="F82" r:id="rId265"/>
    <hyperlink ref="F83" r:id="rId266"/>
    <hyperlink ref="F84" r:id="rId267"/>
    <hyperlink ref="F85" r:id="rId268"/>
    <hyperlink ref="F86" r:id="rId269"/>
    <hyperlink ref="F87" r:id="rId270"/>
    <hyperlink ref="F88" r:id="rId271"/>
    <hyperlink ref="F89" r:id="rId272"/>
    <hyperlink ref="F90" r:id="rId273"/>
    <hyperlink ref="F91" r:id="rId274"/>
    <hyperlink ref="F92" r:id="rId275"/>
    <hyperlink ref="AX3" r:id="rId276"/>
    <hyperlink ref="AX4" r:id="rId277"/>
    <hyperlink ref="AX5" r:id="rId278"/>
    <hyperlink ref="AX6" r:id="rId279"/>
    <hyperlink ref="AX7" r:id="rId280"/>
    <hyperlink ref="AX8" r:id="rId281"/>
    <hyperlink ref="AX9" r:id="rId282"/>
    <hyperlink ref="AX10" r:id="rId283"/>
    <hyperlink ref="AX11" r:id="rId284"/>
    <hyperlink ref="AX12" r:id="rId285"/>
    <hyperlink ref="AX13" r:id="rId286"/>
    <hyperlink ref="AX14" r:id="rId287"/>
    <hyperlink ref="AX15" r:id="rId288"/>
    <hyperlink ref="AX16" r:id="rId289"/>
    <hyperlink ref="AX17" r:id="rId290"/>
    <hyperlink ref="AX18" r:id="rId291"/>
    <hyperlink ref="AX19" r:id="rId292"/>
    <hyperlink ref="AX20" r:id="rId293"/>
    <hyperlink ref="AX21" r:id="rId294"/>
    <hyperlink ref="AX22" r:id="rId295"/>
    <hyperlink ref="AX23" r:id="rId296"/>
    <hyperlink ref="AX24" r:id="rId297"/>
    <hyperlink ref="AX25" r:id="rId298"/>
    <hyperlink ref="AX26" r:id="rId299"/>
    <hyperlink ref="AX27" r:id="rId300"/>
    <hyperlink ref="AX28" r:id="rId301"/>
    <hyperlink ref="AX29" r:id="rId302"/>
    <hyperlink ref="AX30" r:id="rId303"/>
    <hyperlink ref="AX31" r:id="rId304"/>
    <hyperlink ref="AX32" r:id="rId305"/>
    <hyperlink ref="AX33" r:id="rId306"/>
    <hyperlink ref="AX34" r:id="rId307"/>
    <hyperlink ref="AX35" r:id="rId308"/>
    <hyperlink ref="AX36" r:id="rId309"/>
    <hyperlink ref="AX37" r:id="rId310"/>
    <hyperlink ref="AX38" r:id="rId311"/>
    <hyperlink ref="AX39" r:id="rId312"/>
    <hyperlink ref="AX40" r:id="rId313"/>
    <hyperlink ref="AX41" r:id="rId314"/>
    <hyperlink ref="AX42" r:id="rId315"/>
    <hyperlink ref="AX43" r:id="rId316"/>
    <hyperlink ref="AX44" r:id="rId317"/>
    <hyperlink ref="AX45" r:id="rId318"/>
    <hyperlink ref="AX46" r:id="rId319"/>
    <hyperlink ref="AX47" r:id="rId320"/>
    <hyperlink ref="AX48" r:id="rId321"/>
    <hyperlink ref="AX49" r:id="rId322"/>
    <hyperlink ref="AX50" r:id="rId323"/>
    <hyperlink ref="AX51" r:id="rId324"/>
    <hyperlink ref="AX52" r:id="rId325"/>
    <hyperlink ref="AX53" r:id="rId326"/>
    <hyperlink ref="AX54" r:id="rId327"/>
    <hyperlink ref="AX55" r:id="rId328"/>
    <hyperlink ref="AX56" r:id="rId329"/>
    <hyperlink ref="AX57" r:id="rId330"/>
    <hyperlink ref="AX58" r:id="rId331"/>
    <hyperlink ref="AX59" r:id="rId332"/>
    <hyperlink ref="AX60" r:id="rId333"/>
    <hyperlink ref="AX61" r:id="rId334"/>
    <hyperlink ref="AX62" r:id="rId335"/>
    <hyperlink ref="AX63" r:id="rId336"/>
    <hyperlink ref="AX64" r:id="rId337"/>
    <hyperlink ref="AX65" r:id="rId338"/>
    <hyperlink ref="AX66" r:id="rId339"/>
    <hyperlink ref="AX67" r:id="rId340"/>
    <hyperlink ref="AX68" r:id="rId341"/>
    <hyperlink ref="AX69" r:id="rId342"/>
    <hyperlink ref="AX70" r:id="rId343"/>
    <hyperlink ref="AX71" r:id="rId344"/>
    <hyperlink ref="AX72" r:id="rId345"/>
    <hyperlink ref="AX73" r:id="rId346"/>
    <hyperlink ref="AX74" r:id="rId347"/>
    <hyperlink ref="AX75" r:id="rId348"/>
    <hyperlink ref="AX76" r:id="rId349"/>
    <hyperlink ref="AX77" r:id="rId350"/>
    <hyperlink ref="AX78" r:id="rId351"/>
    <hyperlink ref="AX79" r:id="rId352"/>
    <hyperlink ref="AX80" r:id="rId353"/>
    <hyperlink ref="AX81" r:id="rId354"/>
    <hyperlink ref="AX82" r:id="rId355"/>
    <hyperlink ref="AX83" r:id="rId356"/>
    <hyperlink ref="AX84" r:id="rId357"/>
    <hyperlink ref="AX85" r:id="rId358"/>
    <hyperlink ref="AX86" r:id="rId359"/>
    <hyperlink ref="AX87" r:id="rId360"/>
    <hyperlink ref="AX88" r:id="rId361"/>
    <hyperlink ref="AX89" r:id="rId362"/>
    <hyperlink ref="AX90" r:id="rId363"/>
    <hyperlink ref="AX91" r:id="rId364"/>
    <hyperlink ref="AX92" r:id="rId365"/>
  </hyperlinks>
  <pageMargins left="0.7" right="0.7" top="0.75" bottom="0.75" header="0.3" footer="0.3"/>
  <pageSetup orientation="portrait" horizontalDpi="0" verticalDpi="0" r:id="rId366"/>
  <legacyDrawing r:id="rId367"/>
  <tableParts count="1">
    <tablePart r:id="rId36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O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7265625" customWidth="1"/>
    <col min="13" max="13" width="13.1796875" customWidth="1"/>
    <col min="14" max="15" width="8.453125" customWidth="1"/>
    <col min="16" max="16" width="18.26953125" customWidth="1"/>
    <col min="17" max="17" width="14.81640625" customWidth="1"/>
    <col min="18" max="18" width="14.54296875" customWidth="1"/>
    <col min="19" max="21" width="24.1796875" customWidth="1"/>
    <col min="22" max="22" width="21.26953125" customWidth="1"/>
    <col min="23" max="23" width="19.26953125" customWidth="1"/>
    <col min="24" max="24" width="10" customWidth="1"/>
    <col min="25" max="25" width="13.1796875" bestFit="1" customWidth="1"/>
    <col min="26" max="26" width="14.54296875" bestFit="1" customWidth="1"/>
    <col min="27" max="27" width="14.7265625" bestFit="1" customWidth="1"/>
    <col min="28" max="28" width="12.7265625" bestFit="1" customWidth="1"/>
    <col min="29" max="29" width="14.6328125" bestFit="1" customWidth="1"/>
    <col min="30" max="30" width="13.54296875" bestFit="1" customWidth="1"/>
    <col min="31" max="31" width="16.453125" bestFit="1" customWidth="1"/>
    <col min="32" max="32" width="10.7265625" bestFit="1" customWidth="1"/>
    <col min="33" max="33" width="20.26953125" bestFit="1" customWidth="1"/>
    <col min="34" max="34" width="25.26953125" bestFit="1" customWidth="1"/>
    <col min="35" max="35" width="21.08984375" bestFit="1" customWidth="1"/>
    <col min="36" max="36" width="26.08984375" bestFit="1" customWidth="1"/>
    <col min="37" max="37" width="27.1796875" bestFit="1" customWidth="1"/>
    <col min="38" max="38" width="31.36328125" bestFit="1" customWidth="1"/>
    <col min="39" max="39" width="17.26953125" bestFit="1" customWidth="1"/>
    <col min="40" max="40" width="20.81640625" bestFit="1" customWidth="1"/>
    <col min="41" max="41" width="16" bestFit="1" customWidth="1"/>
  </cols>
  <sheetData>
    <row r="1" spans="1:41" x14ac:dyDescent="0.3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41"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1447</v>
      </c>
      <c r="Z2" s="13" t="s">
        <v>1449</v>
      </c>
      <c r="AA2" s="13" t="s">
        <v>1458</v>
      </c>
      <c r="AB2" s="13" t="s">
        <v>1470</v>
      </c>
      <c r="AC2" s="13" t="s">
        <v>1482</v>
      </c>
      <c r="AD2" s="13" t="s">
        <v>1485</v>
      </c>
      <c r="AE2" s="13" t="s">
        <v>1486</v>
      </c>
      <c r="AF2" s="13" t="s">
        <v>1488</v>
      </c>
      <c r="AG2" s="117" t="s">
        <v>1853</v>
      </c>
      <c r="AH2" s="117" t="s">
        <v>1854</v>
      </c>
      <c r="AI2" s="117" t="s">
        <v>1855</v>
      </c>
      <c r="AJ2" s="117" t="s">
        <v>1856</v>
      </c>
      <c r="AK2" s="117" t="s">
        <v>1857</v>
      </c>
      <c r="AL2" s="117" t="s">
        <v>1858</v>
      </c>
      <c r="AM2" s="117" t="s">
        <v>1859</v>
      </c>
      <c r="AN2" s="117" t="s">
        <v>1860</v>
      </c>
      <c r="AO2" s="117" t="s">
        <v>1863</v>
      </c>
    </row>
    <row r="3" spans="1:41" x14ac:dyDescent="0.35">
      <c r="A3" s="14"/>
      <c r="B3" s="15"/>
      <c r="C3" s="15"/>
      <c r="D3" s="15"/>
      <c r="E3" s="15"/>
      <c r="F3" s="16"/>
      <c r="G3" s="65"/>
      <c r="H3" s="65"/>
      <c r="I3" s="53"/>
      <c r="J3" s="53"/>
      <c r="K3" s="48"/>
      <c r="L3" s="48"/>
      <c r="M3" s="48"/>
      <c r="N3" s="48"/>
      <c r="O3" s="48"/>
      <c r="P3" s="48"/>
      <c r="Q3" s="48"/>
      <c r="R3" s="48"/>
      <c r="S3" s="48"/>
      <c r="T3" s="48"/>
      <c r="U3" s="48"/>
      <c r="V3" s="48"/>
      <c r="W3" s="49"/>
      <c r="X3" s="49"/>
      <c r="Y3" s="71"/>
      <c r="Z3" s="71"/>
      <c r="AA3" s="71"/>
      <c r="AB3" s="71"/>
      <c r="AC3" s="71"/>
      <c r="AD3" s="71"/>
      <c r="AE3" s="71"/>
      <c r="AF3" s="71"/>
      <c r="AG3" s="36"/>
      <c r="AH3" s="36"/>
      <c r="AI3" s="36"/>
      <c r="AJ3" s="36"/>
      <c r="AK3" s="36"/>
      <c r="AL3" s="36"/>
      <c r="AM3" s="36"/>
      <c r="AN3" s="36"/>
      <c r="AO3" s="36"/>
    </row>
    <row r="10" spans="1:41"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56"/>
  <sheetViews>
    <sheetView workbookViewId="0">
      <selection activeCell="C40" sqref="C40"/>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t="s">
        <v>1439</v>
      </c>
      <c r="B2" s="36" t="s">
        <v>304</v>
      </c>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57" ca="1" si="0">COUNTIF(INDIRECT(DynamicFilterSourceColumnRange), "&gt;= " &amp; T2) - COUNTIF(INDIRECT(DynamicFilterSourceColumnRange), "&gt;=" &amp; T3)</f>
        <v>#REF!</v>
      </c>
      <c r="W2" t="s">
        <v>124</v>
      </c>
      <c r="X2">
        <f>ROWS(HistogramBins[Degree Bin]) - 1</f>
        <v>55</v>
      </c>
    </row>
    <row r="3" spans="1:24" x14ac:dyDescent="0.35">
      <c r="A3" s="111"/>
      <c r="B3" s="111"/>
      <c r="D3" s="34">
        <f t="shared" ref="D3:D26" si="1">D2+($D$57-$D$2)/BinDivisor</f>
        <v>0</v>
      </c>
      <c r="E3" s="3">
        <f>COUNTIF(Vertices[Degree], "&gt;= " &amp; D3) - COUNTIF(Vertices[Degree], "&gt;=" &amp; D4)</f>
        <v>0</v>
      </c>
      <c r="F3" s="41">
        <f t="shared" ref="F3:F26" si="2">F2+($F$57-$F$2)/BinDivisor</f>
        <v>0</v>
      </c>
      <c r="G3" s="42">
        <f>COUNTIF(Vertices[In-Degree], "&gt;= " &amp; F3) - COUNTIF(Vertices[In-Degree], "&gt;=" &amp; F4)</f>
        <v>0</v>
      </c>
      <c r="H3" s="41">
        <f t="shared" ref="H3:H26" si="3">H2+($H$57-$H$2)/BinDivisor</f>
        <v>0</v>
      </c>
      <c r="I3" s="42">
        <f>COUNTIF(Vertices[Out-Degree], "&gt;= " &amp; H3) - COUNTIF(Vertices[Out-Degree], "&gt;=" &amp; H4)</f>
        <v>0</v>
      </c>
      <c r="J3" s="41">
        <f t="shared" ref="J3:J26" si="4">J2+($J$57-$J$2)/BinDivisor</f>
        <v>0</v>
      </c>
      <c r="K3" s="42">
        <f>COUNTIF(Vertices[Betweenness Centrality], "&gt;= " &amp; J3) - COUNTIF(Vertices[Betweenness Centrality], "&gt;=" &amp; J4)</f>
        <v>0</v>
      </c>
      <c r="L3" s="41">
        <f t="shared" ref="L3:L26" si="5">L2+($L$57-$L$2)/BinDivisor</f>
        <v>0</v>
      </c>
      <c r="M3" s="42">
        <f>COUNTIF(Vertices[Closeness Centrality], "&gt;= " &amp; L3) - COUNTIF(Vertices[Closeness Centrality], "&gt;=" &amp; L4)</f>
        <v>0</v>
      </c>
      <c r="N3" s="41">
        <f t="shared" ref="N3:N26" si="6">N2+($N$57-$N$2)/BinDivisor</f>
        <v>0</v>
      </c>
      <c r="O3" s="42">
        <f>COUNTIF(Vertices[Eigenvector Centrality], "&gt;= " &amp; N3) - COUNTIF(Vertices[Eigenvector Centrality], "&gt;=" &amp; N4)</f>
        <v>0</v>
      </c>
      <c r="P3" s="41">
        <f t="shared" ref="P3:P26" si="7">P2+($P$57-$P$2)/BinDivisor</f>
        <v>0</v>
      </c>
      <c r="Q3" s="42">
        <f>COUNTIF(Vertices[PageRank], "&gt;= " &amp; P3) - COUNTIF(Vertices[PageRank], "&gt;=" &amp; P4)</f>
        <v>0</v>
      </c>
      <c r="R3" s="41">
        <f t="shared" ref="R3:R26" si="8">R2+($R$57-$R$2)/BinDivisor</f>
        <v>0</v>
      </c>
      <c r="S3" s="46">
        <f>COUNTIF(Vertices[Clustering Coefficient], "&gt;= " &amp; R3) - COUNTIF(Vertices[Clustering Coefficient], "&gt;=" &amp; R4)</f>
        <v>0</v>
      </c>
      <c r="T3" s="41" t="e">
        <f t="shared" ref="T3:T26" ca="1" si="9">T2+($T$57-$T$2)/BinDivisor</f>
        <v>#REF!</v>
      </c>
      <c r="U3" s="42" t="e">
        <f t="shared" ca="1" si="0"/>
        <v>#REF!</v>
      </c>
      <c r="W3" t="s">
        <v>125</v>
      </c>
      <c r="X3" t="s">
        <v>85</v>
      </c>
    </row>
    <row r="4" spans="1:24" x14ac:dyDescent="0.35">
      <c r="A4" s="36" t="s">
        <v>146</v>
      </c>
      <c r="B4" s="36">
        <v>90</v>
      </c>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A5" s="111"/>
      <c r="B5" s="111"/>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A6" s="36" t="s">
        <v>148</v>
      </c>
      <c r="B6" s="36">
        <v>74</v>
      </c>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A7" s="36" t="s">
        <v>149</v>
      </c>
      <c r="B7" s="36">
        <v>23</v>
      </c>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A8" s="36" t="s">
        <v>150</v>
      </c>
      <c r="B8" s="36">
        <v>97</v>
      </c>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A9" s="111"/>
      <c r="B9" s="111"/>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A10" s="36" t="s">
        <v>151</v>
      </c>
      <c r="B10" s="36">
        <v>74</v>
      </c>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A11" s="111"/>
      <c r="B11" s="111"/>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A12" s="36" t="s">
        <v>170</v>
      </c>
      <c r="B12" s="36">
        <v>0</v>
      </c>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A13" s="36" t="s">
        <v>171</v>
      </c>
      <c r="B13" s="36">
        <v>0</v>
      </c>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A14" s="111"/>
      <c r="B14" s="111"/>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A15" s="36" t="s">
        <v>152</v>
      </c>
      <c r="B15" s="36">
        <v>67</v>
      </c>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A16" s="36" t="s">
        <v>153</v>
      </c>
      <c r="B16" s="36">
        <v>51</v>
      </c>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A17" s="36" t="s">
        <v>154</v>
      </c>
      <c r="B17" s="36">
        <v>6</v>
      </c>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5">
      <c r="A18" s="36" t="s">
        <v>155</v>
      </c>
      <c r="B18" s="36">
        <v>9</v>
      </c>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A19" s="111"/>
      <c r="B19" s="111"/>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5">
      <c r="A20" s="36" t="s">
        <v>156</v>
      </c>
      <c r="B20" s="36">
        <v>3</v>
      </c>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5">
      <c r="A21" s="36" t="s">
        <v>157</v>
      </c>
      <c r="B21" s="36">
        <v>0.64197499999999996</v>
      </c>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5">
      <c r="A22" s="111"/>
      <c r="B22" s="111"/>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5">
      <c r="A23" s="36" t="s">
        <v>158</v>
      </c>
      <c r="B23" s="36">
        <v>2.8714107365792759E-3</v>
      </c>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A24" s="36" t="s">
        <v>1440</v>
      </c>
      <c r="B24" s="36" t="s">
        <v>1442</v>
      </c>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A25" s="111"/>
      <c r="B25" s="111"/>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5">
      <c r="A26" s="36" t="s">
        <v>1441</v>
      </c>
      <c r="B26" s="36" t="s">
        <v>1443</v>
      </c>
      <c r="D26" s="34">
        <f t="shared" si="1"/>
        <v>0</v>
      </c>
      <c r="E26" s="3">
        <f>COUNTIF(Vertices[Degree], "&gt;= " &amp; D26) - COUNTIF(Vertices[Degree], "&gt;=" &amp; D28)</f>
        <v>0</v>
      </c>
      <c r="F26" s="39">
        <f t="shared" si="2"/>
        <v>0</v>
      </c>
      <c r="G26" s="40">
        <f>COUNTIF(Vertices[In-Degree], "&gt;= " &amp; F26) - COUNTIF(Vertices[In-Degree], "&gt;=" &amp; F28)</f>
        <v>0</v>
      </c>
      <c r="H26" s="39">
        <f t="shared" si="3"/>
        <v>0</v>
      </c>
      <c r="I26" s="40">
        <f>COUNTIF(Vertices[Out-Degree], "&gt;= " &amp; H26) - COUNTIF(Vertices[Out-Degree], "&gt;=" &amp; H28)</f>
        <v>0</v>
      </c>
      <c r="J26" s="39">
        <f t="shared" si="4"/>
        <v>0</v>
      </c>
      <c r="K26" s="40">
        <f>COUNTIF(Vertices[Betweenness Centrality], "&gt;= " &amp; J26) - COUNTIF(Vertices[Betweenness Centrality], "&gt;=" &amp; J28)</f>
        <v>0</v>
      </c>
      <c r="L26" s="39">
        <f t="shared" si="5"/>
        <v>0</v>
      </c>
      <c r="M26" s="40">
        <f>COUNTIF(Vertices[Closeness Centrality], "&gt;= " &amp; L26) - COUNTIF(Vertices[Closeness Centrality], "&gt;=" &amp; L28)</f>
        <v>0</v>
      </c>
      <c r="N26" s="39">
        <f t="shared" si="6"/>
        <v>0</v>
      </c>
      <c r="O26" s="40">
        <f>COUNTIF(Vertices[Eigenvector Centrality], "&gt;= " &amp; N26) - COUNTIF(Vertices[Eigenvector Centrality], "&gt;=" &amp; N28)</f>
        <v>0</v>
      </c>
      <c r="P26" s="39">
        <f t="shared" si="7"/>
        <v>0</v>
      </c>
      <c r="Q26" s="40">
        <f>COUNTIF(Vertices[PageRank], "&gt;= " &amp; P26) - COUNTIF(Vertices[PageRank], "&gt;=" &amp; P28)</f>
        <v>0</v>
      </c>
      <c r="R26" s="39">
        <f t="shared" si="8"/>
        <v>0</v>
      </c>
      <c r="S26" s="45">
        <f>COUNTIF(Vertices[Clustering Coefficient], "&gt;= " &amp; R26) - COUNTIF(Vertices[Clustering Coefficient], "&gt;=" &amp; R28)</f>
        <v>0</v>
      </c>
      <c r="T26" s="39" t="e">
        <f t="shared" ca="1" si="9"/>
        <v>#REF!</v>
      </c>
      <c r="U26" s="40" t="e">
        <f ca="1">COUNTIF(INDIRECT(DynamicFilterSourceColumnRange), "&gt;= " &amp; T26) - COUNTIF(INDIRECT(DynamicFilterSourceColumnRange), "&gt;=" &amp; T28)</f>
        <v>#REF!</v>
      </c>
    </row>
    <row r="27" spans="1:21" x14ac:dyDescent="0.35">
      <c r="D27" s="34"/>
      <c r="E27" s="3">
        <f>COUNTIF(Vertices[Degree], "&gt;= " &amp; D27) - COUNTIF(Vertices[Degree], "&gt;=" &amp; D28)</f>
        <v>0</v>
      </c>
      <c r="F27" s="66"/>
      <c r="G27" s="67">
        <f>COUNTIF(Vertices[In-Degree], "&gt;= " &amp; F27) - COUNTIF(Vertices[In-Degree], "&gt;=" &amp; F28)</f>
        <v>0</v>
      </c>
      <c r="H27" s="66"/>
      <c r="I27" s="67">
        <f>COUNTIF(Vertices[Out-Degree], "&gt;= " &amp; H27) - COUNTIF(Vertices[Out-Degree], "&gt;=" &amp; H28)</f>
        <v>0</v>
      </c>
      <c r="J27" s="66"/>
      <c r="K27" s="67">
        <f>COUNTIF(Vertices[Betweenness Centrality], "&gt;= " &amp; J27) - COUNTIF(Vertices[Betweenness Centrality], "&gt;=" &amp; J28)</f>
        <v>0</v>
      </c>
      <c r="L27" s="66"/>
      <c r="M27" s="67">
        <f>COUNTIF(Vertices[Closeness Centrality], "&gt;= " &amp; L27) - COUNTIF(Vertices[Closeness Centrality], "&gt;=" &amp; L28)</f>
        <v>0</v>
      </c>
      <c r="N27" s="66"/>
      <c r="O27" s="67">
        <f>COUNTIF(Vertices[Eigenvector Centrality], "&gt;= " &amp; N27) - COUNTIF(Vertices[Eigenvector Centrality], "&gt;=" &amp; N28)</f>
        <v>0</v>
      </c>
      <c r="P27" s="66"/>
      <c r="Q27" s="67">
        <f>COUNTIF(Vertices[Eigenvector Centrality], "&gt;= " &amp; P27) - COUNTIF(Vertices[Eigenvector Centrality], "&gt;=" &amp; P28)</f>
        <v>0</v>
      </c>
      <c r="R27" s="66"/>
      <c r="S27" s="68">
        <f>COUNTIF(Vertices[Clustering Coefficient], "&gt;= " &amp; R27) - COUNTIF(Vertices[Clustering Coefficient], "&gt;=" &amp; R28)</f>
        <v>0</v>
      </c>
      <c r="T27" s="66"/>
      <c r="U27" s="67">
        <f ca="1">COUNTIF(Vertices[Clustering Coefficient], "&gt;= " &amp; T27) - COUNTIF(Vertices[Clustering Coefficient], "&gt;=" &amp; T28)</f>
        <v>0</v>
      </c>
    </row>
    <row r="28" spans="1:21" x14ac:dyDescent="0.35">
      <c r="D28" s="34">
        <f>D26+($D$57-$D$2)/BinDivisor</f>
        <v>0</v>
      </c>
      <c r="E28" s="3">
        <f>COUNTIF(Vertices[Degree], "&gt;= " &amp; D28) - COUNTIF(Vertices[Degree], "&gt;=" &amp; D40)</f>
        <v>0</v>
      </c>
      <c r="F28" s="41">
        <f>F26+($F$57-$F$2)/BinDivisor</f>
        <v>0</v>
      </c>
      <c r="G28" s="42">
        <f>COUNTIF(Vertices[In-Degree], "&gt;= " &amp; F28) - COUNTIF(Vertices[In-Degree], "&gt;=" &amp; F40)</f>
        <v>0</v>
      </c>
      <c r="H28" s="41">
        <f>H26+($H$57-$H$2)/BinDivisor</f>
        <v>0</v>
      </c>
      <c r="I28" s="42">
        <f>COUNTIF(Vertices[Out-Degree], "&gt;= " &amp; H28) - COUNTIF(Vertices[Out-Degree], "&gt;=" &amp; H40)</f>
        <v>0</v>
      </c>
      <c r="J28" s="41">
        <f>J26+($J$57-$J$2)/BinDivisor</f>
        <v>0</v>
      </c>
      <c r="K28" s="42">
        <f>COUNTIF(Vertices[Betweenness Centrality], "&gt;= " &amp; J28) - COUNTIF(Vertices[Betweenness Centrality], "&gt;=" &amp; J40)</f>
        <v>0</v>
      </c>
      <c r="L28" s="41">
        <f>L26+($L$57-$L$2)/BinDivisor</f>
        <v>0</v>
      </c>
      <c r="M28" s="42">
        <f>COUNTIF(Vertices[Closeness Centrality], "&gt;= " &amp; L28) - COUNTIF(Vertices[Closeness Centrality], "&gt;=" &amp; L40)</f>
        <v>0</v>
      </c>
      <c r="N28" s="41">
        <f>N26+($N$57-$N$2)/BinDivisor</f>
        <v>0</v>
      </c>
      <c r="O28" s="42">
        <f>COUNTIF(Vertices[Eigenvector Centrality], "&gt;= " &amp; N28) - COUNTIF(Vertices[Eigenvector Centrality], "&gt;=" &amp; N40)</f>
        <v>0</v>
      </c>
      <c r="P28" s="41">
        <f>P26+($P$57-$P$2)/BinDivisor</f>
        <v>0</v>
      </c>
      <c r="Q28" s="42">
        <f>COUNTIF(Vertices[PageRank], "&gt;= " &amp; P28) - COUNTIF(Vertices[PageRank], "&gt;=" &amp; P40)</f>
        <v>0</v>
      </c>
      <c r="R28" s="41">
        <f>R26+($R$57-$R$2)/BinDivisor</f>
        <v>0</v>
      </c>
      <c r="S28" s="46">
        <f>COUNTIF(Vertices[Clustering Coefficient], "&gt;= " &amp; R28) - COUNTIF(Vertices[Clustering Coefficient], "&gt;=" &amp; R40)</f>
        <v>0</v>
      </c>
      <c r="T28" s="41" t="e">
        <f ca="1">T26+($T$57-$T$2)/BinDivisor</f>
        <v>#REF!</v>
      </c>
      <c r="U28" s="42" t="e">
        <f ca="1">COUNTIF(INDIRECT(DynamicFilterSourceColumnRange), "&gt;= " &amp; T28) - COUNTIF(INDIRECT(DynamicFilterSourceColumnRange), "&gt;=" &amp; T40)</f>
        <v>#REF!</v>
      </c>
    </row>
    <row r="29" spans="1:21" x14ac:dyDescent="0.35">
      <c r="D29" s="34"/>
      <c r="E29" s="3">
        <f>COUNTIF(Vertices[Degree], "&gt;= " &amp; D29) - COUNTIF(Vertices[Degree], "&gt;=" &amp; D30)</f>
        <v>0</v>
      </c>
      <c r="F29" s="66"/>
      <c r="G29" s="67">
        <f>COUNTIF(Vertices[In-Degree], "&gt;= " &amp; F29) - COUNTIF(Vertices[In-Degree], "&gt;=" &amp; F30)</f>
        <v>0</v>
      </c>
      <c r="H29" s="66"/>
      <c r="I29" s="67">
        <f>COUNTIF(Vertices[Out-Degree], "&gt;= " &amp; H29) - COUNTIF(Vertices[Out-Degree], "&gt;=" &amp; H30)</f>
        <v>0</v>
      </c>
      <c r="J29" s="66"/>
      <c r="K29" s="67">
        <f>COUNTIF(Vertices[Betweenness Centrality], "&gt;= " &amp; J29) - COUNTIF(Vertices[Betweenness Centrality], "&gt;=" &amp; J30)</f>
        <v>0</v>
      </c>
      <c r="L29" s="66"/>
      <c r="M29" s="67">
        <f>COUNTIF(Vertices[Closeness Centrality], "&gt;= " &amp; L29) - COUNTIF(Vertices[Closeness Centrality], "&gt;=" &amp; L30)</f>
        <v>0</v>
      </c>
      <c r="N29" s="66"/>
      <c r="O29" s="67">
        <f>COUNTIF(Vertices[Eigenvector Centrality], "&gt;= " &amp; N29) - COUNTIF(Vertices[Eigenvector Centrality], "&gt;=" &amp; N30)</f>
        <v>0</v>
      </c>
      <c r="P29" s="66"/>
      <c r="Q29" s="67">
        <f>COUNTIF(Vertices[Eigenvector Centrality], "&gt;= " &amp; P29) - COUNTIF(Vertices[Eigenvector Centrality], "&gt;=" &amp; P30)</f>
        <v>0</v>
      </c>
      <c r="R29" s="66"/>
      <c r="S29" s="68">
        <f>COUNTIF(Vertices[Clustering Coefficient], "&gt;= " &amp; R29) - COUNTIF(Vertices[Clustering Coefficient], "&gt;=" &amp; R30)</f>
        <v>0</v>
      </c>
      <c r="T29" s="66"/>
      <c r="U29" s="67">
        <f>COUNTIF(Vertices[Clustering Coefficient], "&gt;= " &amp; T29) - COUNTIF(Vertices[Clustering Coefficient], "&gt;=" &amp; T30)</f>
        <v>0</v>
      </c>
    </row>
    <row r="30" spans="1:21" x14ac:dyDescent="0.35">
      <c r="D30" s="34"/>
      <c r="E30" s="3">
        <f>COUNTIF(Vertices[Degree], "&gt;= " &amp; D30) - COUNTIF(Vertices[Degree], "&gt;=" &amp; D31)</f>
        <v>0</v>
      </c>
      <c r="F30" s="66"/>
      <c r="G30" s="67">
        <f>COUNTIF(Vertices[In-Degree], "&gt;= " &amp; F30) - COUNTIF(Vertices[In-Degree], "&gt;=" &amp; F31)</f>
        <v>0</v>
      </c>
      <c r="H30" s="66"/>
      <c r="I30" s="67">
        <f>COUNTIF(Vertices[Out-Degree], "&gt;= " &amp; H30) - COUNTIF(Vertices[Out-Degree], "&gt;=" &amp; H31)</f>
        <v>0</v>
      </c>
      <c r="J30" s="66"/>
      <c r="K30" s="67">
        <f>COUNTIF(Vertices[Betweenness Centrality], "&gt;= " &amp; J30) - COUNTIF(Vertices[Betweenness Centrality], "&gt;=" &amp; J31)</f>
        <v>0</v>
      </c>
      <c r="L30" s="66"/>
      <c r="M30" s="67">
        <f>COUNTIF(Vertices[Closeness Centrality], "&gt;= " &amp; L30) - COUNTIF(Vertices[Closeness Centrality], "&gt;=" &amp; L31)</f>
        <v>0</v>
      </c>
      <c r="N30" s="66"/>
      <c r="O30" s="67">
        <f>COUNTIF(Vertices[Eigenvector Centrality], "&gt;= " &amp; N30) - COUNTIF(Vertices[Eigenvector Centrality], "&gt;=" &amp; N31)</f>
        <v>0</v>
      </c>
      <c r="P30" s="66"/>
      <c r="Q30" s="67">
        <f>COUNTIF(Vertices[Eigenvector Centrality], "&gt;= " &amp; P30) - COUNTIF(Vertices[Eigenvector Centrality], "&gt;=" &amp; P31)</f>
        <v>0</v>
      </c>
      <c r="R30" s="66"/>
      <c r="S30" s="68">
        <f>COUNTIF(Vertices[Clustering Coefficient], "&gt;= " &amp; R30) - COUNTIF(Vertices[Clustering Coefficient], "&gt;=" &amp; R31)</f>
        <v>0</v>
      </c>
      <c r="T30" s="66"/>
      <c r="U30" s="67">
        <f>COUNTIF(Vertices[Clustering Coefficient], "&gt;= " &amp; T30) - COUNTIF(Vertices[Clustering Coefficient], "&gt;=" &amp; T31)</f>
        <v>0</v>
      </c>
    </row>
    <row r="31" spans="1:21" x14ac:dyDescent="0.35">
      <c r="D31" s="34"/>
      <c r="E31" s="3">
        <f>COUNTIF(Vertices[Degree], "&gt;= " &amp; D31) - COUNTIF(Vertices[Degree], "&gt;=" &amp; D32)</f>
        <v>0</v>
      </c>
      <c r="F31" s="66"/>
      <c r="G31" s="67">
        <f>COUNTIF(Vertices[In-Degree], "&gt;= " &amp; F31) - COUNTIF(Vertices[In-Degree], "&gt;=" &amp; F32)</f>
        <v>0</v>
      </c>
      <c r="H31" s="66"/>
      <c r="I31" s="67">
        <f>COUNTIF(Vertices[Out-Degree], "&gt;= " &amp; H31) - COUNTIF(Vertices[Out-Degree], "&gt;=" &amp; H32)</f>
        <v>0</v>
      </c>
      <c r="J31" s="66"/>
      <c r="K31" s="67">
        <f>COUNTIF(Vertices[Betweenness Centrality], "&gt;= " &amp; J31) - COUNTIF(Vertices[Betweenness Centrality], "&gt;=" &amp; J32)</f>
        <v>0</v>
      </c>
      <c r="L31" s="66"/>
      <c r="M31" s="67">
        <f>COUNTIF(Vertices[Closeness Centrality], "&gt;= " &amp; L31) - COUNTIF(Vertices[Closeness Centrality], "&gt;=" &amp; L32)</f>
        <v>0</v>
      </c>
      <c r="N31" s="66"/>
      <c r="O31" s="67">
        <f>COUNTIF(Vertices[Eigenvector Centrality], "&gt;= " &amp; N31) - COUNTIF(Vertices[Eigenvector Centrality], "&gt;=" &amp; N32)</f>
        <v>0</v>
      </c>
      <c r="P31" s="66"/>
      <c r="Q31" s="67">
        <f>COUNTIF(Vertices[Eigenvector Centrality], "&gt;= " &amp; P31) - COUNTIF(Vertices[Eigenvector Centrality], "&gt;=" &amp; P32)</f>
        <v>0</v>
      </c>
      <c r="R31" s="66"/>
      <c r="S31" s="68">
        <f>COUNTIF(Vertices[Clustering Coefficient], "&gt;= " &amp; R31) - COUNTIF(Vertices[Clustering Coefficient], "&gt;=" &amp; R32)</f>
        <v>0</v>
      </c>
      <c r="T31" s="66"/>
      <c r="U31" s="67">
        <f>COUNTIF(Vertices[Clustering Coefficient], "&gt;= " &amp; T31) - COUNTIF(Vertices[Clustering Coefficient], "&gt;=" &amp; T32)</f>
        <v>0</v>
      </c>
    </row>
    <row r="32" spans="1:21" x14ac:dyDescent="0.35">
      <c r="D32" s="34"/>
      <c r="E32" s="3">
        <f>COUNTIF(Vertices[Degree], "&gt;= " &amp; D32) - COUNTIF(Vertices[Degree], "&gt;=" &amp; D33)</f>
        <v>0</v>
      </c>
      <c r="F32" s="66"/>
      <c r="G32" s="67">
        <f>COUNTIF(Vertices[In-Degree], "&gt;= " &amp; F32) - COUNTIF(Vertices[In-Degree], "&gt;=" &amp; F33)</f>
        <v>0</v>
      </c>
      <c r="H32" s="66"/>
      <c r="I32" s="67">
        <f>COUNTIF(Vertices[Out-Degree], "&gt;= " &amp; H32) - COUNTIF(Vertices[Out-Degree], "&gt;=" &amp; H33)</f>
        <v>0</v>
      </c>
      <c r="J32" s="66"/>
      <c r="K32" s="67">
        <f>COUNTIF(Vertices[Betweenness Centrality], "&gt;= " &amp; J32) - COUNTIF(Vertices[Betweenness Centrality], "&gt;=" &amp; J33)</f>
        <v>0</v>
      </c>
      <c r="L32" s="66"/>
      <c r="M32" s="67">
        <f>COUNTIF(Vertices[Closeness Centrality], "&gt;= " &amp; L32) - COUNTIF(Vertices[Closeness Centrality], "&gt;=" &amp; L33)</f>
        <v>0</v>
      </c>
      <c r="N32" s="66"/>
      <c r="O32" s="67">
        <f>COUNTIF(Vertices[Eigenvector Centrality], "&gt;= " &amp; N32) - COUNTIF(Vertices[Eigenvector Centrality], "&gt;=" &amp; N33)</f>
        <v>0</v>
      </c>
      <c r="P32" s="66"/>
      <c r="Q32" s="67">
        <f>COUNTIF(Vertices[Eigenvector Centrality], "&gt;= " &amp; P32) - COUNTIF(Vertices[Eigenvector Centrality], "&gt;=" &amp; P33)</f>
        <v>0</v>
      </c>
      <c r="R32" s="66"/>
      <c r="S32" s="68">
        <f>COUNTIF(Vertices[Clustering Coefficient], "&gt;= " &amp; R32) - COUNTIF(Vertices[Clustering Coefficient], "&gt;=" &amp; R33)</f>
        <v>0</v>
      </c>
      <c r="T32" s="66"/>
      <c r="U32" s="67">
        <f>COUNTIF(Vertices[Clustering Coefficient], "&gt;= " &amp; T32) - COUNTIF(Vertices[Clustering Coefficient], "&gt;=" &amp; T33)</f>
        <v>0</v>
      </c>
    </row>
    <row r="33" spans="1:21" x14ac:dyDescent="0.35">
      <c r="D33" s="34"/>
      <c r="E33" s="3">
        <f>COUNTIF(Vertices[Degree], "&gt;= " &amp; D33) - COUNTIF(Vertices[Degree], "&gt;=" &amp; D38)</f>
        <v>0</v>
      </c>
      <c r="F33" s="66"/>
      <c r="G33" s="67">
        <f>COUNTIF(Vertices[In-Degree], "&gt;= " &amp; F33) - COUNTIF(Vertices[In-Degree], "&gt;=" &amp; F38)</f>
        <v>0</v>
      </c>
      <c r="H33" s="66"/>
      <c r="I33" s="67">
        <f>COUNTIF(Vertices[Out-Degree], "&gt;= " &amp; H33) - COUNTIF(Vertices[Out-Degree], "&gt;=" &amp; H38)</f>
        <v>0</v>
      </c>
      <c r="J33" s="66"/>
      <c r="K33" s="67">
        <f>COUNTIF(Vertices[Betweenness Centrality], "&gt;= " &amp; J33) - COUNTIF(Vertices[Betweenness Centrality], "&gt;=" &amp; J38)</f>
        <v>0</v>
      </c>
      <c r="L33" s="66"/>
      <c r="M33" s="67">
        <f>COUNTIF(Vertices[Closeness Centrality], "&gt;= " &amp; L33) - COUNTIF(Vertices[Closeness Centrality], "&gt;=" &amp; L38)</f>
        <v>0</v>
      </c>
      <c r="N33" s="66"/>
      <c r="O33" s="67">
        <f>COUNTIF(Vertices[Eigenvector Centrality], "&gt;= " &amp; N33) - COUNTIF(Vertices[Eigenvector Centrality], "&gt;=" &amp; N38)</f>
        <v>0</v>
      </c>
      <c r="P33" s="66"/>
      <c r="Q33" s="67">
        <f>COUNTIF(Vertices[Eigenvector Centrality], "&gt;= " &amp; P33) - COUNTIF(Vertices[Eigenvector Centrality], "&gt;=" &amp; P38)</f>
        <v>0</v>
      </c>
      <c r="R33" s="66"/>
      <c r="S33" s="68">
        <f>COUNTIF(Vertices[Clustering Coefficient], "&gt;= " &amp; R33) - COUNTIF(Vertices[Clustering Coefficient], "&gt;=" &amp; R38)</f>
        <v>0</v>
      </c>
      <c r="T33" s="66"/>
      <c r="U33" s="67">
        <f>COUNTIF(Vertices[Clustering Coefficient], "&gt;= " &amp; T33) - COUNTIF(Vertices[Clustering Coefficient], "&gt;=" &amp; T38)</f>
        <v>0</v>
      </c>
    </row>
    <row r="34" spans="1:21" x14ac:dyDescent="0.35">
      <c r="D34" s="34"/>
      <c r="E34" s="3">
        <f>COUNTIF(Vertices[Degree], "&gt;= " &amp; D34) - COUNTIF(Vertices[Degree], "&gt;=" &amp; D35)</f>
        <v>0</v>
      </c>
      <c r="F34" s="66"/>
      <c r="G34" s="67">
        <f>COUNTIF(Vertices[In-Degree], "&gt;= " &amp; F34) - COUNTIF(Vertices[In-Degree], "&gt;=" &amp; F35)</f>
        <v>0</v>
      </c>
      <c r="H34" s="66"/>
      <c r="I34" s="67">
        <f>COUNTIF(Vertices[Out-Degree], "&gt;= " &amp; H34) - COUNTIF(Vertices[Out-Degree], "&gt;=" &amp; H35)</f>
        <v>0</v>
      </c>
      <c r="J34" s="66"/>
      <c r="K34" s="67">
        <f>COUNTIF(Vertices[Betweenness Centrality], "&gt;= " &amp; J34) - COUNTIF(Vertices[Betweenness Centrality], "&gt;=" &amp; J35)</f>
        <v>0</v>
      </c>
      <c r="L34" s="66"/>
      <c r="M34" s="67">
        <f>COUNTIF(Vertices[Closeness Centrality], "&gt;= " &amp; L34) - COUNTIF(Vertices[Closeness Centrality], "&gt;=" &amp; L35)</f>
        <v>0</v>
      </c>
      <c r="N34" s="66"/>
      <c r="O34" s="67">
        <f>COUNTIF(Vertices[Eigenvector Centrality], "&gt;= " &amp; N34) - COUNTIF(Vertices[Eigenvector Centrality], "&gt;=" &amp; N35)</f>
        <v>0</v>
      </c>
      <c r="P34" s="66"/>
      <c r="Q34" s="67">
        <f>COUNTIF(Vertices[Eigenvector Centrality], "&gt;= " &amp; P34) - COUNTIF(Vertices[Eigenvector Centrality], "&gt;=" &amp; P35)</f>
        <v>0</v>
      </c>
      <c r="R34" s="66"/>
      <c r="S34" s="68">
        <f>COUNTIF(Vertices[Clustering Coefficient], "&gt;= " &amp; R34) - COUNTIF(Vertices[Clustering Coefficient], "&gt;=" &amp; R35)</f>
        <v>0</v>
      </c>
      <c r="T34" s="66"/>
      <c r="U34" s="67">
        <f>COUNTIF(Vertices[Clustering Coefficient], "&gt;= " &amp; T34) - COUNTIF(Vertices[Clustering Coefficient], "&gt;=" &amp; T35)</f>
        <v>0</v>
      </c>
    </row>
    <row r="35" spans="1:21" x14ac:dyDescent="0.35">
      <c r="D35" s="34"/>
      <c r="E35" s="3">
        <f>COUNTIF(Vertices[Degree], "&gt;= " &amp; D35) - COUNTIF(Vertices[Degree], "&gt;=" &amp; D36)</f>
        <v>0</v>
      </c>
      <c r="F35" s="66"/>
      <c r="G35" s="67">
        <f>COUNTIF(Vertices[In-Degree], "&gt;= " &amp; F35) - COUNTIF(Vertices[In-Degree], "&gt;=" &amp; F36)</f>
        <v>0</v>
      </c>
      <c r="H35" s="66"/>
      <c r="I35" s="67">
        <f>COUNTIF(Vertices[Out-Degree], "&gt;= " &amp; H35) - COUNTIF(Vertices[Out-Degree], "&gt;=" &amp; H36)</f>
        <v>0</v>
      </c>
      <c r="J35" s="66"/>
      <c r="K35" s="67">
        <f>COUNTIF(Vertices[Betweenness Centrality], "&gt;= " &amp; J35) - COUNTIF(Vertices[Betweenness Centrality], "&gt;=" &amp; J36)</f>
        <v>0</v>
      </c>
      <c r="L35" s="66"/>
      <c r="M35" s="67">
        <f>COUNTIF(Vertices[Closeness Centrality], "&gt;= " &amp; L35) - COUNTIF(Vertices[Closeness Centrality], "&gt;=" &amp; L36)</f>
        <v>0</v>
      </c>
      <c r="N35" s="66"/>
      <c r="O35" s="67">
        <f>COUNTIF(Vertices[Eigenvector Centrality], "&gt;= " &amp; N35) - COUNTIF(Vertices[Eigenvector Centrality], "&gt;=" &amp; N36)</f>
        <v>0</v>
      </c>
      <c r="P35" s="66"/>
      <c r="Q35" s="67">
        <f>COUNTIF(Vertices[Eigenvector Centrality], "&gt;= " &amp; P35) - COUNTIF(Vertices[Eigenvector Centrality], "&gt;=" &amp; P36)</f>
        <v>0</v>
      </c>
      <c r="R35" s="66"/>
      <c r="S35" s="68">
        <f>COUNTIF(Vertices[Clustering Coefficient], "&gt;= " &amp; R35) - COUNTIF(Vertices[Clustering Coefficient], "&gt;=" &amp; R36)</f>
        <v>0</v>
      </c>
      <c r="T35" s="66"/>
      <c r="U35" s="67">
        <f>COUNTIF(Vertices[Clustering Coefficient], "&gt;= " &amp; T35) - COUNTIF(Vertices[Clustering Coefficient], "&gt;=" &amp; T36)</f>
        <v>0</v>
      </c>
    </row>
    <row r="36" spans="1:21" x14ac:dyDescent="0.35">
      <c r="D36" s="34"/>
      <c r="E36" s="3">
        <f>COUNTIF(Vertices[Degree], "&gt;= " &amp; D36) - COUNTIF(Vertices[Degree], "&gt;=" &amp; D37)</f>
        <v>0</v>
      </c>
      <c r="F36" s="66"/>
      <c r="G36" s="67">
        <f>COUNTIF(Vertices[In-Degree], "&gt;= " &amp; F36) - COUNTIF(Vertices[In-Degree], "&gt;=" &amp; F37)</f>
        <v>0</v>
      </c>
      <c r="H36" s="66"/>
      <c r="I36" s="67">
        <f>COUNTIF(Vertices[Out-Degree], "&gt;= " &amp; H36) - COUNTIF(Vertices[Out-Degree], "&gt;=" &amp; H37)</f>
        <v>0</v>
      </c>
      <c r="J36" s="66"/>
      <c r="K36" s="67">
        <f>COUNTIF(Vertices[Betweenness Centrality], "&gt;= " &amp; J36) - COUNTIF(Vertices[Betweenness Centrality], "&gt;=" &amp; J37)</f>
        <v>0</v>
      </c>
      <c r="L36" s="66"/>
      <c r="M36" s="67">
        <f>COUNTIF(Vertices[Closeness Centrality], "&gt;= " &amp; L36) - COUNTIF(Vertices[Closeness Centrality], "&gt;=" &amp; L37)</f>
        <v>0</v>
      </c>
      <c r="N36" s="66"/>
      <c r="O36" s="67">
        <f>COUNTIF(Vertices[Eigenvector Centrality], "&gt;= " &amp; N36) - COUNTIF(Vertices[Eigenvector Centrality], "&gt;=" &amp; N37)</f>
        <v>0</v>
      </c>
      <c r="P36" s="66"/>
      <c r="Q36" s="67">
        <f>COUNTIF(Vertices[Eigenvector Centrality], "&gt;= " &amp; P36) - COUNTIF(Vertices[Eigenvector Centrality], "&gt;=" &amp; P37)</f>
        <v>0</v>
      </c>
      <c r="R36" s="66"/>
      <c r="S36" s="68">
        <f>COUNTIF(Vertices[Clustering Coefficient], "&gt;= " &amp; R36) - COUNTIF(Vertices[Clustering Coefficient], "&gt;=" &amp; R37)</f>
        <v>0</v>
      </c>
      <c r="T36" s="66"/>
      <c r="U36" s="67">
        <f>COUNTIF(Vertices[Clustering Coefficient], "&gt;= " &amp; T36) - COUNTIF(Vertices[Clustering Coefficient], "&gt;=" &amp; T37)</f>
        <v>0</v>
      </c>
    </row>
    <row r="37" spans="1:21" x14ac:dyDescent="0.35">
      <c r="D37" s="34"/>
      <c r="E37" s="3">
        <f>COUNTIF(Vertices[Degree], "&gt;= " &amp; D37) - COUNTIF(Vertices[Degree], "&gt;=" &amp; D38)</f>
        <v>0</v>
      </c>
      <c r="F37" s="66"/>
      <c r="G37" s="67">
        <f>COUNTIF(Vertices[In-Degree], "&gt;= " &amp; F37) - COUNTIF(Vertices[In-Degree], "&gt;=" &amp; F38)</f>
        <v>0</v>
      </c>
      <c r="H37" s="66"/>
      <c r="I37" s="67">
        <f>COUNTIF(Vertices[Out-Degree], "&gt;= " &amp; H37) - COUNTIF(Vertices[Out-Degree], "&gt;=" &amp; H38)</f>
        <v>0</v>
      </c>
      <c r="J37" s="66"/>
      <c r="K37" s="67">
        <f>COUNTIF(Vertices[Betweenness Centrality], "&gt;= " &amp; J37) - COUNTIF(Vertices[Betweenness Centrality], "&gt;=" &amp; J38)</f>
        <v>0</v>
      </c>
      <c r="L37" s="66"/>
      <c r="M37" s="67">
        <f>COUNTIF(Vertices[Closeness Centrality], "&gt;= " &amp; L37) - COUNTIF(Vertices[Closeness Centrality], "&gt;=" &amp; L38)</f>
        <v>0</v>
      </c>
      <c r="N37" s="66"/>
      <c r="O37" s="67">
        <f>COUNTIF(Vertices[Eigenvector Centrality], "&gt;= " &amp; N37) - COUNTIF(Vertices[Eigenvector Centrality], "&gt;=" &amp; N38)</f>
        <v>0</v>
      </c>
      <c r="P37" s="66"/>
      <c r="Q37" s="67">
        <f>COUNTIF(Vertices[Eigenvector Centrality], "&gt;= " &amp; P37) - COUNTIF(Vertices[Eigenvector Centrality], "&gt;=" &amp; P38)</f>
        <v>0</v>
      </c>
      <c r="R37" s="66"/>
      <c r="S37" s="68">
        <f>COUNTIF(Vertices[Clustering Coefficient], "&gt;= " &amp; R37) - COUNTIF(Vertices[Clustering Coefficient], "&gt;=" &amp; R38)</f>
        <v>0</v>
      </c>
      <c r="T37" s="66"/>
      <c r="U37" s="67">
        <f>COUNTIF(Vertices[Clustering Coefficient], "&gt;= " &amp; T37) - COUNTIF(Vertices[Clustering Coefficient], "&gt;=" &amp; T38)</f>
        <v>0</v>
      </c>
    </row>
    <row r="38" spans="1:21" x14ac:dyDescent="0.35">
      <c r="D38" s="34"/>
      <c r="E38" s="3">
        <f>COUNTIF(Vertices[Degree], "&gt;= " &amp; D38) - COUNTIF(Vertices[Degree], "&gt;=" &amp; D40)</f>
        <v>0</v>
      </c>
      <c r="F38" s="66"/>
      <c r="G38" s="67">
        <f>COUNTIF(Vertices[In-Degree], "&gt;= " &amp; F38) - COUNTIF(Vertices[In-Degree], "&gt;=" &amp; F40)</f>
        <v>0</v>
      </c>
      <c r="H38" s="66"/>
      <c r="I38" s="67">
        <f>COUNTIF(Vertices[Out-Degree], "&gt;= " &amp; H38) - COUNTIF(Vertices[Out-Degree], "&gt;=" &amp; H40)</f>
        <v>0</v>
      </c>
      <c r="J38" s="66"/>
      <c r="K38" s="67">
        <f>COUNTIF(Vertices[Betweenness Centrality], "&gt;= " &amp; J38) - COUNTIF(Vertices[Betweenness Centrality], "&gt;=" &amp; J40)</f>
        <v>0</v>
      </c>
      <c r="L38" s="66"/>
      <c r="M38" s="67">
        <f>COUNTIF(Vertices[Closeness Centrality], "&gt;= " &amp; L38) - COUNTIF(Vertices[Closeness Centrality], "&gt;=" &amp; L40)</f>
        <v>0</v>
      </c>
      <c r="N38" s="66"/>
      <c r="O38" s="67">
        <f>COUNTIF(Vertices[Eigenvector Centrality], "&gt;= " &amp; N38) - COUNTIF(Vertices[Eigenvector Centrality], "&gt;=" &amp; N40)</f>
        <v>0</v>
      </c>
      <c r="P38" s="66"/>
      <c r="Q38" s="67">
        <f>COUNTIF(Vertices[Eigenvector Centrality], "&gt;= " &amp; P38) - COUNTIF(Vertices[Eigenvector Centrality], "&gt;=" &amp; P40)</f>
        <v>0</v>
      </c>
      <c r="R38" s="66"/>
      <c r="S38" s="68">
        <f>COUNTIF(Vertices[Clustering Coefficient], "&gt;= " &amp; R38) - COUNTIF(Vertices[Clustering Coefficient], "&gt;=" &amp; R40)</f>
        <v>0</v>
      </c>
      <c r="T38" s="66"/>
      <c r="U38" s="67">
        <f ca="1">COUNTIF(Vertices[Clustering Coefficient], "&gt;= " &amp; T38) - COUNTIF(Vertices[Clustering Coefficient], "&gt;=" &amp; T40)</f>
        <v>0</v>
      </c>
    </row>
    <row r="39" spans="1:21" x14ac:dyDescent="0.35">
      <c r="D39" s="34"/>
      <c r="E39" s="3">
        <f>COUNTIF(Vertices[Degree], "&gt;= " &amp; D39) - COUNTIF(Vertices[Degree], "&gt;=" &amp; D40)</f>
        <v>0</v>
      </c>
      <c r="F39" s="66"/>
      <c r="G39" s="67">
        <f>COUNTIF(Vertices[In-Degree], "&gt;= " &amp; F39) - COUNTIF(Vertices[In-Degree], "&gt;=" &amp; F40)</f>
        <v>0</v>
      </c>
      <c r="H39" s="66"/>
      <c r="I39" s="67">
        <f>COUNTIF(Vertices[Out-Degree], "&gt;= " &amp; H39) - COUNTIF(Vertices[Out-Degree], "&gt;=" &amp; H40)</f>
        <v>0</v>
      </c>
      <c r="J39" s="66"/>
      <c r="K39" s="67">
        <f>COUNTIF(Vertices[Betweenness Centrality], "&gt;= " &amp; J39) - COUNTIF(Vertices[Betweenness Centrality], "&gt;=" &amp; J40)</f>
        <v>0</v>
      </c>
      <c r="L39" s="66"/>
      <c r="M39" s="67">
        <f>COUNTIF(Vertices[Closeness Centrality], "&gt;= " &amp; L39) - COUNTIF(Vertices[Closeness Centrality], "&gt;=" &amp; L40)</f>
        <v>0</v>
      </c>
      <c r="N39" s="66"/>
      <c r="O39" s="67">
        <f>COUNTIF(Vertices[Eigenvector Centrality], "&gt;= " &amp; N39) - COUNTIF(Vertices[Eigenvector Centrality], "&gt;=" &amp; N40)</f>
        <v>0</v>
      </c>
      <c r="P39" s="66"/>
      <c r="Q39" s="67">
        <f>COUNTIF(Vertices[Eigenvector Centrality], "&gt;= " &amp; P39) - COUNTIF(Vertices[Eigenvector Centrality], "&gt;=" &amp; P40)</f>
        <v>0</v>
      </c>
      <c r="R39" s="66"/>
      <c r="S39" s="68">
        <f>COUNTIF(Vertices[Clustering Coefficient], "&gt;= " &amp; R39) - COUNTIF(Vertices[Clustering Coefficient], "&gt;=" &amp; R40)</f>
        <v>0</v>
      </c>
      <c r="T39" s="66"/>
      <c r="U39" s="67">
        <f ca="1">COUNTIF(Vertices[Clustering Coefficient], "&gt;= " &amp; T39) - COUNTIF(Vertices[Clustering Coefficient], "&gt;=" &amp; T40)</f>
        <v>0</v>
      </c>
    </row>
    <row r="40" spans="1:21" x14ac:dyDescent="0.35">
      <c r="D40" s="34">
        <f>D28+($D$57-$D$2)/BinDivisor</f>
        <v>0</v>
      </c>
      <c r="E40" s="3">
        <f>COUNTIF(Vertices[Degree], "&gt;= " &amp; D40) - COUNTIF(Vertices[Degree], "&gt;=" &amp; D41)</f>
        <v>0</v>
      </c>
      <c r="F40" s="39">
        <f>F28+($F$57-$F$2)/BinDivisor</f>
        <v>0</v>
      </c>
      <c r="G40" s="40">
        <f>COUNTIF(Vertices[In-Degree], "&gt;= " &amp; F40) - COUNTIF(Vertices[In-Degree], "&gt;=" &amp; F41)</f>
        <v>0</v>
      </c>
      <c r="H40" s="39">
        <f>H28+($H$57-$H$2)/BinDivisor</f>
        <v>0</v>
      </c>
      <c r="I40" s="40">
        <f>COUNTIF(Vertices[Out-Degree], "&gt;= " &amp; H40) - COUNTIF(Vertices[Out-Degree], "&gt;=" &amp; H41)</f>
        <v>0</v>
      </c>
      <c r="J40" s="39">
        <f>J28+($J$57-$J$2)/BinDivisor</f>
        <v>0</v>
      </c>
      <c r="K40" s="40">
        <f>COUNTIF(Vertices[Betweenness Centrality], "&gt;= " &amp; J40) - COUNTIF(Vertices[Betweenness Centrality], "&gt;=" &amp; J41)</f>
        <v>0</v>
      </c>
      <c r="L40" s="39">
        <f>L28+($L$57-$L$2)/BinDivisor</f>
        <v>0</v>
      </c>
      <c r="M40" s="40">
        <f>COUNTIF(Vertices[Closeness Centrality], "&gt;= " &amp; L40) - COUNTIF(Vertices[Closeness Centrality], "&gt;=" &amp; L41)</f>
        <v>0</v>
      </c>
      <c r="N40" s="39">
        <f>N28+($N$57-$N$2)/BinDivisor</f>
        <v>0</v>
      </c>
      <c r="O40" s="40">
        <f>COUNTIF(Vertices[Eigenvector Centrality], "&gt;= " &amp; N40) - COUNTIF(Vertices[Eigenvector Centrality], "&gt;=" &amp; N41)</f>
        <v>0</v>
      </c>
      <c r="P40" s="39">
        <f>P28+($P$57-$P$2)/BinDivisor</f>
        <v>0</v>
      </c>
      <c r="Q40" s="40">
        <f>COUNTIF(Vertices[PageRank], "&gt;= " &amp; P40) - COUNTIF(Vertices[PageRank], "&gt;=" &amp; P41)</f>
        <v>0</v>
      </c>
      <c r="R40" s="39">
        <f>R28+($R$57-$R$2)/BinDivisor</f>
        <v>0</v>
      </c>
      <c r="S40" s="45">
        <f>COUNTIF(Vertices[Clustering Coefficient], "&gt;= " &amp; R40) - COUNTIF(Vertices[Clustering Coefficient], "&gt;=" &amp; R41)</f>
        <v>0</v>
      </c>
      <c r="T40" s="39" t="e">
        <f ca="1">T28+($T$57-$T$2)/BinDivisor</f>
        <v>#REF!</v>
      </c>
      <c r="U40" s="40" t="e">
        <f t="shared" ca="1" si="0"/>
        <v>#REF!</v>
      </c>
    </row>
    <row r="41" spans="1:21" x14ac:dyDescent="0.35">
      <c r="A41" t="s">
        <v>163</v>
      </c>
      <c r="B41" t="s">
        <v>17</v>
      </c>
      <c r="D41" s="34">
        <f t="shared" ref="D41:D56" si="10">D40+($D$57-$D$2)/BinDivisor</f>
        <v>0</v>
      </c>
      <c r="E41" s="3">
        <f>COUNTIF(Vertices[Degree], "&gt;= " &amp; D41) - COUNTIF(Vertices[Degree], "&gt;=" &amp; D42)</f>
        <v>0</v>
      </c>
      <c r="F41" s="41">
        <f t="shared" ref="F41:F56" si="11">F40+($F$57-$F$2)/BinDivisor</f>
        <v>0</v>
      </c>
      <c r="G41" s="42">
        <f>COUNTIF(Vertices[In-Degree], "&gt;= " &amp; F41) - COUNTIF(Vertices[In-Degree], "&gt;=" &amp; F42)</f>
        <v>0</v>
      </c>
      <c r="H41" s="41">
        <f t="shared" ref="H41:H56" si="12">H40+($H$57-$H$2)/BinDivisor</f>
        <v>0</v>
      </c>
      <c r="I41" s="42">
        <f>COUNTIF(Vertices[Out-Degree], "&gt;= " &amp; H41) - COUNTIF(Vertices[Out-Degree], "&gt;=" &amp; H42)</f>
        <v>0</v>
      </c>
      <c r="J41" s="41">
        <f t="shared" ref="J41:J56" si="13">J40+($J$57-$J$2)/BinDivisor</f>
        <v>0</v>
      </c>
      <c r="K41" s="42">
        <f>COUNTIF(Vertices[Betweenness Centrality], "&gt;= " &amp; J41) - COUNTIF(Vertices[Betweenness Centrality], "&gt;=" &amp; J42)</f>
        <v>0</v>
      </c>
      <c r="L41" s="41">
        <f t="shared" ref="L41:L56" si="14">L40+($L$57-$L$2)/BinDivisor</f>
        <v>0</v>
      </c>
      <c r="M41" s="42">
        <f>COUNTIF(Vertices[Closeness Centrality], "&gt;= " &amp; L41) - COUNTIF(Vertices[Closeness Centrality], "&gt;=" &amp; L42)</f>
        <v>0</v>
      </c>
      <c r="N41" s="41">
        <f t="shared" ref="N41:N56" si="15">N40+($N$57-$N$2)/BinDivisor</f>
        <v>0</v>
      </c>
      <c r="O41" s="42">
        <f>COUNTIF(Vertices[Eigenvector Centrality], "&gt;= " &amp; N41) - COUNTIF(Vertices[Eigenvector Centrality], "&gt;=" &amp; N42)</f>
        <v>0</v>
      </c>
      <c r="P41" s="41">
        <f t="shared" ref="P41:P56" si="16">P40+($P$57-$P$2)/BinDivisor</f>
        <v>0</v>
      </c>
      <c r="Q41" s="42">
        <f>COUNTIF(Vertices[PageRank], "&gt;= " &amp; P41) - COUNTIF(Vertices[PageRank], "&gt;=" &amp; P42)</f>
        <v>0</v>
      </c>
      <c r="R41" s="41">
        <f t="shared" ref="R41:R56" si="17">R40+($R$57-$R$2)/BinDivisor</f>
        <v>0</v>
      </c>
      <c r="S41" s="46">
        <f>COUNTIF(Vertices[Clustering Coefficient], "&gt;= " &amp; R41) - COUNTIF(Vertices[Clustering Coefficient], "&gt;=" &amp; R42)</f>
        <v>0</v>
      </c>
      <c r="T41" s="41" t="e">
        <f t="shared" ref="T41:T56" ca="1" si="18">T40+($T$57-$T$2)/BinDivisor</f>
        <v>#REF!</v>
      </c>
      <c r="U41" s="42" t="e">
        <f t="shared" ca="1" si="0"/>
        <v>#REF!</v>
      </c>
    </row>
    <row r="42" spans="1:21" x14ac:dyDescent="0.35">
      <c r="A42" s="35"/>
      <c r="B42" s="35"/>
      <c r="D42" s="34">
        <f t="shared" si="10"/>
        <v>0</v>
      </c>
      <c r="E42" s="3">
        <f>COUNTIF(Vertices[Degree], "&gt;= " &amp; D42) - COUNTIF(Vertices[Degree], "&gt;=" &amp; D43)</f>
        <v>0</v>
      </c>
      <c r="F42" s="39">
        <f t="shared" si="11"/>
        <v>0</v>
      </c>
      <c r="G42" s="40">
        <f>COUNTIF(Vertices[In-Degree], "&gt;= " &amp; F42) - COUNTIF(Vertices[In-Degree], "&gt;=" &amp; F43)</f>
        <v>0</v>
      </c>
      <c r="H42" s="39">
        <f t="shared" si="12"/>
        <v>0</v>
      </c>
      <c r="I42" s="40">
        <f>COUNTIF(Vertices[Out-Degree], "&gt;= " &amp; H42) - COUNTIF(Vertices[Out-Degree], "&gt;=" &amp; H43)</f>
        <v>0</v>
      </c>
      <c r="J42" s="39">
        <f t="shared" si="13"/>
        <v>0</v>
      </c>
      <c r="K42" s="40">
        <f>COUNTIF(Vertices[Betweenness Centrality], "&gt;= " &amp; J42) - COUNTIF(Vertices[Betweenness Centrality], "&gt;=" &amp; J43)</f>
        <v>0</v>
      </c>
      <c r="L42" s="39">
        <f t="shared" si="14"/>
        <v>0</v>
      </c>
      <c r="M42" s="40">
        <f>COUNTIF(Vertices[Closeness Centrality], "&gt;= " &amp; L42) - COUNTIF(Vertices[Closeness Centrality], "&gt;=" &amp; L43)</f>
        <v>0</v>
      </c>
      <c r="N42" s="39">
        <f t="shared" si="15"/>
        <v>0</v>
      </c>
      <c r="O42" s="40">
        <f>COUNTIF(Vertices[Eigenvector Centrality], "&gt;= " &amp; N42) - COUNTIF(Vertices[Eigenvector Centrality], "&gt;=" &amp; N43)</f>
        <v>0</v>
      </c>
      <c r="P42" s="39">
        <f t="shared" si="16"/>
        <v>0</v>
      </c>
      <c r="Q42" s="40">
        <f>COUNTIF(Vertices[PageRank], "&gt;= " &amp; P42) - COUNTIF(Vertices[PageRank], "&gt;=" &amp; P43)</f>
        <v>0</v>
      </c>
      <c r="R42" s="39">
        <f t="shared" si="17"/>
        <v>0</v>
      </c>
      <c r="S42" s="45">
        <f>COUNTIF(Vertices[Clustering Coefficient], "&gt;= " &amp; R42) - COUNTIF(Vertices[Clustering Coefficient], "&gt;=" &amp; R43)</f>
        <v>0</v>
      </c>
      <c r="T42" s="39" t="e">
        <f t="shared" ca="1" si="18"/>
        <v>#REF!</v>
      </c>
      <c r="U42" s="40" t="e">
        <f t="shared" ca="1" si="0"/>
        <v>#REF!</v>
      </c>
    </row>
    <row r="43" spans="1:21" x14ac:dyDescent="0.35">
      <c r="D43" s="34">
        <f t="shared" si="10"/>
        <v>0</v>
      </c>
      <c r="E43" s="3">
        <f>COUNTIF(Vertices[Degree], "&gt;= " &amp; D43) - COUNTIF(Vertices[Degree], "&gt;=" &amp; D44)</f>
        <v>0</v>
      </c>
      <c r="F43" s="41">
        <f t="shared" si="11"/>
        <v>0</v>
      </c>
      <c r="G43" s="42">
        <f>COUNTIF(Vertices[In-Degree], "&gt;= " &amp; F43) - COUNTIF(Vertices[In-Degree], "&gt;=" &amp; F44)</f>
        <v>0</v>
      </c>
      <c r="H43" s="41">
        <f t="shared" si="12"/>
        <v>0</v>
      </c>
      <c r="I43" s="42">
        <f>COUNTIF(Vertices[Out-Degree], "&gt;= " &amp; H43) - COUNTIF(Vertices[Out-Degree], "&gt;=" &amp; H44)</f>
        <v>0</v>
      </c>
      <c r="J43" s="41">
        <f t="shared" si="13"/>
        <v>0</v>
      </c>
      <c r="K43" s="42">
        <f>COUNTIF(Vertices[Betweenness Centrality], "&gt;= " &amp; J43) - COUNTIF(Vertices[Betweenness Centrality], "&gt;=" &amp; J44)</f>
        <v>0</v>
      </c>
      <c r="L43" s="41">
        <f t="shared" si="14"/>
        <v>0</v>
      </c>
      <c r="M43" s="42">
        <f>COUNTIF(Vertices[Closeness Centrality], "&gt;= " &amp; L43) - COUNTIF(Vertices[Closeness Centrality], "&gt;=" &amp; L44)</f>
        <v>0</v>
      </c>
      <c r="N43" s="41">
        <f t="shared" si="15"/>
        <v>0</v>
      </c>
      <c r="O43" s="42">
        <f>COUNTIF(Vertices[Eigenvector Centrality], "&gt;= " &amp; N43) - COUNTIF(Vertices[Eigenvector Centrality], "&gt;=" &amp; N44)</f>
        <v>0</v>
      </c>
      <c r="P43" s="41">
        <f t="shared" si="16"/>
        <v>0</v>
      </c>
      <c r="Q43" s="42">
        <f>COUNTIF(Vertices[PageRank], "&gt;= " &amp; P43) - COUNTIF(Vertices[PageRank], "&gt;=" &amp; P44)</f>
        <v>0</v>
      </c>
      <c r="R43" s="41">
        <f t="shared" si="17"/>
        <v>0</v>
      </c>
      <c r="S43" s="46">
        <f>COUNTIF(Vertices[Clustering Coefficient], "&gt;= " &amp; R43) - COUNTIF(Vertices[Clustering Coefficient], "&gt;=" &amp; R44)</f>
        <v>0</v>
      </c>
      <c r="T43" s="41" t="e">
        <f t="shared" ca="1" si="18"/>
        <v>#REF!</v>
      </c>
      <c r="U43" s="42" t="e">
        <f t="shared" ca="1" si="0"/>
        <v>#REF!</v>
      </c>
    </row>
    <row r="44" spans="1:21" x14ac:dyDescent="0.35">
      <c r="D44" s="34">
        <f t="shared" si="10"/>
        <v>0</v>
      </c>
      <c r="E44" s="3">
        <f>COUNTIF(Vertices[Degree], "&gt;= " &amp; D44) - COUNTIF(Vertices[Degree], "&gt;=" &amp; D45)</f>
        <v>0</v>
      </c>
      <c r="F44" s="39">
        <f t="shared" si="11"/>
        <v>0</v>
      </c>
      <c r="G44" s="40">
        <f>COUNTIF(Vertices[In-Degree], "&gt;= " &amp; F44) - COUNTIF(Vertices[In-Degree], "&gt;=" &amp; F45)</f>
        <v>0</v>
      </c>
      <c r="H44" s="39">
        <f t="shared" si="12"/>
        <v>0</v>
      </c>
      <c r="I44" s="40">
        <f>COUNTIF(Vertices[Out-Degree], "&gt;= " &amp; H44) - COUNTIF(Vertices[Out-Degree], "&gt;=" &amp; H45)</f>
        <v>0</v>
      </c>
      <c r="J44" s="39">
        <f t="shared" si="13"/>
        <v>0</v>
      </c>
      <c r="K44" s="40">
        <f>COUNTIF(Vertices[Betweenness Centrality], "&gt;= " &amp; J44) - COUNTIF(Vertices[Betweenness Centrality], "&gt;=" &amp; J45)</f>
        <v>0</v>
      </c>
      <c r="L44" s="39">
        <f t="shared" si="14"/>
        <v>0</v>
      </c>
      <c r="M44" s="40">
        <f>COUNTIF(Vertices[Closeness Centrality], "&gt;= " &amp; L44) - COUNTIF(Vertices[Closeness Centrality], "&gt;=" &amp; L45)</f>
        <v>0</v>
      </c>
      <c r="N44" s="39">
        <f t="shared" si="15"/>
        <v>0</v>
      </c>
      <c r="O44" s="40">
        <f>COUNTIF(Vertices[Eigenvector Centrality], "&gt;= " &amp; N44) - COUNTIF(Vertices[Eigenvector Centrality], "&gt;=" &amp; N45)</f>
        <v>0</v>
      </c>
      <c r="P44" s="39">
        <f t="shared" si="16"/>
        <v>0</v>
      </c>
      <c r="Q44" s="40">
        <f>COUNTIF(Vertices[PageRank], "&gt;= " &amp; P44) - COUNTIF(Vertices[PageRank], "&gt;=" &amp; P45)</f>
        <v>0</v>
      </c>
      <c r="R44" s="39">
        <f t="shared" si="17"/>
        <v>0</v>
      </c>
      <c r="S44" s="45">
        <f>COUNTIF(Vertices[Clustering Coefficient], "&gt;= " &amp; R44) - COUNTIF(Vertices[Clustering Coefficient], "&gt;=" &amp; R45)</f>
        <v>0</v>
      </c>
      <c r="T44" s="39" t="e">
        <f t="shared" ca="1" si="18"/>
        <v>#REF!</v>
      </c>
      <c r="U44" s="40" t="e">
        <f t="shared" ca="1" si="0"/>
        <v>#REF!</v>
      </c>
    </row>
    <row r="45" spans="1:21" x14ac:dyDescent="0.35">
      <c r="D45" s="34">
        <f t="shared" si="10"/>
        <v>0</v>
      </c>
      <c r="E45" s="3">
        <f>COUNTIF(Vertices[Degree], "&gt;= " &amp; D45) - COUNTIF(Vertices[Degree], "&gt;=" &amp; D46)</f>
        <v>0</v>
      </c>
      <c r="F45" s="41">
        <f t="shared" si="11"/>
        <v>0</v>
      </c>
      <c r="G45" s="42">
        <f>COUNTIF(Vertices[In-Degree], "&gt;= " &amp; F45) - COUNTIF(Vertices[In-Degree], "&gt;=" &amp; F46)</f>
        <v>0</v>
      </c>
      <c r="H45" s="41">
        <f t="shared" si="12"/>
        <v>0</v>
      </c>
      <c r="I45" s="42">
        <f>COUNTIF(Vertices[Out-Degree], "&gt;= " &amp; H45) - COUNTIF(Vertices[Out-Degree], "&gt;=" &amp; H46)</f>
        <v>0</v>
      </c>
      <c r="J45" s="41">
        <f t="shared" si="13"/>
        <v>0</v>
      </c>
      <c r="K45" s="42">
        <f>COUNTIF(Vertices[Betweenness Centrality], "&gt;= " &amp; J45) - COUNTIF(Vertices[Betweenness Centrality], "&gt;=" &amp; J46)</f>
        <v>0</v>
      </c>
      <c r="L45" s="41">
        <f t="shared" si="14"/>
        <v>0</v>
      </c>
      <c r="M45" s="42">
        <f>COUNTIF(Vertices[Closeness Centrality], "&gt;= " &amp; L45) - COUNTIF(Vertices[Closeness Centrality], "&gt;=" &amp; L46)</f>
        <v>0</v>
      </c>
      <c r="N45" s="41">
        <f t="shared" si="15"/>
        <v>0</v>
      </c>
      <c r="O45" s="42">
        <f>COUNTIF(Vertices[Eigenvector Centrality], "&gt;= " &amp; N45) - COUNTIF(Vertices[Eigenvector Centrality], "&gt;=" &amp; N46)</f>
        <v>0</v>
      </c>
      <c r="P45" s="41">
        <f t="shared" si="16"/>
        <v>0</v>
      </c>
      <c r="Q45" s="42">
        <f>COUNTIF(Vertices[PageRank], "&gt;= " &amp; P45) - COUNTIF(Vertices[PageRank], "&gt;=" &amp; P46)</f>
        <v>0</v>
      </c>
      <c r="R45" s="41">
        <f t="shared" si="17"/>
        <v>0</v>
      </c>
      <c r="S45" s="46">
        <f>COUNTIF(Vertices[Clustering Coefficient], "&gt;= " &amp; R45) - COUNTIF(Vertices[Clustering Coefficient], "&gt;=" &amp; R46)</f>
        <v>0</v>
      </c>
      <c r="T45" s="41" t="e">
        <f t="shared" ca="1" si="18"/>
        <v>#REF!</v>
      </c>
      <c r="U45" s="42" t="e">
        <f t="shared" ca="1" si="0"/>
        <v>#REF!</v>
      </c>
    </row>
    <row r="46" spans="1:21" x14ac:dyDescent="0.35">
      <c r="D46" s="34">
        <f t="shared" si="10"/>
        <v>0</v>
      </c>
      <c r="E46" s="3">
        <f>COUNTIF(Vertices[Degree], "&gt;= " &amp; D46) - COUNTIF(Vertices[Degree], "&gt;=" &amp; D47)</f>
        <v>0</v>
      </c>
      <c r="F46" s="39">
        <f t="shared" si="11"/>
        <v>0</v>
      </c>
      <c r="G46" s="40">
        <f>COUNTIF(Vertices[In-Degree], "&gt;= " &amp; F46) - COUNTIF(Vertices[In-Degree], "&gt;=" &amp; F47)</f>
        <v>0</v>
      </c>
      <c r="H46" s="39">
        <f t="shared" si="12"/>
        <v>0</v>
      </c>
      <c r="I46" s="40">
        <f>COUNTIF(Vertices[Out-Degree], "&gt;= " &amp; H46) - COUNTIF(Vertices[Out-Degree], "&gt;=" &amp; H47)</f>
        <v>0</v>
      </c>
      <c r="J46" s="39">
        <f t="shared" si="13"/>
        <v>0</v>
      </c>
      <c r="K46" s="40">
        <f>COUNTIF(Vertices[Betweenness Centrality], "&gt;= " &amp; J46) - COUNTIF(Vertices[Betweenness Centrality], "&gt;=" &amp; J47)</f>
        <v>0</v>
      </c>
      <c r="L46" s="39">
        <f t="shared" si="14"/>
        <v>0</v>
      </c>
      <c r="M46" s="40">
        <f>COUNTIF(Vertices[Closeness Centrality], "&gt;= " &amp; L46) - COUNTIF(Vertices[Closeness Centrality], "&gt;=" &amp; L47)</f>
        <v>0</v>
      </c>
      <c r="N46" s="39">
        <f t="shared" si="15"/>
        <v>0</v>
      </c>
      <c r="O46" s="40">
        <f>COUNTIF(Vertices[Eigenvector Centrality], "&gt;= " &amp; N46) - COUNTIF(Vertices[Eigenvector Centrality], "&gt;=" &amp; N47)</f>
        <v>0</v>
      </c>
      <c r="P46" s="39">
        <f t="shared" si="16"/>
        <v>0</v>
      </c>
      <c r="Q46" s="40">
        <f>COUNTIF(Vertices[PageRank], "&gt;= " &amp; P46) - COUNTIF(Vertices[PageRank], "&gt;=" &amp; P47)</f>
        <v>0</v>
      </c>
      <c r="R46" s="39">
        <f t="shared" si="17"/>
        <v>0</v>
      </c>
      <c r="S46" s="45">
        <f>COUNTIF(Vertices[Clustering Coefficient], "&gt;= " &amp; R46) - COUNTIF(Vertices[Clustering Coefficient], "&gt;=" &amp; R47)</f>
        <v>0</v>
      </c>
      <c r="T46" s="39" t="e">
        <f t="shared" ca="1" si="18"/>
        <v>#REF!</v>
      </c>
      <c r="U46" s="40" t="e">
        <f t="shared" ca="1" si="0"/>
        <v>#REF!</v>
      </c>
    </row>
    <row r="47" spans="1:21" x14ac:dyDescent="0.35">
      <c r="D47" s="34">
        <f t="shared" si="10"/>
        <v>0</v>
      </c>
      <c r="E47" s="3">
        <f>COUNTIF(Vertices[Degree], "&gt;= " &amp; D47) - COUNTIF(Vertices[Degree], "&gt;=" &amp; D48)</f>
        <v>0</v>
      </c>
      <c r="F47" s="41">
        <f t="shared" si="11"/>
        <v>0</v>
      </c>
      <c r="G47" s="42">
        <f>COUNTIF(Vertices[In-Degree], "&gt;= " &amp; F47) - COUNTIF(Vertices[In-Degree], "&gt;=" &amp; F48)</f>
        <v>0</v>
      </c>
      <c r="H47" s="41">
        <f t="shared" si="12"/>
        <v>0</v>
      </c>
      <c r="I47" s="42">
        <f>COUNTIF(Vertices[Out-Degree], "&gt;= " &amp; H47) - COUNTIF(Vertices[Out-Degree], "&gt;=" &amp; H48)</f>
        <v>0</v>
      </c>
      <c r="J47" s="41">
        <f t="shared" si="13"/>
        <v>0</v>
      </c>
      <c r="K47" s="42">
        <f>COUNTIF(Vertices[Betweenness Centrality], "&gt;= " &amp; J47) - COUNTIF(Vertices[Betweenness Centrality], "&gt;=" &amp; J48)</f>
        <v>0</v>
      </c>
      <c r="L47" s="41">
        <f t="shared" si="14"/>
        <v>0</v>
      </c>
      <c r="M47" s="42">
        <f>COUNTIF(Vertices[Closeness Centrality], "&gt;= " &amp; L47) - COUNTIF(Vertices[Closeness Centrality], "&gt;=" &amp; L48)</f>
        <v>0</v>
      </c>
      <c r="N47" s="41">
        <f t="shared" si="15"/>
        <v>0</v>
      </c>
      <c r="O47" s="42">
        <f>COUNTIF(Vertices[Eigenvector Centrality], "&gt;= " &amp; N47) - COUNTIF(Vertices[Eigenvector Centrality], "&gt;=" &amp; N48)</f>
        <v>0</v>
      </c>
      <c r="P47" s="41">
        <f t="shared" si="16"/>
        <v>0</v>
      </c>
      <c r="Q47" s="42">
        <f>COUNTIF(Vertices[PageRank], "&gt;= " &amp; P47) - COUNTIF(Vertices[PageRank], "&gt;=" &amp; P48)</f>
        <v>0</v>
      </c>
      <c r="R47" s="41">
        <f t="shared" si="17"/>
        <v>0</v>
      </c>
      <c r="S47" s="46">
        <f>COUNTIF(Vertices[Clustering Coefficient], "&gt;= " &amp; R47) - COUNTIF(Vertices[Clustering Coefficient], "&gt;=" &amp; R48)</f>
        <v>0</v>
      </c>
      <c r="T47" s="41" t="e">
        <f t="shared" ca="1" si="18"/>
        <v>#REF!</v>
      </c>
      <c r="U47" s="42" t="e">
        <f t="shared" ca="1" si="0"/>
        <v>#REF!</v>
      </c>
    </row>
    <row r="48" spans="1:21" x14ac:dyDescent="0.35">
      <c r="D48" s="34">
        <f t="shared" si="10"/>
        <v>0</v>
      </c>
      <c r="E48" s="3">
        <f>COUNTIF(Vertices[Degree], "&gt;= " &amp; D48) - COUNTIF(Vertices[Degree], "&gt;=" &amp; D49)</f>
        <v>0</v>
      </c>
      <c r="F48" s="39">
        <f t="shared" si="11"/>
        <v>0</v>
      </c>
      <c r="G48" s="40">
        <f>COUNTIF(Vertices[In-Degree], "&gt;= " &amp; F48) - COUNTIF(Vertices[In-Degree], "&gt;=" &amp; F49)</f>
        <v>0</v>
      </c>
      <c r="H48" s="39">
        <f t="shared" si="12"/>
        <v>0</v>
      </c>
      <c r="I48" s="40">
        <f>COUNTIF(Vertices[Out-Degree], "&gt;= " &amp; H48) - COUNTIF(Vertices[Out-Degree], "&gt;=" &amp; H49)</f>
        <v>0</v>
      </c>
      <c r="J48" s="39">
        <f t="shared" si="13"/>
        <v>0</v>
      </c>
      <c r="K48" s="40">
        <f>COUNTIF(Vertices[Betweenness Centrality], "&gt;= " &amp; J48) - COUNTIF(Vertices[Betweenness Centrality], "&gt;=" &amp; J49)</f>
        <v>0</v>
      </c>
      <c r="L48" s="39">
        <f t="shared" si="14"/>
        <v>0</v>
      </c>
      <c r="M48" s="40">
        <f>COUNTIF(Vertices[Closeness Centrality], "&gt;= " &amp; L48) - COUNTIF(Vertices[Closeness Centrality], "&gt;=" &amp; L49)</f>
        <v>0</v>
      </c>
      <c r="N48" s="39">
        <f t="shared" si="15"/>
        <v>0</v>
      </c>
      <c r="O48" s="40">
        <f>COUNTIF(Vertices[Eigenvector Centrality], "&gt;= " &amp; N48) - COUNTIF(Vertices[Eigenvector Centrality], "&gt;=" &amp; N49)</f>
        <v>0</v>
      </c>
      <c r="P48" s="39">
        <f t="shared" si="16"/>
        <v>0</v>
      </c>
      <c r="Q48" s="40">
        <f>COUNTIF(Vertices[PageRank], "&gt;= " &amp; P48) - COUNTIF(Vertices[PageRank], "&gt;=" &amp; P49)</f>
        <v>0</v>
      </c>
      <c r="R48" s="39">
        <f t="shared" si="17"/>
        <v>0</v>
      </c>
      <c r="S48" s="45">
        <f>COUNTIF(Vertices[Clustering Coefficient], "&gt;= " &amp; R48) - COUNTIF(Vertices[Clustering Coefficient], "&gt;=" &amp; R49)</f>
        <v>0</v>
      </c>
      <c r="T48" s="39" t="e">
        <f t="shared" ca="1" si="18"/>
        <v>#REF!</v>
      </c>
      <c r="U48" s="40" t="e">
        <f t="shared" ca="1" si="0"/>
        <v>#REF!</v>
      </c>
    </row>
    <row r="49" spans="1:21" x14ac:dyDescent="0.35">
      <c r="D49" s="34">
        <f t="shared" si="10"/>
        <v>0</v>
      </c>
      <c r="E49" s="3">
        <f>COUNTIF(Vertices[Degree], "&gt;= " &amp; D49) - COUNTIF(Vertices[Degree], "&gt;=" &amp; D50)</f>
        <v>0</v>
      </c>
      <c r="F49" s="41">
        <f t="shared" si="11"/>
        <v>0</v>
      </c>
      <c r="G49" s="42">
        <f>COUNTIF(Vertices[In-Degree], "&gt;= " &amp; F49) - COUNTIF(Vertices[In-Degree], "&gt;=" &amp; F50)</f>
        <v>0</v>
      </c>
      <c r="H49" s="41">
        <f t="shared" si="12"/>
        <v>0</v>
      </c>
      <c r="I49" s="42">
        <f>COUNTIF(Vertices[Out-Degree], "&gt;= " &amp; H49) - COUNTIF(Vertices[Out-Degree], "&gt;=" &amp; H50)</f>
        <v>0</v>
      </c>
      <c r="J49" s="41">
        <f t="shared" si="13"/>
        <v>0</v>
      </c>
      <c r="K49" s="42">
        <f>COUNTIF(Vertices[Betweenness Centrality], "&gt;= " &amp; J49) - COUNTIF(Vertices[Betweenness Centrality], "&gt;=" &amp; J50)</f>
        <v>0</v>
      </c>
      <c r="L49" s="41">
        <f t="shared" si="14"/>
        <v>0</v>
      </c>
      <c r="M49" s="42">
        <f>COUNTIF(Vertices[Closeness Centrality], "&gt;= " &amp; L49) - COUNTIF(Vertices[Closeness Centrality], "&gt;=" &amp; L50)</f>
        <v>0</v>
      </c>
      <c r="N49" s="41">
        <f t="shared" si="15"/>
        <v>0</v>
      </c>
      <c r="O49" s="42">
        <f>COUNTIF(Vertices[Eigenvector Centrality], "&gt;= " &amp; N49) - COUNTIF(Vertices[Eigenvector Centrality], "&gt;=" &amp; N50)</f>
        <v>0</v>
      </c>
      <c r="P49" s="41">
        <f t="shared" si="16"/>
        <v>0</v>
      </c>
      <c r="Q49" s="42">
        <f>COUNTIF(Vertices[PageRank], "&gt;= " &amp; P49) - COUNTIF(Vertices[PageRank], "&gt;=" &amp; P50)</f>
        <v>0</v>
      </c>
      <c r="R49" s="41">
        <f t="shared" si="17"/>
        <v>0</v>
      </c>
      <c r="S49" s="46">
        <f>COUNTIF(Vertices[Clustering Coefficient], "&gt;= " &amp; R49) - COUNTIF(Vertices[Clustering Coefficient], "&gt;=" &amp; R50)</f>
        <v>0</v>
      </c>
      <c r="T49" s="41" t="e">
        <f t="shared" ca="1" si="18"/>
        <v>#REF!</v>
      </c>
      <c r="U49" s="42" t="e">
        <f t="shared" ca="1" si="0"/>
        <v>#REF!</v>
      </c>
    </row>
    <row r="50" spans="1:21" x14ac:dyDescent="0.35">
      <c r="D50" s="34">
        <f t="shared" si="10"/>
        <v>0</v>
      </c>
      <c r="E50" s="3">
        <f>COUNTIF(Vertices[Degree], "&gt;= " &amp; D50) - COUNTIF(Vertices[Degree], "&gt;=" &amp; D51)</f>
        <v>0</v>
      </c>
      <c r="F50" s="39">
        <f t="shared" si="11"/>
        <v>0</v>
      </c>
      <c r="G50" s="40">
        <f>COUNTIF(Vertices[In-Degree], "&gt;= " &amp; F50) - COUNTIF(Vertices[In-Degree], "&gt;=" &amp; F51)</f>
        <v>0</v>
      </c>
      <c r="H50" s="39">
        <f t="shared" si="12"/>
        <v>0</v>
      </c>
      <c r="I50" s="40">
        <f>COUNTIF(Vertices[Out-Degree], "&gt;= " &amp; H50) - COUNTIF(Vertices[Out-Degree], "&gt;=" &amp; H51)</f>
        <v>0</v>
      </c>
      <c r="J50" s="39">
        <f t="shared" si="13"/>
        <v>0</v>
      </c>
      <c r="K50" s="40">
        <f>COUNTIF(Vertices[Betweenness Centrality], "&gt;= " &amp; J50) - COUNTIF(Vertices[Betweenness Centrality], "&gt;=" &amp; J51)</f>
        <v>0</v>
      </c>
      <c r="L50" s="39">
        <f t="shared" si="14"/>
        <v>0</v>
      </c>
      <c r="M50" s="40">
        <f>COUNTIF(Vertices[Closeness Centrality], "&gt;= " &amp; L50) - COUNTIF(Vertices[Closeness Centrality], "&gt;=" &amp; L51)</f>
        <v>0</v>
      </c>
      <c r="N50" s="39">
        <f t="shared" si="15"/>
        <v>0</v>
      </c>
      <c r="O50" s="40">
        <f>COUNTIF(Vertices[Eigenvector Centrality], "&gt;= " &amp; N50) - COUNTIF(Vertices[Eigenvector Centrality], "&gt;=" &amp; N51)</f>
        <v>0</v>
      </c>
      <c r="P50" s="39">
        <f t="shared" si="16"/>
        <v>0</v>
      </c>
      <c r="Q50" s="40">
        <f>COUNTIF(Vertices[PageRank], "&gt;= " &amp; P50) - COUNTIF(Vertices[PageRank], "&gt;=" &amp; P51)</f>
        <v>0</v>
      </c>
      <c r="R50" s="39">
        <f t="shared" si="17"/>
        <v>0</v>
      </c>
      <c r="S50" s="45">
        <f>COUNTIF(Vertices[Clustering Coefficient], "&gt;= " &amp; R50) - COUNTIF(Vertices[Clustering Coefficient], "&gt;=" &amp; R51)</f>
        <v>0</v>
      </c>
      <c r="T50" s="39" t="e">
        <f t="shared" ca="1" si="18"/>
        <v>#REF!</v>
      </c>
      <c r="U50" s="40" t="e">
        <f t="shared" ca="1" si="0"/>
        <v>#REF!</v>
      </c>
    </row>
    <row r="51" spans="1:21" x14ac:dyDescent="0.35">
      <c r="D51" s="34">
        <f t="shared" si="10"/>
        <v>0</v>
      </c>
      <c r="E51" s="3">
        <f>COUNTIF(Vertices[Degree], "&gt;= " &amp; D51) - COUNTIF(Vertices[Degree], "&gt;=" &amp; D52)</f>
        <v>0</v>
      </c>
      <c r="F51" s="41">
        <f t="shared" si="11"/>
        <v>0</v>
      </c>
      <c r="G51" s="42">
        <f>COUNTIF(Vertices[In-Degree], "&gt;= " &amp; F51) - COUNTIF(Vertices[In-Degree], "&gt;=" &amp; F52)</f>
        <v>0</v>
      </c>
      <c r="H51" s="41">
        <f t="shared" si="12"/>
        <v>0</v>
      </c>
      <c r="I51" s="42">
        <f>COUNTIF(Vertices[Out-Degree], "&gt;= " &amp; H51) - COUNTIF(Vertices[Out-Degree], "&gt;=" &amp; H52)</f>
        <v>0</v>
      </c>
      <c r="J51" s="41">
        <f t="shared" si="13"/>
        <v>0</v>
      </c>
      <c r="K51" s="42">
        <f>COUNTIF(Vertices[Betweenness Centrality], "&gt;= " &amp; J51) - COUNTIF(Vertices[Betweenness Centrality], "&gt;=" &amp; J52)</f>
        <v>0</v>
      </c>
      <c r="L51" s="41">
        <f t="shared" si="14"/>
        <v>0</v>
      </c>
      <c r="M51" s="42">
        <f>COUNTIF(Vertices[Closeness Centrality], "&gt;= " &amp; L51) - COUNTIF(Vertices[Closeness Centrality], "&gt;=" &amp; L52)</f>
        <v>0</v>
      </c>
      <c r="N51" s="41">
        <f t="shared" si="15"/>
        <v>0</v>
      </c>
      <c r="O51" s="42">
        <f>COUNTIF(Vertices[Eigenvector Centrality], "&gt;= " &amp; N51) - COUNTIF(Vertices[Eigenvector Centrality], "&gt;=" &amp; N52)</f>
        <v>0</v>
      </c>
      <c r="P51" s="41">
        <f t="shared" si="16"/>
        <v>0</v>
      </c>
      <c r="Q51" s="42">
        <f>COUNTIF(Vertices[PageRank], "&gt;= " &amp; P51) - COUNTIF(Vertices[PageRank], "&gt;=" &amp; P52)</f>
        <v>0</v>
      </c>
      <c r="R51" s="41">
        <f t="shared" si="17"/>
        <v>0</v>
      </c>
      <c r="S51" s="46">
        <f>COUNTIF(Vertices[Clustering Coefficient], "&gt;= " &amp; R51) - COUNTIF(Vertices[Clustering Coefficient], "&gt;=" &amp; R52)</f>
        <v>0</v>
      </c>
      <c r="T51" s="41" t="e">
        <f t="shared" ca="1" si="18"/>
        <v>#REF!</v>
      </c>
      <c r="U51" s="42" t="e">
        <f t="shared" ca="1" si="0"/>
        <v>#REF!</v>
      </c>
    </row>
    <row r="52" spans="1:21" x14ac:dyDescent="0.35">
      <c r="D52" s="34">
        <f t="shared" si="10"/>
        <v>0</v>
      </c>
      <c r="E52" s="3">
        <f>COUNTIF(Vertices[Degree], "&gt;= " &amp; D52) - COUNTIF(Vertices[Degree], "&gt;=" &amp; D53)</f>
        <v>0</v>
      </c>
      <c r="F52" s="39">
        <f t="shared" si="11"/>
        <v>0</v>
      </c>
      <c r="G52" s="40">
        <f>COUNTIF(Vertices[In-Degree], "&gt;= " &amp; F52) - COUNTIF(Vertices[In-Degree], "&gt;=" &amp; F53)</f>
        <v>0</v>
      </c>
      <c r="H52" s="39">
        <f t="shared" si="12"/>
        <v>0</v>
      </c>
      <c r="I52" s="40">
        <f>COUNTIF(Vertices[Out-Degree], "&gt;= " &amp; H52) - COUNTIF(Vertices[Out-Degree], "&gt;=" &amp; H53)</f>
        <v>0</v>
      </c>
      <c r="J52" s="39">
        <f t="shared" si="13"/>
        <v>0</v>
      </c>
      <c r="K52" s="40">
        <f>COUNTIF(Vertices[Betweenness Centrality], "&gt;= " &amp; J52) - COUNTIF(Vertices[Betweenness Centrality], "&gt;=" &amp; J53)</f>
        <v>0</v>
      </c>
      <c r="L52" s="39">
        <f t="shared" si="14"/>
        <v>0</v>
      </c>
      <c r="M52" s="40">
        <f>COUNTIF(Vertices[Closeness Centrality], "&gt;= " &amp; L52) - COUNTIF(Vertices[Closeness Centrality], "&gt;=" &amp; L53)</f>
        <v>0</v>
      </c>
      <c r="N52" s="39">
        <f t="shared" si="15"/>
        <v>0</v>
      </c>
      <c r="O52" s="40">
        <f>COUNTIF(Vertices[Eigenvector Centrality], "&gt;= " &amp; N52) - COUNTIF(Vertices[Eigenvector Centrality], "&gt;=" &amp; N53)</f>
        <v>0</v>
      </c>
      <c r="P52" s="39">
        <f t="shared" si="16"/>
        <v>0</v>
      </c>
      <c r="Q52" s="40">
        <f>COUNTIF(Vertices[PageRank], "&gt;= " &amp; P52) - COUNTIF(Vertices[PageRank], "&gt;=" &amp; P53)</f>
        <v>0</v>
      </c>
      <c r="R52" s="39">
        <f t="shared" si="17"/>
        <v>0</v>
      </c>
      <c r="S52" s="45">
        <f>COUNTIF(Vertices[Clustering Coefficient], "&gt;= " &amp; R52) - COUNTIF(Vertices[Clustering Coefficient], "&gt;=" &amp; R53)</f>
        <v>0</v>
      </c>
      <c r="T52" s="39" t="e">
        <f t="shared" ca="1" si="18"/>
        <v>#REF!</v>
      </c>
      <c r="U52" s="40" t="e">
        <f t="shared" ca="1" si="0"/>
        <v>#REF!</v>
      </c>
    </row>
    <row r="53" spans="1:21" x14ac:dyDescent="0.35">
      <c r="D53" s="34">
        <f t="shared" si="10"/>
        <v>0</v>
      </c>
      <c r="E53" s="3">
        <f>COUNTIF(Vertices[Degree], "&gt;= " &amp; D53) - COUNTIF(Vertices[Degree], "&gt;=" &amp; D54)</f>
        <v>0</v>
      </c>
      <c r="F53" s="41">
        <f t="shared" si="11"/>
        <v>0</v>
      </c>
      <c r="G53" s="42">
        <f>COUNTIF(Vertices[In-Degree], "&gt;= " &amp; F53) - COUNTIF(Vertices[In-Degree], "&gt;=" &amp; F54)</f>
        <v>0</v>
      </c>
      <c r="H53" s="41">
        <f t="shared" si="12"/>
        <v>0</v>
      </c>
      <c r="I53" s="42">
        <f>COUNTIF(Vertices[Out-Degree], "&gt;= " &amp; H53) - COUNTIF(Vertices[Out-Degree], "&gt;=" &amp; H54)</f>
        <v>0</v>
      </c>
      <c r="J53" s="41">
        <f t="shared" si="13"/>
        <v>0</v>
      </c>
      <c r="K53" s="42">
        <f>COUNTIF(Vertices[Betweenness Centrality], "&gt;= " &amp; J53) - COUNTIF(Vertices[Betweenness Centrality], "&gt;=" &amp; J54)</f>
        <v>0</v>
      </c>
      <c r="L53" s="41">
        <f t="shared" si="14"/>
        <v>0</v>
      </c>
      <c r="M53" s="42">
        <f>COUNTIF(Vertices[Closeness Centrality], "&gt;= " &amp; L53) - COUNTIF(Vertices[Closeness Centrality], "&gt;=" &amp; L54)</f>
        <v>0</v>
      </c>
      <c r="N53" s="41">
        <f t="shared" si="15"/>
        <v>0</v>
      </c>
      <c r="O53" s="42">
        <f>COUNTIF(Vertices[Eigenvector Centrality], "&gt;= " &amp; N53) - COUNTIF(Vertices[Eigenvector Centrality], "&gt;=" &amp; N54)</f>
        <v>0</v>
      </c>
      <c r="P53" s="41">
        <f t="shared" si="16"/>
        <v>0</v>
      </c>
      <c r="Q53" s="42">
        <f>COUNTIF(Vertices[PageRank], "&gt;= " &amp; P53) - COUNTIF(Vertices[PageRank], "&gt;=" &amp; P54)</f>
        <v>0</v>
      </c>
      <c r="R53" s="41">
        <f t="shared" si="17"/>
        <v>0</v>
      </c>
      <c r="S53" s="46">
        <f>COUNTIF(Vertices[Clustering Coefficient], "&gt;= " &amp; R53) - COUNTIF(Vertices[Clustering Coefficient], "&gt;=" &amp; R54)</f>
        <v>0</v>
      </c>
      <c r="T53" s="41" t="e">
        <f t="shared" ca="1" si="18"/>
        <v>#REF!</v>
      </c>
      <c r="U53" s="42" t="e">
        <f t="shared" ca="1" si="0"/>
        <v>#REF!</v>
      </c>
    </row>
    <row r="54" spans="1:21" x14ac:dyDescent="0.35">
      <c r="D54" s="34">
        <f t="shared" si="10"/>
        <v>0</v>
      </c>
      <c r="E54" s="3">
        <f>COUNTIF(Vertices[Degree], "&gt;= " &amp; D54) - COUNTIF(Vertices[Degree], "&gt;=" &amp; D55)</f>
        <v>0</v>
      </c>
      <c r="F54" s="39">
        <f t="shared" si="11"/>
        <v>0</v>
      </c>
      <c r="G54" s="40">
        <f>COUNTIF(Vertices[In-Degree], "&gt;= " &amp; F54) - COUNTIF(Vertices[In-Degree], "&gt;=" &amp; F55)</f>
        <v>0</v>
      </c>
      <c r="H54" s="39">
        <f t="shared" si="12"/>
        <v>0</v>
      </c>
      <c r="I54" s="40">
        <f>COUNTIF(Vertices[Out-Degree], "&gt;= " &amp; H54) - COUNTIF(Vertices[Out-Degree], "&gt;=" &amp; H55)</f>
        <v>0</v>
      </c>
      <c r="J54" s="39">
        <f t="shared" si="13"/>
        <v>0</v>
      </c>
      <c r="K54" s="40">
        <f>COUNTIF(Vertices[Betweenness Centrality], "&gt;= " &amp; J54) - COUNTIF(Vertices[Betweenness Centrality], "&gt;=" &amp; J55)</f>
        <v>0</v>
      </c>
      <c r="L54" s="39">
        <f t="shared" si="14"/>
        <v>0</v>
      </c>
      <c r="M54" s="40">
        <f>COUNTIF(Vertices[Closeness Centrality], "&gt;= " &amp; L54) - COUNTIF(Vertices[Closeness Centrality], "&gt;=" &amp; L55)</f>
        <v>0</v>
      </c>
      <c r="N54" s="39">
        <f t="shared" si="15"/>
        <v>0</v>
      </c>
      <c r="O54" s="40">
        <f>COUNTIF(Vertices[Eigenvector Centrality], "&gt;= " &amp; N54) - COUNTIF(Vertices[Eigenvector Centrality], "&gt;=" &amp; N55)</f>
        <v>0</v>
      </c>
      <c r="P54" s="39">
        <f t="shared" si="16"/>
        <v>0</v>
      </c>
      <c r="Q54" s="40">
        <f>COUNTIF(Vertices[PageRank], "&gt;= " &amp; P54) - COUNTIF(Vertices[PageRank], "&gt;=" &amp; P55)</f>
        <v>0</v>
      </c>
      <c r="R54" s="39">
        <f t="shared" si="17"/>
        <v>0</v>
      </c>
      <c r="S54" s="45">
        <f>COUNTIF(Vertices[Clustering Coefficient], "&gt;= " &amp; R54) - COUNTIF(Vertices[Clustering Coefficient], "&gt;=" &amp; R55)</f>
        <v>0</v>
      </c>
      <c r="T54" s="39" t="e">
        <f t="shared" ca="1" si="18"/>
        <v>#REF!</v>
      </c>
      <c r="U54" s="40" t="e">
        <f t="shared" ca="1" si="0"/>
        <v>#REF!</v>
      </c>
    </row>
    <row r="55" spans="1:21" x14ac:dyDescent="0.35">
      <c r="A55" s="35" t="s">
        <v>81</v>
      </c>
      <c r="B55" s="48" t="str">
        <f>IF(COUNT(Vertices[Degree])&gt;0, D2, NoMetricMessage)</f>
        <v>Not Available</v>
      </c>
      <c r="D55" s="34">
        <f t="shared" si="10"/>
        <v>0</v>
      </c>
      <c r="E55" s="3">
        <f>COUNTIF(Vertices[Degree], "&gt;= " &amp; D55) - COUNTIF(Vertices[Degree], "&gt;=" &amp; D56)</f>
        <v>0</v>
      </c>
      <c r="F55" s="41">
        <f t="shared" si="11"/>
        <v>0</v>
      </c>
      <c r="G55" s="42">
        <f>COUNTIF(Vertices[In-Degree], "&gt;= " &amp; F55) - COUNTIF(Vertices[In-Degree], "&gt;=" &amp; F56)</f>
        <v>0</v>
      </c>
      <c r="H55" s="41">
        <f t="shared" si="12"/>
        <v>0</v>
      </c>
      <c r="I55" s="42">
        <f>COUNTIF(Vertices[Out-Degree], "&gt;= " &amp; H55) - COUNTIF(Vertices[Out-Degree], "&gt;=" &amp; H56)</f>
        <v>0</v>
      </c>
      <c r="J55" s="41">
        <f t="shared" si="13"/>
        <v>0</v>
      </c>
      <c r="K55" s="42">
        <f>COUNTIF(Vertices[Betweenness Centrality], "&gt;= " &amp; J55) - COUNTIF(Vertices[Betweenness Centrality], "&gt;=" &amp; J56)</f>
        <v>0</v>
      </c>
      <c r="L55" s="41">
        <f t="shared" si="14"/>
        <v>0</v>
      </c>
      <c r="M55" s="42">
        <f>COUNTIF(Vertices[Closeness Centrality], "&gt;= " &amp; L55) - COUNTIF(Vertices[Closeness Centrality], "&gt;=" &amp; L56)</f>
        <v>0</v>
      </c>
      <c r="N55" s="41">
        <f t="shared" si="15"/>
        <v>0</v>
      </c>
      <c r="O55" s="42">
        <f>COUNTIF(Vertices[Eigenvector Centrality], "&gt;= " &amp; N55) - COUNTIF(Vertices[Eigenvector Centrality], "&gt;=" &amp; N56)</f>
        <v>0</v>
      </c>
      <c r="P55" s="41">
        <f t="shared" si="16"/>
        <v>0</v>
      </c>
      <c r="Q55" s="42">
        <f>COUNTIF(Vertices[PageRank], "&gt;= " &amp; P55) - COUNTIF(Vertices[PageRank], "&gt;=" &amp; P56)</f>
        <v>0</v>
      </c>
      <c r="R55" s="41">
        <f t="shared" si="17"/>
        <v>0</v>
      </c>
      <c r="S55" s="46">
        <f>COUNTIF(Vertices[Clustering Coefficient], "&gt;= " &amp; R55) - COUNTIF(Vertices[Clustering Coefficient], "&gt;=" &amp; R56)</f>
        <v>0</v>
      </c>
      <c r="T55" s="41" t="e">
        <f t="shared" ca="1" si="18"/>
        <v>#REF!</v>
      </c>
      <c r="U55" s="42" t="e">
        <f t="shared" ca="1" si="0"/>
        <v>#REF!</v>
      </c>
    </row>
    <row r="56" spans="1:21" x14ac:dyDescent="0.35">
      <c r="A56" s="35" t="s">
        <v>82</v>
      </c>
      <c r="B56" s="48" t="str">
        <f>IF(COUNT(Vertices[Degree])&gt;0, D57, NoMetricMessage)</f>
        <v>Not Available</v>
      </c>
      <c r="D56" s="34">
        <f t="shared" si="10"/>
        <v>0</v>
      </c>
      <c r="E56" s="3">
        <f>COUNTIF(Vertices[Degree], "&gt;= " &amp; D56) - COUNTIF(Vertices[Degree], "&gt;=" &amp; D57)</f>
        <v>0</v>
      </c>
      <c r="F56" s="39">
        <f t="shared" si="11"/>
        <v>0</v>
      </c>
      <c r="G56" s="40">
        <f>COUNTIF(Vertices[In-Degree], "&gt;= " &amp; F56) - COUNTIF(Vertices[In-Degree], "&gt;=" &amp; F57)</f>
        <v>0</v>
      </c>
      <c r="H56" s="39">
        <f t="shared" si="12"/>
        <v>0</v>
      </c>
      <c r="I56" s="40">
        <f>COUNTIF(Vertices[Out-Degree], "&gt;= " &amp; H56) - COUNTIF(Vertices[Out-Degree], "&gt;=" &amp; H57)</f>
        <v>0</v>
      </c>
      <c r="J56" s="39">
        <f t="shared" si="13"/>
        <v>0</v>
      </c>
      <c r="K56" s="40">
        <f>COUNTIF(Vertices[Betweenness Centrality], "&gt;= " &amp; J56) - COUNTIF(Vertices[Betweenness Centrality], "&gt;=" &amp; J57)</f>
        <v>0</v>
      </c>
      <c r="L56" s="39">
        <f t="shared" si="14"/>
        <v>0</v>
      </c>
      <c r="M56" s="40">
        <f>COUNTIF(Vertices[Closeness Centrality], "&gt;= " &amp; L56) - COUNTIF(Vertices[Closeness Centrality], "&gt;=" &amp; L57)</f>
        <v>0</v>
      </c>
      <c r="N56" s="39">
        <f t="shared" si="15"/>
        <v>0</v>
      </c>
      <c r="O56" s="40">
        <f>COUNTIF(Vertices[Eigenvector Centrality], "&gt;= " &amp; N56) - COUNTIF(Vertices[Eigenvector Centrality], "&gt;=" &amp; N57)</f>
        <v>0</v>
      </c>
      <c r="P56" s="39">
        <f t="shared" si="16"/>
        <v>0</v>
      </c>
      <c r="Q56" s="40">
        <f>COUNTIF(Vertices[PageRank], "&gt;= " &amp; P56) - COUNTIF(Vertices[PageRank], "&gt;=" &amp; P57)</f>
        <v>0</v>
      </c>
      <c r="R56" s="39">
        <f t="shared" si="17"/>
        <v>0</v>
      </c>
      <c r="S56" s="45">
        <f>COUNTIF(Vertices[Clustering Coefficient], "&gt;= " &amp; R56) - COUNTIF(Vertices[Clustering Coefficient], "&gt;=" &amp; R57)</f>
        <v>0</v>
      </c>
      <c r="T56" s="39" t="e">
        <f t="shared" ca="1" si="18"/>
        <v>#REF!</v>
      </c>
      <c r="U56" s="40" t="e">
        <f t="shared" ca="1" si="0"/>
        <v>#REF!</v>
      </c>
    </row>
    <row r="57" spans="1:21" x14ac:dyDescent="0.35">
      <c r="A57" s="35" t="s">
        <v>83</v>
      </c>
      <c r="B57" s="49" t="str">
        <f>IFERROR(AVERAGE(Vertices[Degree]),NoMetricMessage)</f>
        <v>Not Available</v>
      </c>
      <c r="D57" s="34">
        <f>MAX(Vertices[Degree])</f>
        <v>0</v>
      </c>
      <c r="E57" s="3">
        <f>COUNTIF(Vertices[Degree], "&gt;= " &amp; D57) - COUNTIF(Vertices[Degree], "&gt;=" &amp; D58)</f>
        <v>0</v>
      </c>
      <c r="F57" s="43">
        <f>MAX(Vertices[In-Degree])</f>
        <v>0</v>
      </c>
      <c r="G57" s="44">
        <f>COUNTIF(Vertices[In-Degree], "&gt;= " &amp; F57) - COUNTIF(Vertices[In-Degree], "&gt;=" &amp; F58)</f>
        <v>0</v>
      </c>
      <c r="H57" s="43">
        <f>MAX(Vertices[Out-Degree])</f>
        <v>0</v>
      </c>
      <c r="I57" s="44">
        <f>COUNTIF(Vertices[Out-Degree], "&gt;= " &amp; H57) - COUNTIF(Vertices[Out-Degree], "&gt;=" &amp; H58)</f>
        <v>0</v>
      </c>
      <c r="J57" s="43">
        <f>MAX(Vertices[Betweenness Centrality])</f>
        <v>0</v>
      </c>
      <c r="K57" s="44">
        <f>COUNTIF(Vertices[Betweenness Centrality], "&gt;= " &amp; J57) - COUNTIF(Vertices[Betweenness Centrality], "&gt;=" &amp; J58)</f>
        <v>0</v>
      </c>
      <c r="L57" s="43">
        <f>MAX(Vertices[Closeness Centrality])</f>
        <v>0</v>
      </c>
      <c r="M57" s="44">
        <f>COUNTIF(Vertices[Closeness Centrality], "&gt;= " &amp; L57) - COUNTIF(Vertices[Closeness Centrality], "&gt;=" &amp; L58)</f>
        <v>0</v>
      </c>
      <c r="N57" s="43">
        <f>MAX(Vertices[Eigenvector Centrality])</f>
        <v>0</v>
      </c>
      <c r="O57" s="44">
        <f>COUNTIF(Vertices[Eigenvector Centrality], "&gt;= " &amp; N57) - COUNTIF(Vertices[Eigenvector Centrality], "&gt;=" &amp; N58)</f>
        <v>0</v>
      </c>
      <c r="P57" s="43">
        <f>MAX(Vertices[PageRank])</f>
        <v>0</v>
      </c>
      <c r="Q57" s="44">
        <f>COUNTIF(Vertices[PageRank], "&gt;= " &amp; P57) - COUNTIF(Vertices[PageRank], "&gt;=" &amp; P58)</f>
        <v>0</v>
      </c>
      <c r="R57" s="43">
        <f>MAX(Vertices[Clustering Coefficient])</f>
        <v>0</v>
      </c>
      <c r="S57" s="47">
        <f>COUNTIF(Vertices[Clustering Coefficient], "&gt;= " &amp; R57) - COUNTIF(Vertices[Clustering Coefficient], "&gt;=" &amp; R58)</f>
        <v>0</v>
      </c>
      <c r="T57" s="43" t="e">
        <f ca="1">MAX(INDIRECT(DynamicFilterSourceColumnRange))</f>
        <v>#REF!</v>
      </c>
      <c r="U57" s="44" t="e">
        <f t="shared" ca="1" si="0"/>
        <v>#REF!</v>
      </c>
    </row>
    <row r="58" spans="1:21" x14ac:dyDescent="0.35">
      <c r="A58" s="35" t="s">
        <v>84</v>
      </c>
      <c r="B58" s="49" t="str">
        <f>IFERROR(MEDIAN(Vertices[Degree]),NoMetricMessage)</f>
        <v>Not Available</v>
      </c>
    </row>
    <row r="69" spans="1:2" x14ac:dyDescent="0.35">
      <c r="A69" s="35" t="s">
        <v>88</v>
      </c>
      <c r="B69" s="48" t="str">
        <f>IF(COUNT(Vertices[In-Degree])&gt;0, F2, NoMetricMessage)</f>
        <v>Not Available</v>
      </c>
    </row>
    <row r="70" spans="1:2" x14ac:dyDescent="0.35">
      <c r="A70" s="35" t="s">
        <v>89</v>
      </c>
      <c r="B70" s="48" t="str">
        <f>IF(COUNT(Vertices[In-Degree])&gt;0, F57, NoMetricMessage)</f>
        <v>Not Available</v>
      </c>
    </row>
    <row r="71" spans="1:2" x14ac:dyDescent="0.35">
      <c r="A71" s="35" t="s">
        <v>90</v>
      </c>
      <c r="B71" s="49" t="str">
        <f>IFERROR(AVERAGE(Vertices[In-Degree]),NoMetricMessage)</f>
        <v>Not Available</v>
      </c>
    </row>
    <row r="72" spans="1:2" x14ac:dyDescent="0.35">
      <c r="A72" s="35" t="s">
        <v>91</v>
      </c>
      <c r="B72" s="49" t="str">
        <f>IFERROR(MEDIAN(Vertices[In-Degree]),NoMetricMessage)</f>
        <v>Not Available</v>
      </c>
    </row>
    <row r="83" spans="1:2" x14ac:dyDescent="0.35">
      <c r="A83" s="35" t="s">
        <v>94</v>
      </c>
      <c r="B83" s="48" t="str">
        <f>IF(COUNT(Vertices[Out-Degree])&gt;0, H2, NoMetricMessage)</f>
        <v>Not Available</v>
      </c>
    </row>
    <row r="84" spans="1:2" x14ac:dyDescent="0.35">
      <c r="A84" s="35" t="s">
        <v>95</v>
      </c>
      <c r="B84" s="48" t="str">
        <f>IF(COUNT(Vertices[Out-Degree])&gt;0, H57, NoMetricMessage)</f>
        <v>Not Available</v>
      </c>
    </row>
    <row r="85" spans="1:2" x14ac:dyDescent="0.35">
      <c r="A85" s="35" t="s">
        <v>96</v>
      </c>
      <c r="B85" s="49" t="str">
        <f>IFERROR(AVERAGE(Vertices[Out-Degree]),NoMetricMessage)</f>
        <v>Not Available</v>
      </c>
    </row>
    <row r="86" spans="1:2" x14ac:dyDescent="0.35">
      <c r="A86" s="35" t="s">
        <v>97</v>
      </c>
      <c r="B86" s="49" t="str">
        <f>IFERROR(MEDIAN(Vertices[Out-Degree]),NoMetricMessage)</f>
        <v>Not Available</v>
      </c>
    </row>
    <row r="97" spans="1:2" x14ac:dyDescent="0.35">
      <c r="A97" s="35" t="s">
        <v>100</v>
      </c>
      <c r="B97" s="49" t="str">
        <f>IF(COUNT(Vertices[Betweenness Centrality])&gt;0, J2, NoMetricMessage)</f>
        <v>Not Available</v>
      </c>
    </row>
    <row r="98" spans="1:2" x14ac:dyDescent="0.35">
      <c r="A98" s="35" t="s">
        <v>101</v>
      </c>
      <c r="B98" s="49" t="str">
        <f>IF(COUNT(Vertices[Betweenness Centrality])&gt;0, J57, NoMetricMessage)</f>
        <v>Not Available</v>
      </c>
    </row>
    <row r="99" spans="1:2" x14ac:dyDescent="0.35">
      <c r="A99" s="35" t="s">
        <v>102</v>
      </c>
      <c r="B99" s="49" t="str">
        <f>IFERROR(AVERAGE(Vertices[Betweenness Centrality]),NoMetricMessage)</f>
        <v>Not Available</v>
      </c>
    </row>
    <row r="100" spans="1:2" x14ac:dyDescent="0.35">
      <c r="A100" s="35" t="s">
        <v>103</v>
      </c>
      <c r="B100" s="49" t="str">
        <f>IFERROR(MEDIAN(Vertices[Betweenness Centrality]),NoMetricMessage)</f>
        <v>Not Available</v>
      </c>
    </row>
    <row r="111" spans="1:2" x14ac:dyDescent="0.35">
      <c r="A111" s="35" t="s">
        <v>106</v>
      </c>
      <c r="B111" s="49" t="str">
        <f>IF(COUNT(Vertices[Closeness Centrality])&gt;0, L2, NoMetricMessage)</f>
        <v>Not Available</v>
      </c>
    </row>
    <row r="112" spans="1:2" x14ac:dyDescent="0.35">
      <c r="A112" s="35" t="s">
        <v>107</v>
      </c>
      <c r="B112" s="49" t="str">
        <f>IF(COUNT(Vertices[Closeness Centrality])&gt;0, L57, NoMetricMessage)</f>
        <v>Not Available</v>
      </c>
    </row>
    <row r="113" spans="1:2" x14ac:dyDescent="0.35">
      <c r="A113" s="35" t="s">
        <v>108</v>
      </c>
      <c r="B113" s="49" t="str">
        <f>IFERROR(AVERAGE(Vertices[Closeness Centrality]),NoMetricMessage)</f>
        <v>Not Available</v>
      </c>
    </row>
    <row r="114" spans="1:2" x14ac:dyDescent="0.35">
      <c r="A114" s="35" t="s">
        <v>109</v>
      </c>
      <c r="B114" s="49" t="str">
        <f>IFERROR(MEDIAN(Vertices[Closeness Centrality]),NoMetricMessage)</f>
        <v>Not Available</v>
      </c>
    </row>
    <row r="125" spans="1:2" x14ac:dyDescent="0.35">
      <c r="A125" s="35" t="s">
        <v>112</v>
      </c>
      <c r="B125" s="49" t="str">
        <f>IF(COUNT(Vertices[Eigenvector Centrality])&gt;0, N2, NoMetricMessage)</f>
        <v>Not Available</v>
      </c>
    </row>
    <row r="126" spans="1:2" x14ac:dyDescent="0.35">
      <c r="A126" s="35" t="s">
        <v>113</v>
      </c>
      <c r="B126" s="49" t="str">
        <f>IF(COUNT(Vertices[Eigenvector Centrality])&gt;0, N57, NoMetricMessage)</f>
        <v>Not Available</v>
      </c>
    </row>
    <row r="127" spans="1:2" x14ac:dyDescent="0.35">
      <c r="A127" s="35" t="s">
        <v>114</v>
      </c>
      <c r="B127" s="49" t="str">
        <f>IFERROR(AVERAGE(Vertices[Eigenvector Centrality]),NoMetricMessage)</f>
        <v>Not Available</v>
      </c>
    </row>
    <row r="128" spans="1:2" x14ac:dyDescent="0.35">
      <c r="A128" s="35" t="s">
        <v>115</v>
      </c>
      <c r="B128" s="49" t="str">
        <f>IFERROR(MEDIAN(Vertices[Eigenvector Centrality]),NoMetricMessage)</f>
        <v>Not Available</v>
      </c>
    </row>
    <row r="139" spans="1:2" x14ac:dyDescent="0.35">
      <c r="A139" s="35" t="s">
        <v>140</v>
      </c>
      <c r="B139" s="49" t="str">
        <f>IF(COUNT(Vertices[PageRank])&gt;0, P2, NoMetricMessage)</f>
        <v>Not Available</v>
      </c>
    </row>
    <row r="140" spans="1:2" x14ac:dyDescent="0.35">
      <c r="A140" s="35" t="s">
        <v>141</v>
      </c>
      <c r="B140" s="49" t="str">
        <f>IF(COUNT(Vertices[PageRank])&gt;0, P57, NoMetricMessage)</f>
        <v>Not Available</v>
      </c>
    </row>
    <row r="141" spans="1:2" x14ac:dyDescent="0.35">
      <c r="A141" s="35" t="s">
        <v>142</v>
      </c>
      <c r="B141" s="49" t="str">
        <f>IFERROR(AVERAGE(Vertices[PageRank]),NoMetricMessage)</f>
        <v>Not Available</v>
      </c>
    </row>
    <row r="142" spans="1:2" x14ac:dyDescent="0.35">
      <c r="A142" s="35" t="s">
        <v>143</v>
      </c>
      <c r="B142" s="49" t="str">
        <f>IFERROR(MEDIAN(Vertices[PageRank]),NoMetricMessage)</f>
        <v>Not Available</v>
      </c>
    </row>
    <row r="153" spans="1:2" x14ac:dyDescent="0.35">
      <c r="A153" s="35" t="s">
        <v>118</v>
      </c>
      <c r="B153" s="49" t="str">
        <f>IF(COUNT(Vertices[Clustering Coefficient])&gt;0, R2, NoMetricMessage)</f>
        <v>Not Available</v>
      </c>
    </row>
    <row r="154" spans="1:2" x14ac:dyDescent="0.35">
      <c r="A154" s="35" t="s">
        <v>119</v>
      </c>
      <c r="B154" s="49" t="str">
        <f>IF(COUNT(Vertices[Clustering Coefficient])&gt;0, R57, NoMetricMessage)</f>
        <v>Not Available</v>
      </c>
    </row>
    <row r="155" spans="1:2" x14ac:dyDescent="0.35">
      <c r="A155" s="35" t="s">
        <v>120</v>
      </c>
      <c r="B155" s="49" t="str">
        <f>IFERROR(AVERAGE(Vertices[Clustering Coefficient]),NoMetricMessage)</f>
        <v>Not Available</v>
      </c>
    </row>
    <row r="156" spans="1:2" x14ac:dyDescent="0.35">
      <c r="A156" s="35" t="s">
        <v>121</v>
      </c>
      <c r="B156" s="49"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30</v>
      </c>
      <c r="K3" t="s">
        <v>304</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1864</v>
      </c>
    </row>
    <row r="6" spans="1:18" x14ac:dyDescent="0.35">
      <c r="A6">
        <v>0</v>
      </c>
      <c r="B6" s="1" t="s">
        <v>136</v>
      </c>
      <c r="C6">
        <v>1</v>
      </c>
      <c r="D6" t="s">
        <v>59</v>
      </c>
      <c r="E6" t="s">
        <v>59</v>
      </c>
      <c r="F6">
        <v>0</v>
      </c>
      <c r="H6" t="s">
        <v>71</v>
      </c>
      <c r="J6" t="s">
        <v>173</v>
      </c>
      <c r="K6">
        <v>12</v>
      </c>
      <c r="R6" t="s">
        <v>129</v>
      </c>
    </row>
    <row r="7" spans="1:18" x14ac:dyDescent="0.35">
      <c r="A7">
        <v>2</v>
      </c>
      <c r="B7">
        <v>1</v>
      </c>
      <c r="C7">
        <v>0</v>
      </c>
      <c r="D7" t="s">
        <v>60</v>
      </c>
      <c r="E7" t="s">
        <v>60</v>
      </c>
      <c r="F7">
        <v>2</v>
      </c>
      <c r="H7" t="s">
        <v>72</v>
      </c>
      <c r="J7" t="s">
        <v>174</v>
      </c>
      <c r="K7" t="s">
        <v>175</v>
      </c>
    </row>
    <row r="8" spans="1:18" x14ac:dyDescent="0.35">
      <c r="A8"/>
      <c r="B8">
        <v>2</v>
      </c>
      <c r="C8">
        <v>2</v>
      </c>
      <c r="D8" t="s">
        <v>61</v>
      </c>
      <c r="E8" t="s">
        <v>61</v>
      </c>
      <c r="H8" t="s">
        <v>73</v>
      </c>
      <c r="J8" t="s">
        <v>176</v>
      </c>
      <c r="K8" t="s">
        <v>1427</v>
      </c>
    </row>
    <row r="9" spans="1:18" x14ac:dyDescent="0.35">
      <c r="A9"/>
      <c r="B9">
        <v>3</v>
      </c>
      <c r="C9">
        <v>4</v>
      </c>
      <c r="D9" t="s">
        <v>62</v>
      </c>
      <c r="E9" t="s">
        <v>62</v>
      </c>
      <c r="H9" t="s">
        <v>74</v>
      </c>
      <c r="J9" t="s">
        <v>1428</v>
      </c>
      <c r="K9" t="s">
        <v>1865</v>
      </c>
    </row>
    <row r="10" spans="1:18" x14ac:dyDescent="0.35">
      <c r="A10"/>
      <c r="B10">
        <v>4</v>
      </c>
      <c r="D10" t="s">
        <v>63</v>
      </c>
      <c r="E10" t="s">
        <v>63</v>
      </c>
      <c r="H10" t="s">
        <v>75</v>
      </c>
      <c r="J10" t="s">
        <v>1429</v>
      </c>
      <c r="K10" t="s">
        <v>1866</v>
      </c>
    </row>
    <row r="11" spans="1:18" x14ac:dyDescent="0.35">
      <c r="A11"/>
      <c r="B11">
        <v>5</v>
      </c>
      <c r="D11" t="s">
        <v>46</v>
      </c>
      <c r="E11">
        <v>1</v>
      </c>
      <c r="H11" t="s">
        <v>76</v>
      </c>
      <c r="J11" t="s">
        <v>1430</v>
      </c>
      <c r="K11" t="s">
        <v>1867</v>
      </c>
    </row>
    <row r="12" spans="1:18" x14ac:dyDescent="0.35">
      <c r="A12"/>
      <c r="B12"/>
      <c r="D12" t="s">
        <v>64</v>
      </c>
      <c r="E12">
        <v>2</v>
      </c>
      <c r="H12">
        <v>0</v>
      </c>
      <c r="J12" t="s">
        <v>1431</v>
      </c>
      <c r="K12" t="s">
        <v>1868</v>
      </c>
    </row>
    <row r="13" spans="1:18" x14ac:dyDescent="0.35">
      <c r="A13"/>
      <c r="B13"/>
      <c r="D13">
        <v>1</v>
      </c>
      <c r="E13">
        <v>3</v>
      </c>
      <c r="H13">
        <v>1</v>
      </c>
      <c r="J13" t="s">
        <v>1432</v>
      </c>
      <c r="K13" t="s">
        <v>1869</v>
      </c>
    </row>
    <row r="14" spans="1:18" x14ac:dyDescent="0.35">
      <c r="D14">
        <v>2</v>
      </c>
      <c r="E14">
        <v>4</v>
      </c>
      <c r="H14">
        <v>2</v>
      </c>
      <c r="J14" t="s">
        <v>1433</v>
      </c>
      <c r="K14" t="s">
        <v>1870</v>
      </c>
    </row>
    <row r="15" spans="1:18" x14ac:dyDescent="0.35">
      <c r="D15">
        <v>3</v>
      </c>
      <c r="E15">
        <v>5</v>
      </c>
      <c r="H15">
        <v>3</v>
      </c>
      <c r="J15" t="s">
        <v>1434</v>
      </c>
      <c r="K15" t="s">
        <v>1871</v>
      </c>
    </row>
    <row r="16" spans="1:18" x14ac:dyDescent="0.35">
      <c r="D16">
        <v>4</v>
      </c>
      <c r="E16">
        <v>6</v>
      </c>
      <c r="H16">
        <v>4</v>
      </c>
      <c r="J16" t="s">
        <v>1435</v>
      </c>
      <c r="K16" t="s">
        <v>1872</v>
      </c>
    </row>
    <row r="17" spans="4:11" x14ac:dyDescent="0.35">
      <c r="D17">
        <v>5</v>
      </c>
      <c r="E17">
        <v>7</v>
      </c>
      <c r="H17">
        <v>5</v>
      </c>
      <c r="J17" t="s">
        <v>1436</v>
      </c>
      <c r="K17" t="s">
        <v>1873</v>
      </c>
    </row>
    <row r="18" spans="4:11" x14ac:dyDescent="0.35">
      <c r="D18">
        <v>6</v>
      </c>
      <c r="E18">
        <v>8</v>
      </c>
      <c r="H18">
        <v>6</v>
      </c>
      <c r="J18" t="s">
        <v>1437</v>
      </c>
      <c r="K18" t="s">
        <v>1874</v>
      </c>
    </row>
    <row r="19" spans="4:11" ht="409.5" x14ac:dyDescent="0.35">
      <c r="D19">
        <v>7</v>
      </c>
      <c r="E19">
        <v>9</v>
      </c>
      <c r="H19">
        <v>7</v>
      </c>
      <c r="J19" t="s">
        <v>1438</v>
      </c>
      <c r="K19" s="13" t="s">
        <v>1875</v>
      </c>
    </row>
    <row r="20" spans="4:11" x14ac:dyDescent="0.35">
      <c r="D20">
        <v>8</v>
      </c>
      <c r="H20">
        <v>8</v>
      </c>
    </row>
    <row r="21" spans="4:11" x14ac:dyDescent="0.35">
      <c r="D21">
        <v>9</v>
      </c>
      <c r="H21">
        <v>9</v>
      </c>
    </row>
    <row r="22" spans="4:11" x14ac:dyDescent="0.35">
      <c r="D22">
        <v>10</v>
      </c>
    </row>
    <row r="23" spans="4:11"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8"/>
  <sheetViews>
    <sheetView workbookViewId="0"/>
  </sheetViews>
  <sheetFormatPr defaultRowHeight="14.5" x14ac:dyDescent="0.35"/>
  <cols>
    <col min="1" max="1" width="39.6328125" customWidth="1"/>
    <col min="2" max="2" width="19.26953125" bestFit="1" customWidth="1"/>
  </cols>
  <sheetData>
    <row r="1" spans="1:2" ht="14.5" customHeight="1" x14ac:dyDescent="0.35">
      <c r="A1" s="13" t="s">
        <v>1444</v>
      </c>
      <c r="B1" s="13" t="s">
        <v>1446</v>
      </c>
    </row>
    <row r="2" spans="1:2" x14ac:dyDescent="0.35">
      <c r="A2" s="75" t="s">
        <v>672</v>
      </c>
      <c r="B2" s="71">
        <v>9</v>
      </c>
    </row>
    <row r="3" spans="1:2" x14ac:dyDescent="0.35">
      <c r="A3" s="75" t="s">
        <v>663</v>
      </c>
      <c r="B3" s="71">
        <v>3</v>
      </c>
    </row>
    <row r="4" spans="1:2" x14ac:dyDescent="0.35">
      <c r="A4" s="75" t="s">
        <v>674</v>
      </c>
      <c r="B4" s="71">
        <v>2</v>
      </c>
    </row>
    <row r="5" spans="1:2" x14ac:dyDescent="0.35">
      <c r="A5" s="75" t="s">
        <v>657</v>
      </c>
      <c r="B5" s="71">
        <v>2</v>
      </c>
    </row>
    <row r="6" spans="1:2" x14ac:dyDescent="0.35">
      <c r="A6" s="75" t="s">
        <v>656</v>
      </c>
      <c r="B6" s="71">
        <v>2</v>
      </c>
    </row>
    <row r="7" spans="1:2" x14ac:dyDescent="0.35">
      <c r="A7" s="75" t="s">
        <v>649</v>
      </c>
      <c r="B7" s="71">
        <v>2</v>
      </c>
    </row>
    <row r="8" spans="1:2" x14ac:dyDescent="0.35">
      <c r="A8" s="75" t="s">
        <v>632</v>
      </c>
      <c r="B8" s="71">
        <v>2</v>
      </c>
    </row>
    <row r="9" spans="1:2" x14ac:dyDescent="0.35">
      <c r="A9" s="75" t="s">
        <v>626</v>
      </c>
      <c r="B9" s="71">
        <v>2</v>
      </c>
    </row>
    <row r="10" spans="1:2" x14ac:dyDescent="0.35">
      <c r="A10" s="75" t="s">
        <v>677</v>
      </c>
      <c r="B10" s="71">
        <v>1</v>
      </c>
    </row>
    <row r="11" spans="1:2" x14ac:dyDescent="0.35">
      <c r="A11" s="75" t="s">
        <v>1445</v>
      </c>
      <c r="B11" s="71">
        <v>1</v>
      </c>
    </row>
    <row r="14" spans="1:2" ht="14.5" customHeight="1" x14ac:dyDescent="0.35">
      <c r="A14" s="13" t="s">
        <v>1448</v>
      </c>
      <c r="B14" s="13" t="s">
        <v>1446</v>
      </c>
    </row>
    <row r="15" spans="1:2" x14ac:dyDescent="0.35">
      <c r="A15" s="71" t="s">
        <v>305</v>
      </c>
      <c r="B15" s="71">
        <v>14</v>
      </c>
    </row>
    <row r="16" spans="1:2" x14ac:dyDescent="0.35">
      <c r="A16" s="71" t="s">
        <v>694</v>
      </c>
      <c r="B16" s="71">
        <v>9</v>
      </c>
    </row>
    <row r="17" spans="1:2" x14ac:dyDescent="0.35">
      <c r="A17" s="71" t="s">
        <v>224</v>
      </c>
      <c r="B17" s="71">
        <v>8</v>
      </c>
    </row>
    <row r="18" spans="1:2" x14ac:dyDescent="0.35">
      <c r="A18" s="71" t="s">
        <v>679</v>
      </c>
      <c r="B18" s="71">
        <v>4</v>
      </c>
    </row>
    <row r="19" spans="1:2" x14ac:dyDescent="0.35">
      <c r="A19" s="71" t="s">
        <v>226</v>
      </c>
      <c r="B19" s="71">
        <v>4</v>
      </c>
    </row>
    <row r="20" spans="1:2" x14ac:dyDescent="0.35">
      <c r="A20" s="71" t="s">
        <v>223</v>
      </c>
      <c r="B20" s="71">
        <v>3</v>
      </c>
    </row>
    <row r="21" spans="1:2" x14ac:dyDescent="0.35">
      <c r="A21" s="71" t="s">
        <v>307</v>
      </c>
      <c r="B21" s="71">
        <v>3</v>
      </c>
    </row>
    <row r="22" spans="1:2" x14ac:dyDescent="0.35">
      <c r="A22" s="71" t="s">
        <v>221</v>
      </c>
      <c r="B22" s="71">
        <v>2</v>
      </c>
    </row>
    <row r="23" spans="1:2" x14ac:dyDescent="0.35">
      <c r="A23" s="71" t="s">
        <v>382</v>
      </c>
      <c r="B23" s="71">
        <v>2</v>
      </c>
    </row>
    <row r="24" spans="1:2" x14ac:dyDescent="0.35">
      <c r="A24" s="71" t="s">
        <v>225</v>
      </c>
      <c r="B24" s="71">
        <v>2</v>
      </c>
    </row>
    <row r="27" spans="1:2" ht="14.5" customHeight="1" x14ac:dyDescent="0.35">
      <c r="A27" s="13" t="s">
        <v>1450</v>
      </c>
      <c r="B27" s="13" t="s">
        <v>1446</v>
      </c>
    </row>
    <row r="28" spans="1:2" x14ac:dyDescent="0.35">
      <c r="A28" s="71" t="s">
        <v>702</v>
      </c>
      <c r="B28" s="71">
        <v>5</v>
      </c>
    </row>
    <row r="29" spans="1:2" x14ac:dyDescent="0.35">
      <c r="A29" s="71" t="s">
        <v>1451</v>
      </c>
      <c r="B29" s="71">
        <v>2</v>
      </c>
    </row>
    <row r="30" spans="1:2" x14ac:dyDescent="0.35">
      <c r="A30" s="71" t="s">
        <v>1452</v>
      </c>
      <c r="B30" s="71">
        <v>2</v>
      </c>
    </row>
    <row r="31" spans="1:2" x14ac:dyDescent="0.35">
      <c r="A31" s="71" t="s">
        <v>1453</v>
      </c>
      <c r="B31" s="71">
        <v>2</v>
      </c>
    </row>
    <row r="32" spans="1:2" x14ac:dyDescent="0.35">
      <c r="A32" s="71" t="s">
        <v>1454</v>
      </c>
      <c r="B32" s="71">
        <v>2</v>
      </c>
    </row>
    <row r="33" spans="1:2" x14ac:dyDescent="0.35">
      <c r="A33" s="71" t="s">
        <v>701</v>
      </c>
      <c r="B33" s="71">
        <v>2</v>
      </c>
    </row>
    <row r="34" spans="1:2" x14ac:dyDescent="0.35">
      <c r="A34" s="71" t="s">
        <v>1455</v>
      </c>
      <c r="B34" s="71">
        <v>1</v>
      </c>
    </row>
    <row r="35" spans="1:2" x14ac:dyDescent="0.35">
      <c r="A35" s="71" t="s">
        <v>703</v>
      </c>
      <c r="B35" s="71">
        <v>1</v>
      </c>
    </row>
    <row r="36" spans="1:2" x14ac:dyDescent="0.35">
      <c r="A36" s="71" t="s">
        <v>1456</v>
      </c>
      <c r="B36" s="71">
        <v>1</v>
      </c>
    </row>
    <row r="37" spans="1:2" x14ac:dyDescent="0.35">
      <c r="A37" s="71" t="s">
        <v>1457</v>
      </c>
      <c r="B37" s="71">
        <v>1</v>
      </c>
    </row>
    <row r="40" spans="1:2" ht="14.5" customHeight="1" x14ac:dyDescent="0.35">
      <c r="A40" s="13" t="s">
        <v>1459</v>
      </c>
      <c r="B40" s="13" t="s">
        <v>1446</v>
      </c>
    </row>
    <row r="41" spans="1:2" x14ac:dyDescent="0.35">
      <c r="A41" s="77" t="s">
        <v>1460</v>
      </c>
      <c r="B41" s="77">
        <v>21</v>
      </c>
    </row>
    <row r="42" spans="1:2" x14ac:dyDescent="0.35">
      <c r="A42" s="77" t="s">
        <v>1461</v>
      </c>
      <c r="B42" s="77">
        <v>9</v>
      </c>
    </row>
    <row r="43" spans="1:2" x14ac:dyDescent="0.35">
      <c r="A43" s="77" t="s">
        <v>1462</v>
      </c>
      <c r="B43" s="77">
        <v>0</v>
      </c>
    </row>
    <row r="44" spans="1:2" x14ac:dyDescent="0.35">
      <c r="A44" s="77" t="s">
        <v>1463</v>
      </c>
      <c r="B44" s="77">
        <v>1239</v>
      </c>
    </row>
    <row r="45" spans="1:2" x14ac:dyDescent="0.35">
      <c r="A45" s="77" t="s">
        <v>1464</v>
      </c>
      <c r="B45" s="77">
        <v>1269</v>
      </c>
    </row>
    <row r="46" spans="1:2" x14ac:dyDescent="0.35">
      <c r="A46" s="77" t="s">
        <v>1465</v>
      </c>
      <c r="B46" s="77">
        <v>92</v>
      </c>
    </row>
    <row r="47" spans="1:2" x14ac:dyDescent="0.35">
      <c r="A47" s="77" t="s">
        <v>1466</v>
      </c>
      <c r="B47" s="77">
        <v>88</v>
      </c>
    </row>
    <row r="48" spans="1:2" x14ac:dyDescent="0.35">
      <c r="A48" s="77" t="s">
        <v>1467</v>
      </c>
      <c r="B48" s="77">
        <v>69</v>
      </c>
    </row>
    <row r="49" spans="1:2" x14ac:dyDescent="0.35">
      <c r="A49" s="77" t="s">
        <v>1468</v>
      </c>
      <c r="B49" s="77">
        <v>21</v>
      </c>
    </row>
    <row r="50" spans="1:2" x14ac:dyDescent="0.35">
      <c r="A50" s="77" t="s">
        <v>1469</v>
      </c>
      <c r="B50" s="77">
        <v>15</v>
      </c>
    </row>
    <row r="53" spans="1:2" ht="14.5" customHeight="1" x14ac:dyDescent="0.35">
      <c r="A53" s="13" t="s">
        <v>1471</v>
      </c>
      <c r="B53" s="13" t="s">
        <v>1446</v>
      </c>
    </row>
    <row r="54" spans="1:2" x14ac:dyDescent="0.35">
      <c r="A54" s="77" t="s">
        <v>1472</v>
      </c>
      <c r="B54" s="77">
        <v>86</v>
      </c>
    </row>
    <row r="55" spans="1:2" x14ac:dyDescent="0.35">
      <c r="A55" s="77" t="s">
        <v>1473</v>
      </c>
      <c r="B55" s="77">
        <v>67</v>
      </c>
    </row>
    <row r="56" spans="1:2" x14ac:dyDescent="0.35">
      <c r="A56" s="77" t="s">
        <v>1474</v>
      </c>
      <c r="B56" s="77">
        <v>16</v>
      </c>
    </row>
    <row r="57" spans="1:2" x14ac:dyDescent="0.35">
      <c r="A57" s="77" t="s">
        <v>1475</v>
      </c>
      <c r="B57" s="77">
        <v>13</v>
      </c>
    </row>
    <row r="58" spans="1:2" x14ac:dyDescent="0.35">
      <c r="A58" s="77" t="s">
        <v>1476</v>
      </c>
      <c r="B58" s="77">
        <v>9</v>
      </c>
    </row>
    <row r="59" spans="1:2" x14ac:dyDescent="0.35">
      <c r="A59" s="77" t="s">
        <v>1477</v>
      </c>
      <c r="B59" s="77">
        <v>9</v>
      </c>
    </row>
    <row r="60" spans="1:2" x14ac:dyDescent="0.35">
      <c r="A60" s="77" t="s">
        <v>1478</v>
      </c>
      <c r="B60" s="77">
        <v>7</v>
      </c>
    </row>
    <row r="61" spans="1:2" x14ac:dyDescent="0.35">
      <c r="A61" s="77" t="s">
        <v>1479</v>
      </c>
      <c r="B61" s="77">
        <v>7</v>
      </c>
    </row>
    <row r="62" spans="1:2" x14ac:dyDescent="0.35">
      <c r="A62" s="77" t="s">
        <v>1480</v>
      </c>
      <c r="B62" s="77">
        <v>5</v>
      </c>
    </row>
    <row r="63" spans="1:2" x14ac:dyDescent="0.35">
      <c r="A63" s="77" t="s">
        <v>1481</v>
      </c>
      <c r="B63" s="77">
        <v>5</v>
      </c>
    </row>
    <row r="66" spans="1:2" ht="14.5" customHeight="1" x14ac:dyDescent="0.35">
      <c r="A66" s="13" t="s">
        <v>1483</v>
      </c>
      <c r="B66" s="13" t="s">
        <v>1446</v>
      </c>
    </row>
    <row r="67" spans="1:2" x14ac:dyDescent="0.35">
      <c r="A67" s="71" t="s">
        <v>535</v>
      </c>
      <c r="B67" s="71">
        <v>1</v>
      </c>
    </row>
    <row r="68" spans="1:2" x14ac:dyDescent="0.35">
      <c r="A68" s="71" t="s">
        <v>533</v>
      </c>
      <c r="B68" s="71">
        <v>1</v>
      </c>
    </row>
    <row r="69" spans="1:2" x14ac:dyDescent="0.35">
      <c r="A69" s="71" t="s">
        <v>532</v>
      </c>
      <c r="B69" s="71">
        <v>1</v>
      </c>
    </row>
    <row r="70" spans="1:2" x14ac:dyDescent="0.35">
      <c r="A70" s="71" t="s">
        <v>528</v>
      </c>
      <c r="B70" s="71">
        <v>1</v>
      </c>
    </row>
    <row r="71" spans="1:2" x14ac:dyDescent="0.35">
      <c r="A71" s="71" t="s">
        <v>527</v>
      </c>
      <c r="B71" s="71">
        <v>1</v>
      </c>
    </row>
    <row r="72" spans="1:2" x14ac:dyDescent="0.35">
      <c r="A72" s="71" t="s">
        <v>526</v>
      </c>
      <c r="B72" s="71">
        <v>1</v>
      </c>
    </row>
    <row r="75" spans="1:2" ht="14.5" customHeight="1" x14ac:dyDescent="0.35">
      <c r="A75" s="13" t="s">
        <v>1484</v>
      </c>
      <c r="B75" s="13" t="s">
        <v>1446</v>
      </c>
    </row>
    <row r="76" spans="1:2" x14ac:dyDescent="0.35">
      <c r="A76" s="71" t="s">
        <v>217</v>
      </c>
      <c r="B76" s="71">
        <v>4</v>
      </c>
    </row>
    <row r="77" spans="1:2" x14ac:dyDescent="0.35">
      <c r="A77" s="71" t="s">
        <v>320</v>
      </c>
      <c r="B77" s="71">
        <v>2</v>
      </c>
    </row>
    <row r="78" spans="1:2" x14ac:dyDescent="0.35">
      <c r="A78" s="71" t="s">
        <v>518</v>
      </c>
      <c r="B78" s="71">
        <v>2</v>
      </c>
    </row>
    <row r="79" spans="1:2" x14ac:dyDescent="0.35">
      <c r="A79" s="71" t="s">
        <v>520</v>
      </c>
      <c r="B79" s="71">
        <v>1</v>
      </c>
    </row>
    <row r="80" spans="1:2" x14ac:dyDescent="0.35">
      <c r="A80" s="71" t="s">
        <v>515</v>
      </c>
      <c r="B80" s="71">
        <v>1</v>
      </c>
    </row>
    <row r="81" spans="1:2" x14ac:dyDescent="0.35">
      <c r="A81" s="71" t="s">
        <v>394</v>
      </c>
      <c r="B81" s="71">
        <v>1</v>
      </c>
    </row>
    <row r="82" spans="1:2" x14ac:dyDescent="0.35">
      <c r="A82" s="71" t="s">
        <v>534</v>
      </c>
      <c r="B82" s="71">
        <v>1</v>
      </c>
    </row>
    <row r="83" spans="1:2" x14ac:dyDescent="0.35">
      <c r="A83" s="71" t="s">
        <v>503</v>
      </c>
      <c r="B83" s="71">
        <v>1</v>
      </c>
    </row>
    <row r="84" spans="1:2" x14ac:dyDescent="0.35">
      <c r="A84" s="71" t="s">
        <v>499</v>
      </c>
      <c r="B84" s="71">
        <v>1</v>
      </c>
    </row>
    <row r="85" spans="1:2" x14ac:dyDescent="0.35">
      <c r="A85" s="71" t="s">
        <v>531</v>
      </c>
      <c r="B85" s="71">
        <v>1</v>
      </c>
    </row>
    <row r="88" spans="1:2" ht="14.5" customHeight="1" x14ac:dyDescent="0.35">
      <c r="A88" s="13" t="s">
        <v>1487</v>
      </c>
      <c r="B88" s="13" t="s">
        <v>1446</v>
      </c>
    </row>
    <row r="89" spans="1:2" x14ac:dyDescent="0.35">
      <c r="A89" s="112" t="s">
        <v>487</v>
      </c>
      <c r="B89" s="71">
        <v>1653500</v>
      </c>
    </row>
    <row r="90" spans="1:2" x14ac:dyDescent="0.35">
      <c r="A90" s="112" t="s">
        <v>215</v>
      </c>
      <c r="B90" s="71">
        <v>1436111</v>
      </c>
    </row>
    <row r="91" spans="1:2" x14ac:dyDescent="0.35">
      <c r="A91" s="112" t="s">
        <v>351</v>
      </c>
      <c r="B91" s="71">
        <v>403919</v>
      </c>
    </row>
    <row r="92" spans="1:2" x14ac:dyDescent="0.35">
      <c r="A92" s="112" t="s">
        <v>463</v>
      </c>
      <c r="B92" s="71">
        <v>367179</v>
      </c>
    </row>
    <row r="93" spans="1:2" x14ac:dyDescent="0.35">
      <c r="A93" s="112" t="s">
        <v>520</v>
      </c>
      <c r="B93" s="71">
        <v>321357</v>
      </c>
    </row>
    <row r="94" spans="1:2" x14ac:dyDescent="0.35">
      <c r="A94" s="112" t="s">
        <v>493</v>
      </c>
      <c r="B94" s="71">
        <v>251695</v>
      </c>
    </row>
    <row r="95" spans="1:2" x14ac:dyDescent="0.35">
      <c r="A95" s="112" t="s">
        <v>216</v>
      </c>
      <c r="B95" s="71">
        <v>155716</v>
      </c>
    </row>
    <row r="96" spans="1:2" x14ac:dyDescent="0.35">
      <c r="A96" s="112" t="s">
        <v>502</v>
      </c>
      <c r="B96" s="71">
        <v>135101</v>
      </c>
    </row>
    <row r="97" spans="1:2" x14ac:dyDescent="0.35">
      <c r="A97" s="112" t="s">
        <v>525</v>
      </c>
      <c r="B97" s="71">
        <v>131927</v>
      </c>
    </row>
    <row r="98" spans="1:2" x14ac:dyDescent="0.35">
      <c r="A98" s="112" t="s">
        <v>479</v>
      </c>
      <c r="B98" s="71">
        <v>130011</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s>
  <pageMargins left="0.7" right="0.7" top="0.75" bottom="0.75" header="0.3" footer="0.3"/>
  <tableParts count="8">
    <tablePart r:id="rId11"/>
    <tablePart r:id="rId12"/>
    <tablePart r:id="rId13"/>
    <tablePart r:id="rId14"/>
    <tablePart r:id="rId15"/>
    <tablePart r:id="rId16"/>
    <tablePart r:id="rId17"/>
    <tablePart r:id="rId18"/>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9"/>
  <sheetViews>
    <sheetView tabSelected="1" workbookViewId="0">
      <selection activeCell="B2" sqref="B2:B6"/>
    </sheetView>
  </sheetViews>
  <sheetFormatPr defaultRowHeight="14.5" x14ac:dyDescent="0.35"/>
  <cols>
    <col min="1" max="1" width="7.81640625" bestFit="1" customWidth="1"/>
    <col min="2" max="2" width="8.08984375" bestFit="1" customWidth="1"/>
    <col min="3" max="3" width="9.81640625" bestFit="1" customWidth="1"/>
    <col min="4" max="4" width="32.81640625" bestFit="1" customWidth="1"/>
    <col min="5" max="5" width="33.6328125" bestFit="1" customWidth="1"/>
    <col min="6" max="6" width="47.36328125" bestFit="1" customWidth="1"/>
  </cols>
  <sheetData>
    <row r="1" spans="1:6" ht="14.5" customHeight="1" x14ac:dyDescent="0.35">
      <c r="A1" s="13" t="s">
        <v>1664</v>
      </c>
      <c r="B1" s="13" t="s">
        <v>1839</v>
      </c>
      <c r="C1" s="13" t="s">
        <v>1840</v>
      </c>
      <c r="D1" s="13" t="s">
        <v>1841</v>
      </c>
      <c r="E1" s="13" t="s">
        <v>1842</v>
      </c>
      <c r="F1" s="13" t="s">
        <v>1843</v>
      </c>
    </row>
    <row r="2" spans="1:6" x14ac:dyDescent="0.35">
      <c r="A2" s="71" t="s">
        <v>1460</v>
      </c>
      <c r="B2" s="71">
        <v>21</v>
      </c>
      <c r="C2" s="115">
        <v>1.6548463356973995E-2</v>
      </c>
      <c r="D2" s="71"/>
      <c r="E2" s="71"/>
      <c r="F2" s="71"/>
    </row>
    <row r="3" spans="1:6" x14ac:dyDescent="0.35">
      <c r="A3" s="71" t="s">
        <v>1461</v>
      </c>
      <c r="B3" s="71">
        <v>9</v>
      </c>
      <c r="C3" s="115">
        <v>7.0921985815602835E-3</v>
      </c>
      <c r="D3" s="71"/>
      <c r="E3" s="71"/>
      <c r="F3" s="71"/>
    </row>
    <row r="4" spans="1:6" x14ac:dyDescent="0.35">
      <c r="A4" s="71" t="s">
        <v>1462</v>
      </c>
      <c r="B4" s="71">
        <v>0</v>
      </c>
      <c r="C4" s="115">
        <v>0</v>
      </c>
      <c r="D4" s="71"/>
      <c r="E4" s="71"/>
      <c r="F4" s="71"/>
    </row>
    <row r="5" spans="1:6" x14ac:dyDescent="0.35">
      <c r="A5" s="71" t="s">
        <v>1463</v>
      </c>
      <c r="B5" s="71">
        <v>1239</v>
      </c>
      <c r="C5" s="115">
        <v>0.97635933806146569</v>
      </c>
      <c r="D5" s="71"/>
      <c r="E5" s="71"/>
      <c r="F5" s="71"/>
    </row>
    <row r="6" spans="1:6" x14ac:dyDescent="0.35">
      <c r="A6" s="71" t="s">
        <v>1464</v>
      </c>
      <c r="B6" s="71">
        <v>1269</v>
      </c>
      <c r="C6" s="115">
        <v>1</v>
      </c>
      <c r="D6" s="71"/>
      <c r="E6" s="71"/>
      <c r="F6" s="71"/>
    </row>
    <row r="7" spans="1:6" x14ac:dyDescent="0.35">
      <c r="A7" s="77" t="s">
        <v>1465</v>
      </c>
      <c r="B7" s="77">
        <v>92</v>
      </c>
      <c r="C7" s="116">
        <v>3.3877538318065367E-3</v>
      </c>
      <c r="D7" s="77" t="b">
        <v>0</v>
      </c>
      <c r="E7" s="77" t="b">
        <v>0</v>
      </c>
      <c r="F7" s="77" t="b">
        <v>0</v>
      </c>
    </row>
    <row r="8" spans="1:6" x14ac:dyDescent="0.35">
      <c r="A8" s="77" t="s">
        <v>1466</v>
      </c>
      <c r="B8" s="77">
        <v>88</v>
      </c>
      <c r="C8" s="116">
        <v>4.0060319075144353E-3</v>
      </c>
      <c r="D8" s="77" t="b">
        <v>0</v>
      </c>
      <c r="E8" s="77" t="b">
        <v>0</v>
      </c>
      <c r="F8" s="77" t="b">
        <v>0</v>
      </c>
    </row>
    <row r="9" spans="1:6" x14ac:dyDescent="0.35">
      <c r="A9" s="77" t="s">
        <v>1467</v>
      </c>
      <c r="B9" s="77">
        <v>69</v>
      </c>
      <c r="C9" s="116">
        <v>9.2829919839562385E-3</v>
      </c>
      <c r="D9" s="77" t="b">
        <v>0</v>
      </c>
      <c r="E9" s="77" t="b">
        <v>0</v>
      </c>
      <c r="F9" s="77" t="b">
        <v>0</v>
      </c>
    </row>
    <row r="10" spans="1:6" x14ac:dyDescent="0.35">
      <c r="A10" s="77" t="s">
        <v>1468</v>
      </c>
      <c r="B10" s="77">
        <v>21</v>
      </c>
      <c r="C10" s="116">
        <v>1.3149847792128775E-2</v>
      </c>
      <c r="D10" s="77" t="b">
        <v>0</v>
      </c>
      <c r="E10" s="77" t="b">
        <v>0</v>
      </c>
      <c r="F10" s="77" t="b">
        <v>0</v>
      </c>
    </row>
    <row r="11" spans="1:6" x14ac:dyDescent="0.35">
      <c r="A11" s="77" t="s">
        <v>1469</v>
      </c>
      <c r="B11" s="77">
        <v>15</v>
      </c>
      <c r="C11" s="116">
        <v>1.0415761937776319E-2</v>
      </c>
      <c r="D11" s="77" t="b">
        <v>0</v>
      </c>
      <c r="E11" s="77" t="b">
        <v>0</v>
      </c>
      <c r="F11" s="77" t="b">
        <v>0</v>
      </c>
    </row>
    <row r="12" spans="1:6" x14ac:dyDescent="0.35">
      <c r="A12" s="77" t="s">
        <v>1665</v>
      </c>
      <c r="B12" s="77">
        <v>13</v>
      </c>
      <c r="C12" s="116">
        <v>9.7228789401597859E-3</v>
      </c>
      <c r="D12" s="77" t="b">
        <v>0</v>
      </c>
      <c r="E12" s="77" t="b">
        <v>0</v>
      </c>
      <c r="F12" s="77" t="b">
        <v>0</v>
      </c>
    </row>
    <row r="13" spans="1:6" x14ac:dyDescent="0.35">
      <c r="A13" s="77" t="s">
        <v>1666</v>
      </c>
      <c r="B13" s="77">
        <v>13</v>
      </c>
      <c r="C13" s="116">
        <v>1.348282495652629E-2</v>
      </c>
      <c r="D13" s="77" t="b">
        <v>0</v>
      </c>
      <c r="E13" s="77" t="b">
        <v>0</v>
      </c>
      <c r="F13" s="77" t="b">
        <v>0</v>
      </c>
    </row>
    <row r="14" spans="1:6" x14ac:dyDescent="0.35">
      <c r="A14" s="77" t="s">
        <v>1667</v>
      </c>
      <c r="B14" s="77">
        <v>11</v>
      </c>
      <c r="C14" s="116">
        <v>8.9144392994787037E-3</v>
      </c>
      <c r="D14" s="77" t="b">
        <v>0</v>
      </c>
      <c r="E14" s="77" t="b">
        <v>0</v>
      </c>
      <c r="F14" s="77" t="b">
        <v>0</v>
      </c>
    </row>
    <row r="15" spans="1:6" x14ac:dyDescent="0.35">
      <c r="A15" s="77" t="s">
        <v>1668</v>
      </c>
      <c r="B15" s="77">
        <v>10</v>
      </c>
      <c r="C15" s="116">
        <v>8.4605618694191947E-3</v>
      </c>
      <c r="D15" s="77" t="b">
        <v>0</v>
      </c>
      <c r="E15" s="77" t="b">
        <v>0</v>
      </c>
      <c r="F15" s="77" t="b">
        <v>0</v>
      </c>
    </row>
    <row r="16" spans="1:6" x14ac:dyDescent="0.35">
      <c r="A16" s="77" t="s">
        <v>1669</v>
      </c>
      <c r="B16" s="77">
        <v>10</v>
      </c>
      <c r="C16" s="116">
        <v>8.4605618694191947E-3</v>
      </c>
      <c r="D16" s="77" t="b">
        <v>0</v>
      </c>
      <c r="E16" s="77" t="b">
        <v>0</v>
      </c>
      <c r="F16" s="77" t="b">
        <v>0</v>
      </c>
    </row>
    <row r="17" spans="1:6" x14ac:dyDescent="0.35">
      <c r="A17" s="77" t="s">
        <v>1670</v>
      </c>
      <c r="B17" s="77">
        <v>9</v>
      </c>
      <c r="C17" s="116">
        <v>7.9692149116297947E-3</v>
      </c>
      <c r="D17" s="77" t="b">
        <v>0</v>
      </c>
      <c r="E17" s="77" t="b">
        <v>0</v>
      </c>
      <c r="F17" s="77" t="b">
        <v>0</v>
      </c>
    </row>
    <row r="18" spans="1:6" x14ac:dyDescent="0.35">
      <c r="A18" s="77" t="s">
        <v>1671</v>
      </c>
      <c r="B18" s="77">
        <v>8</v>
      </c>
      <c r="C18" s="116">
        <v>8.2971230501700244E-3</v>
      </c>
      <c r="D18" s="77" t="b">
        <v>0</v>
      </c>
      <c r="E18" s="77" t="b">
        <v>0</v>
      </c>
      <c r="F18" s="77" t="b">
        <v>0</v>
      </c>
    </row>
    <row r="19" spans="1:6" x14ac:dyDescent="0.35">
      <c r="A19" s="77" t="s">
        <v>1672</v>
      </c>
      <c r="B19" s="77">
        <v>7</v>
      </c>
      <c r="C19" s="116">
        <v>6.8563413877495098E-3</v>
      </c>
      <c r="D19" s="77" t="b">
        <v>0</v>
      </c>
      <c r="E19" s="77" t="b">
        <v>0</v>
      </c>
      <c r="F19" s="77" t="b">
        <v>0</v>
      </c>
    </row>
    <row r="20" spans="1:6" x14ac:dyDescent="0.35">
      <c r="A20" s="77" t="s">
        <v>1673</v>
      </c>
      <c r="B20" s="77">
        <v>7</v>
      </c>
      <c r="C20" s="116">
        <v>6.8563413877495098E-3</v>
      </c>
      <c r="D20" s="77" t="b">
        <v>0</v>
      </c>
      <c r="E20" s="77" t="b">
        <v>0</v>
      </c>
      <c r="F20" s="77" t="b">
        <v>0</v>
      </c>
    </row>
    <row r="21" spans="1:6" x14ac:dyDescent="0.35">
      <c r="A21" s="77" t="s">
        <v>1674</v>
      </c>
      <c r="B21" s="77">
        <v>6</v>
      </c>
      <c r="C21" s="116">
        <v>6.2228422876275183E-3</v>
      </c>
      <c r="D21" s="77" t="b">
        <v>0</v>
      </c>
      <c r="E21" s="77" t="b">
        <v>0</v>
      </c>
      <c r="F21" s="77" t="b">
        <v>0</v>
      </c>
    </row>
    <row r="22" spans="1:6" x14ac:dyDescent="0.35">
      <c r="A22" s="77" t="s">
        <v>1675</v>
      </c>
      <c r="B22" s="77">
        <v>6</v>
      </c>
      <c r="C22" s="116">
        <v>7.7785528595343987E-3</v>
      </c>
      <c r="D22" s="77" t="b">
        <v>0</v>
      </c>
      <c r="E22" s="77" t="b">
        <v>0</v>
      </c>
      <c r="F22" s="77" t="b">
        <v>0</v>
      </c>
    </row>
    <row r="23" spans="1:6" x14ac:dyDescent="0.35">
      <c r="A23" s="77" t="s">
        <v>1676</v>
      </c>
      <c r="B23" s="77">
        <v>6</v>
      </c>
      <c r="C23" s="116">
        <v>6.6320476935583968E-3</v>
      </c>
      <c r="D23" s="77" t="b">
        <v>0</v>
      </c>
      <c r="E23" s="77" t="b">
        <v>0</v>
      </c>
      <c r="F23" s="77" t="b">
        <v>0</v>
      </c>
    </row>
    <row r="24" spans="1:6" x14ac:dyDescent="0.35">
      <c r="A24" s="77" t="s">
        <v>1677</v>
      </c>
      <c r="B24" s="77">
        <v>6</v>
      </c>
      <c r="C24" s="116">
        <v>6.2228422876275183E-3</v>
      </c>
      <c r="D24" s="77" t="b">
        <v>0</v>
      </c>
      <c r="E24" s="77" t="b">
        <v>0</v>
      </c>
      <c r="F24" s="77" t="b">
        <v>0</v>
      </c>
    </row>
    <row r="25" spans="1:6" x14ac:dyDescent="0.35">
      <c r="A25" s="77" t="s">
        <v>1678</v>
      </c>
      <c r="B25" s="77">
        <v>6</v>
      </c>
      <c r="C25" s="116">
        <v>6.2228422876275183E-3</v>
      </c>
      <c r="D25" s="77" t="b">
        <v>0</v>
      </c>
      <c r="E25" s="77" t="b">
        <v>0</v>
      </c>
      <c r="F25" s="77" t="b">
        <v>0</v>
      </c>
    </row>
    <row r="26" spans="1:6" x14ac:dyDescent="0.35">
      <c r="A26" s="77" t="s">
        <v>1679</v>
      </c>
      <c r="B26" s="77">
        <v>6</v>
      </c>
      <c r="C26" s="116">
        <v>6.2228422876275183E-3</v>
      </c>
      <c r="D26" s="77" t="b">
        <v>0</v>
      </c>
      <c r="E26" s="77" t="b">
        <v>0</v>
      </c>
      <c r="F26" s="77" t="b">
        <v>0</v>
      </c>
    </row>
    <row r="27" spans="1:6" x14ac:dyDescent="0.35">
      <c r="A27" s="77" t="s">
        <v>1680</v>
      </c>
      <c r="B27" s="77">
        <v>6</v>
      </c>
      <c r="C27" s="116">
        <v>6.2228422876275183E-3</v>
      </c>
      <c r="D27" s="77" t="b">
        <v>0</v>
      </c>
      <c r="E27" s="77" t="b">
        <v>0</v>
      </c>
      <c r="F27" s="77" t="b">
        <v>0</v>
      </c>
    </row>
    <row r="28" spans="1:6" x14ac:dyDescent="0.35">
      <c r="A28" s="77" t="s">
        <v>1681</v>
      </c>
      <c r="B28" s="77">
        <v>6</v>
      </c>
      <c r="C28" s="116">
        <v>6.6320476935583968E-3</v>
      </c>
      <c r="D28" s="77" t="b">
        <v>0</v>
      </c>
      <c r="E28" s="77" t="b">
        <v>0</v>
      </c>
      <c r="F28" s="77" t="b">
        <v>0</v>
      </c>
    </row>
    <row r="29" spans="1:6" x14ac:dyDescent="0.35">
      <c r="A29" s="77" t="s">
        <v>1682</v>
      </c>
      <c r="B29" s="77">
        <v>6</v>
      </c>
      <c r="C29" s="116">
        <v>6.2228422876275183E-3</v>
      </c>
      <c r="D29" s="77" t="b">
        <v>0</v>
      </c>
      <c r="E29" s="77" t="b">
        <v>0</v>
      </c>
      <c r="F29" s="77" t="b">
        <v>0</v>
      </c>
    </row>
    <row r="30" spans="1:6" x14ac:dyDescent="0.35">
      <c r="A30" s="77" t="s">
        <v>1683</v>
      </c>
      <c r="B30" s="77">
        <v>5</v>
      </c>
      <c r="C30" s="116">
        <v>5.5267064112986637E-3</v>
      </c>
      <c r="D30" s="77" t="b">
        <v>0</v>
      </c>
      <c r="E30" s="77" t="b">
        <v>0</v>
      </c>
      <c r="F30" s="77" t="b">
        <v>0</v>
      </c>
    </row>
    <row r="31" spans="1:6" x14ac:dyDescent="0.35">
      <c r="A31" s="77" t="s">
        <v>702</v>
      </c>
      <c r="B31" s="77">
        <v>5</v>
      </c>
      <c r="C31" s="116">
        <v>5.5267064112986637E-3</v>
      </c>
      <c r="D31" s="77" t="b">
        <v>0</v>
      </c>
      <c r="E31" s="77" t="b">
        <v>0</v>
      </c>
      <c r="F31" s="77" t="b">
        <v>0</v>
      </c>
    </row>
    <row r="32" spans="1:6" x14ac:dyDescent="0.35">
      <c r="A32" s="77" t="s">
        <v>1684</v>
      </c>
      <c r="B32" s="77">
        <v>5</v>
      </c>
      <c r="C32" s="116">
        <v>5.5267064112986637E-3</v>
      </c>
      <c r="D32" s="77" t="b">
        <v>0</v>
      </c>
      <c r="E32" s="77" t="b">
        <v>0</v>
      </c>
      <c r="F32" s="77" t="b">
        <v>0</v>
      </c>
    </row>
    <row r="33" spans="1:6" x14ac:dyDescent="0.35">
      <c r="A33" s="77" t="s">
        <v>1685</v>
      </c>
      <c r="B33" s="77">
        <v>5</v>
      </c>
      <c r="C33" s="116">
        <v>5.5267064112986637E-3</v>
      </c>
      <c r="D33" s="77" t="b">
        <v>0</v>
      </c>
      <c r="E33" s="77" t="b">
        <v>0</v>
      </c>
      <c r="F33" s="77" t="b">
        <v>0</v>
      </c>
    </row>
    <row r="34" spans="1:6" x14ac:dyDescent="0.35">
      <c r="A34" s="77" t="s">
        <v>1686</v>
      </c>
      <c r="B34" s="77">
        <v>5</v>
      </c>
      <c r="C34" s="116">
        <v>5.5267064112986637E-3</v>
      </c>
      <c r="D34" s="77" t="b">
        <v>0</v>
      </c>
      <c r="E34" s="77" t="b">
        <v>0</v>
      </c>
      <c r="F34" s="77" t="b">
        <v>0</v>
      </c>
    </row>
    <row r="35" spans="1:6" x14ac:dyDescent="0.35">
      <c r="A35" s="77" t="s">
        <v>1687</v>
      </c>
      <c r="B35" s="77">
        <v>5</v>
      </c>
      <c r="C35" s="116">
        <v>5.5267064112986637E-3</v>
      </c>
      <c r="D35" s="77" t="b">
        <v>0</v>
      </c>
      <c r="E35" s="77" t="b">
        <v>0</v>
      </c>
      <c r="F35" s="77" t="b">
        <v>0</v>
      </c>
    </row>
    <row r="36" spans="1:6" x14ac:dyDescent="0.35">
      <c r="A36" s="77" t="s">
        <v>1688</v>
      </c>
      <c r="B36" s="77">
        <v>5</v>
      </c>
      <c r="C36" s="116">
        <v>5.5267064112986637E-3</v>
      </c>
      <c r="D36" s="77" t="b">
        <v>0</v>
      </c>
      <c r="E36" s="77" t="b">
        <v>0</v>
      </c>
      <c r="F36" s="77" t="b">
        <v>0</v>
      </c>
    </row>
    <row r="37" spans="1:6" x14ac:dyDescent="0.35">
      <c r="A37" s="77" t="s">
        <v>1689</v>
      </c>
      <c r="B37" s="77">
        <v>5</v>
      </c>
      <c r="C37" s="116">
        <v>5.5267064112986637E-3</v>
      </c>
      <c r="D37" s="77" t="b">
        <v>0</v>
      </c>
      <c r="E37" s="77" t="b">
        <v>0</v>
      </c>
      <c r="F37" s="77" t="b">
        <v>0</v>
      </c>
    </row>
    <row r="38" spans="1:6" x14ac:dyDescent="0.35">
      <c r="A38" s="77" t="s">
        <v>1690</v>
      </c>
      <c r="B38" s="77">
        <v>5</v>
      </c>
      <c r="C38" s="116">
        <v>5.5267064112986637E-3</v>
      </c>
      <c r="D38" s="77" t="b">
        <v>0</v>
      </c>
      <c r="E38" s="77" t="b">
        <v>0</v>
      </c>
      <c r="F38" s="77" t="b">
        <v>0</v>
      </c>
    </row>
    <row r="39" spans="1:6" x14ac:dyDescent="0.35">
      <c r="A39" s="77" t="s">
        <v>1691</v>
      </c>
      <c r="B39" s="77">
        <v>5</v>
      </c>
      <c r="C39" s="116">
        <v>5.5267064112986637E-3</v>
      </c>
      <c r="D39" s="77" t="b">
        <v>0</v>
      </c>
      <c r="E39" s="77" t="b">
        <v>0</v>
      </c>
      <c r="F39" s="77" t="b">
        <v>0</v>
      </c>
    </row>
    <row r="40" spans="1:6" x14ac:dyDescent="0.35">
      <c r="A40" s="77" t="s">
        <v>1692</v>
      </c>
      <c r="B40" s="77">
        <v>4</v>
      </c>
      <c r="C40" s="116">
        <v>5.1857019063562652E-3</v>
      </c>
      <c r="D40" s="77" t="b">
        <v>0</v>
      </c>
      <c r="E40" s="77" t="b">
        <v>0</v>
      </c>
      <c r="F40" s="77" t="b">
        <v>0</v>
      </c>
    </row>
    <row r="41" spans="1:6" x14ac:dyDescent="0.35">
      <c r="A41" s="77" t="s">
        <v>1693</v>
      </c>
      <c r="B41" s="77">
        <v>4</v>
      </c>
      <c r="C41" s="116">
        <v>4.7552497561123373E-3</v>
      </c>
      <c r="D41" s="77" t="b">
        <v>0</v>
      </c>
      <c r="E41" s="77" t="b">
        <v>0</v>
      </c>
      <c r="F41" s="77" t="b">
        <v>0</v>
      </c>
    </row>
    <row r="42" spans="1:6" x14ac:dyDescent="0.35">
      <c r="A42" s="77" t="s">
        <v>1694</v>
      </c>
      <c r="B42" s="77">
        <v>4</v>
      </c>
      <c r="C42" s="116">
        <v>4.7552497561123373E-3</v>
      </c>
      <c r="D42" s="77" t="b">
        <v>0</v>
      </c>
      <c r="E42" s="77" t="b">
        <v>0</v>
      </c>
      <c r="F42" s="77" t="b">
        <v>0</v>
      </c>
    </row>
    <row r="43" spans="1:6" x14ac:dyDescent="0.35">
      <c r="A43" s="77" t="s">
        <v>1695</v>
      </c>
      <c r="B43" s="77">
        <v>4</v>
      </c>
      <c r="C43" s="116">
        <v>4.7552497561123373E-3</v>
      </c>
      <c r="D43" s="77" t="b">
        <v>0</v>
      </c>
      <c r="E43" s="77" t="b">
        <v>0</v>
      </c>
      <c r="F43" s="77" t="b">
        <v>0</v>
      </c>
    </row>
    <row r="44" spans="1:6" x14ac:dyDescent="0.35">
      <c r="A44" s="77" t="s">
        <v>1696</v>
      </c>
      <c r="B44" s="77">
        <v>4</v>
      </c>
      <c r="C44" s="116">
        <v>4.7552497561123373E-3</v>
      </c>
      <c r="D44" s="77" t="b">
        <v>0</v>
      </c>
      <c r="E44" s="77" t="b">
        <v>0</v>
      </c>
      <c r="F44" s="77" t="b">
        <v>0</v>
      </c>
    </row>
    <row r="45" spans="1:6" x14ac:dyDescent="0.35">
      <c r="A45" s="77" t="s">
        <v>1697</v>
      </c>
      <c r="B45" s="77">
        <v>4</v>
      </c>
      <c r="C45" s="116">
        <v>5.7923901373835903E-3</v>
      </c>
      <c r="D45" s="77" t="b">
        <v>0</v>
      </c>
      <c r="E45" s="77" t="b">
        <v>0</v>
      </c>
      <c r="F45" s="77" t="b">
        <v>0</v>
      </c>
    </row>
    <row r="46" spans="1:6" x14ac:dyDescent="0.35">
      <c r="A46" s="77" t="s">
        <v>1698</v>
      </c>
      <c r="B46" s="77">
        <v>4</v>
      </c>
      <c r="C46" s="116">
        <v>4.7552497561123373E-3</v>
      </c>
      <c r="D46" s="77" t="b">
        <v>0</v>
      </c>
      <c r="E46" s="77" t="b">
        <v>0</v>
      </c>
      <c r="F46" s="77" t="b">
        <v>0</v>
      </c>
    </row>
    <row r="47" spans="1:6" x14ac:dyDescent="0.35">
      <c r="A47" s="77" t="s">
        <v>1699</v>
      </c>
      <c r="B47" s="77">
        <v>4</v>
      </c>
      <c r="C47" s="116">
        <v>5.1857019063562652E-3</v>
      </c>
      <c r="D47" s="77" t="b">
        <v>0</v>
      </c>
      <c r="E47" s="77" t="b">
        <v>0</v>
      </c>
      <c r="F47" s="77" t="b">
        <v>0</v>
      </c>
    </row>
    <row r="48" spans="1:6" x14ac:dyDescent="0.35">
      <c r="A48" s="77" t="s">
        <v>1700</v>
      </c>
      <c r="B48" s="77">
        <v>4</v>
      </c>
      <c r="C48" s="116">
        <v>4.7552497561123373E-3</v>
      </c>
      <c r="D48" s="77" t="b">
        <v>0</v>
      </c>
      <c r="E48" s="77" t="b">
        <v>0</v>
      </c>
      <c r="F48" s="77" t="b">
        <v>0</v>
      </c>
    </row>
    <row r="49" spans="1:6" x14ac:dyDescent="0.35">
      <c r="A49" s="77" t="s">
        <v>217</v>
      </c>
      <c r="B49" s="77">
        <v>4</v>
      </c>
      <c r="C49" s="116">
        <v>4.7552497561123373E-3</v>
      </c>
      <c r="D49" s="77" t="b">
        <v>0</v>
      </c>
      <c r="E49" s="77" t="b">
        <v>0</v>
      </c>
      <c r="F49" s="77" t="b">
        <v>0</v>
      </c>
    </row>
    <row r="50" spans="1:6" x14ac:dyDescent="0.35">
      <c r="A50" s="77" t="s">
        <v>1701</v>
      </c>
      <c r="B50" s="77">
        <v>3</v>
      </c>
      <c r="C50" s="116">
        <v>3.8892764297671994E-3</v>
      </c>
      <c r="D50" s="77" t="b">
        <v>0</v>
      </c>
      <c r="E50" s="77" t="b">
        <v>0</v>
      </c>
      <c r="F50" s="77" t="b">
        <v>0</v>
      </c>
    </row>
    <row r="51" spans="1:6" x14ac:dyDescent="0.35">
      <c r="A51" s="77" t="s">
        <v>1702</v>
      </c>
      <c r="B51" s="77">
        <v>3</v>
      </c>
      <c r="C51" s="116">
        <v>3.8892764297671994E-3</v>
      </c>
      <c r="D51" s="77" t="b">
        <v>0</v>
      </c>
      <c r="E51" s="77" t="b">
        <v>0</v>
      </c>
      <c r="F51" s="77" t="b">
        <v>0</v>
      </c>
    </row>
    <row r="52" spans="1:6" x14ac:dyDescent="0.35">
      <c r="A52" s="77" t="s">
        <v>1703</v>
      </c>
      <c r="B52" s="77">
        <v>3</v>
      </c>
      <c r="C52" s="116">
        <v>4.3442926030376932E-3</v>
      </c>
      <c r="D52" s="77" t="b">
        <v>0</v>
      </c>
      <c r="E52" s="77" t="b">
        <v>0</v>
      </c>
      <c r="F52" s="77" t="b">
        <v>0</v>
      </c>
    </row>
    <row r="53" spans="1:6" x14ac:dyDescent="0.35">
      <c r="A53" s="77" t="s">
        <v>1704</v>
      </c>
      <c r="B53" s="77">
        <v>3</v>
      </c>
      <c r="C53" s="116">
        <v>3.8892764297671994E-3</v>
      </c>
      <c r="D53" s="77" t="b">
        <v>0</v>
      </c>
      <c r="E53" s="77" t="b">
        <v>0</v>
      </c>
      <c r="F53" s="77" t="b">
        <v>0</v>
      </c>
    </row>
    <row r="54" spans="1:6" x14ac:dyDescent="0.35">
      <c r="A54" s="77" t="s">
        <v>1705</v>
      </c>
      <c r="B54" s="77">
        <v>3</v>
      </c>
      <c r="C54" s="116">
        <v>3.8892764297671994E-3</v>
      </c>
      <c r="D54" s="77" t="b">
        <v>0</v>
      </c>
      <c r="E54" s="77" t="b">
        <v>0</v>
      </c>
      <c r="F54" s="77" t="b">
        <v>0</v>
      </c>
    </row>
    <row r="55" spans="1:6" x14ac:dyDescent="0.35">
      <c r="A55" s="77" t="s">
        <v>1706</v>
      </c>
      <c r="B55" s="77">
        <v>3</v>
      </c>
      <c r="C55" s="116">
        <v>3.8892764297671994E-3</v>
      </c>
      <c r="D55" s="77" t="b">
        <v>0</v>
      </c>
      <c r="E55" s="77" t="b">
        <v>0</v>
      </c>
      <c r="F55" s="77" t="b">
        <v>0</v>
      </c>
    </row>
    <row r="56" spans="1:6" x14ac:dyDescent="0.35">
      <c r="A56" s="77" t="s">
        <v>1707</v>
      </c>
      <c r="B56" s="77">
        <v>3</v>
      </c>
      <c r="C56" s="116">
        <v>3.8892764297671994E-3</v>
      </c>
      <c r="D56" s="77" t="b">
        <v>0</v>
      </c>
      <c r="E56" s="77" t="b">
        <v>0</v>
      </c>
      <c r="F56" s="77" t="b">
        <v>0</v>
      </c>
    </row>
    <row r="57" spans="1:6" x14ac:dyDescent="0.35">
      <c r="A57" s="77" t="s">
        <v>1708</v>
      </c>
      <c r="B57" s="77">
        <v>3</v>
      </c>
      <c r="C57" s="116">
        <v>3.8892764297671994E-3</v>
      </c>
      <c r="D57" s="77" t="b">
        <v>0</v>
      </c>
      <c r="E57" s="77" t="b">
        <v>0</v>
      </c>
      <c r="F57" s="77" t="b">
        <v>0</v>
      </c>
    </row>
    <row r="58" spans="1:6" x14ac:dyDescent="0.35">
      <c r="A58" s="77" t="s">
        <v>1709</v>
      </c>
      <c r="B58" s="77">
        <v>3</v>
      </c>
      <c r="C58" s="116">
        <v>3.8892764297671994E-3</v>
      </c>
      <c r="D58" s="77" t="b">
        <v>0</v>
      </c>
      <c r="E58" s="77" t="b">
        <v>0</v>
      </c>
      <c r="F58" s="77" t="b">
        <v>0</v>
      </c>
    </row>
    <row r="59" spans="1:6" x14ac:dyDescent="0.35">
      <c r="A59" s="77" t="s">
        <v>1710</v>
      </c>
      <c r="B59" s="77">
        <v>3</v>
      </c>
      <c r="C59" s="116">
        <v>3.8892764297671994E-3</v>
      </c>
      <c r="D59" s="77" t="b">
        <v>0</v>
      </c>
      <c r="E59" s="77" t="b">
        <v>0</v>
      </c>
      <c r="F59" s="77" t="b">
        <v>0</v>
      </c>
    </row>
    <row r="60" spans="1:6" x14ac:dyDescent="0.35">
      <c r="A60" s="77" t="s">
        <v>1711</v>
      </c>
      <c r="B60" s="77">
        <v>3</v>
      </c>
      <c r="C60" s="116">
        <v>3.8892764297671994E-3</v>
      </c>
      <c r="D60" s="77" t="b">
        <v>0</v>
      </c>
      <c r="E60" s="77" t="b">
        <v>0</v>
      </c>
      <c r="F60" s="77" t="b">
        <v>0</v>
      </c>
    </row>
    <row r="61" spans="1:6" x14ac:dyDescent="0.35">
      <c r="A61" s="77" t="s">
        <v>1712</v>
      </c>
      <c r="B61" s="77">
        <v>3</v>
      </c>
      <c r="C61" s="116">
        <v>4.3442926030376932E-3</v>
      </c>
      <c r="D61" s="77" t="b">
        <v>0</v>
      </c>
      <c r="E61" s="77" t="b">
        <v>0</v>
      </c>
      <c r="F61" s="77" t="b">
        <v>0</v>
      </c>
    </row>
    <row r="62" spans="1:6" x14ac:dyDescent="0.35">
      <c r="A62" s="77" t="s">
        <v>1713</v>
      </c>
      <c r="B62" s="77">
        <v>3</v>
      </c>
      <c r="C62" s="116">
        <v>3.8892764297671994E-3</v>
      </c>
      <c r="D62" s="77" t="b">
        <v>0</v>
      </c>
      <c r="E62" s="77" t="b">
        <v>0</v>
      </c>
      <c r="F62" s="77" t="b">
        <v>0</v>
      </c>
    </row>
    <row r="63" spans="1:6" x14ac:dyDescent="0.35">
      <c r="A63" s="77" t="s">
        <v>1714</v>
      </c>
      <c r="B63" s="77">
        <v>3</v>
      </c>
      <c r="C63" s="116">
        <v>3.8892764297671994E-3</v>
      </c>
      <c r="D63" s="77" t="b">
        <v>0</v>
      </c>
      <c r="E63" s="77" t="b">
        <v>0</v>
      </c>
      <c r="F63" s="77" t="b">
        <v>0</v>
      </c>
    </row>
    <row r="64" spans="1:6" x14ac:dyDescent="0.35">
      <c r="A64" s="77" t="s">
        <v>1715</v>
      </c>
      <c r="B64" s="77">
        <v>3</v>
      </c>
      <c r="C64" s="116">
        <v>3.8892764297671994E-3</v>
      </c>
      <c r="D64" s="77" t="b">
        <v>0</v>
      </c>
      <c r="E64" s="77" t="b">
        <v>0</v>
      </c>
      <c r="F64" s="77" t="b">
        <v>0</v>
      </c>
    </row>
    <row r="65" spans="1:6" x14ac:dyDescent="0.35">
      <c r="A65" s="77" t="s">
        <v>1716</v>
      </c>
      <c r="B65" s="77">
        <v>3</v>
      </c>
      <c r="C65" s="116">
        <v>3.8892764297671994E-3</v>
      </c>
      <c r="D65" s="77" t="b">
        <v>0</v>
      </c>
      <c r="E65" s="77" t="b">
        <v>0</v>
      </c>
      <c r="F65" s="77" t="b">
        <v>0</v>
      </c>
    </row>
    <row r="66" spans="1:6" x14ac:dyDescent="0.35">
      <c r="A66" s="77" t="s">
        <v>1717</v>
      </c>
      <c r="B66" s="77">
        <v>3</v>
      </c>
      <c r="C66" s="116">
        <v>3.8892764297671994E-3</v>
      </c>
      <c r="D66" s="77" t="b">
        <v>0</v>
      </c>
      <c r="E66" s="77" t="b">
        <v>0</v>
      </c>
      <c r="F66" s="77" t="b">
        <v>0</v>
      </c>
    </row>
    <row r="67" spans="1:6" x14ac:dyDescent="0.35">
      <c r="A67" s="77" t="s">
        <v>1718</v>
      </c>
      <c r="B67" s="77">
        <v>3</v>
      </c>
      <c r="C67" s="116">
        <v>3.8892764297671994E-3</v>
      </c>
      <c r="D67" s="77" t="b">
        <v>0</v>
      </c>
      <c r="E67" s="77" t="b">
        <v>0</v>
      </c>
      <c r="F67" s="77" t="b">
        <v>0</v>
      </c>
    </row>
    <row r="68" spans="1:6" x14ac:dyDescent="0.35">
      <c r="A68" s="77" t="s">
        <v>1719</v>
      </c>
      <c r="B68" s="77">
        <v>3</v>
      </c>
      <c r="C68" s="116">
        <v>3.8892764297671994E-3</v>
      </c>
      <c r="D68" s="77" t="b">
        <v>0</v>
      </c>
      <c r="E68" s="77" t="b">
        <v>0</v>
      </c>
      <c r="F68" s="77" t="b">
        <v>0</v>
      </c>
    </row>
    <row r="69" spans="1:6" x14ac:dyDescent="0.35">
      <c r="A69" s="77" t="s">
        <v>1720</v>
      </c>
      <c r="B69" s="77">
        <v>3</v>
      </c>
      <c r="C69" s="116">
        <v>3.8892764297671994E-3</v>
      </c>
      <c r="D69" s="77" t="b">
        <v>0</v>
      </c>
      <c r="E69" s="77" t="b">
        <v>0</v>
      </c>
      <c r="F69" s="77" t="b">
        <v>0</v>
      </c>
    </row>
    <row r="70" spans="1:6" x14ac:dyDescent="0.35">
      <c r="A70" s="77" t="s">
        <v>1721</v>
      </c>
      <c r="B70" s="77">
        <v>3</v>
      </c>
      <c r="C70" s="116">
        <v>3.8892764297671994E-3</v>
      </c>
      <c r="D70" s="77" t="b">
        <v>0</v>
      </c>
      <c r="E70" s="77" t="b">
        <v>0</v>
      </c>
      <c r="F70" s="77" t="b">
        <v>0</v>
      </c>
    </row>
    <row r="71" spans="1:6" x14ac:dyDescent="0.35">
      <c r="A71" s="77" t="s">
        <v>1722</v>
      </c>
      <c r="B71" s="77">
        <v>3</v>
      </c>
      <c r="C71" s="116">
        <v>3.8892764297671994E-3</v>
      </c>
      <c r="D71" s="77" t="b">
        <v>0</v>
      </c>
      <c r="E71" s="77" t="b">
        <v>0</v>
      </c>
      <c r="F71" s="77" t="b">
        <v>0</v>
      </c>
    </row>
    <row r="72" spans="1:6" x14ac:dyDescent="0.35">
      <c r="A72" s="77" t="s">
        <v>1723</v>
      </c>
      <c r="B72" s="77">
        <v>3</v>
      </c>
      <c r="C72" s="116">
        <v>3.8892764297671994E-3</v>
      </c>
      <c r="D72" s="77" t="b">
        <v>0</v>
      </c>
      <c r="E72" s="77" t="b">
        <v>0</v>
      </c>
      <c r="F72" s="77" t="b">
        <v>0</v>
      </c>
    </row>
    <row r="73" spans="1:6" x14ac:dyDescent="0.35">
      <c r="A73" s="77" t="s">
        <v>1724</v>
      </c>
      <c r="B73" s="77">
        <v>3</v>
      </c>
      <c r="C73" s="116">
        <v>3.8892764297671994E-3</v>
      </c>
      <c r="D73" s="77" t="b">
        <v>0</v>
      </c>
      <c r="E73" s="77" t="b">
        <v>0</v>
      </c>
      <c r="F73" s="77" t="b">
        <v>0</v>
      </c>
    </row>
    <row r="74" spans="1:6" x14ac:dyDescent="0.35">
      <c r="A74" s="77" t="s">
        <v>1725</v>
      </c>
      <c r="B74" s="77">
        <v>3</v>
      </c>
      <c r="C74" s="116">
        <v>4.3442926030376932E-3</v>
      </c>
      <c r="D74" s="77" t="b">
        <v>0</v>
      </c>
      <c r="E74" s="77" t="b">
        <v>0</v>
      </c>
      <c r="F74" s="77" t="b">
        <v>0</v>
      </c>
    </row>
    <row r="75" spans="1:6" x14ac:dyDescent="0.35">
      <c r="A75" s="77" t="s">
        <v>1726</v>
      </c>
      <c r="B75" s="77">
        <v>3</v>
      </c>
      <c r="C75" s="116">
        <v>4.3442926030376932E-3</v>
      </c>
      <c r="D75" s="77" t="b">
        <v>0</v>
      </c>
      <c r="E75" s="77" t="b">
        <v>0</v>
      </c>
      <c r="F75" s="77" t="b">
        <v>0</v>
      </c>
    </row>
    <row r="76" spans="1:6" x14ac:dyDescent="0.35">
      <c r="A76" s="77" t="s">
        <v>1727</v>
      </c>
      <c r="B76" s="77">
        <v>3</v>
      </c>
      <c r="C76" s="116">
        <v>4.3442926030376932E-3</v>
      </c>
      <c r="D76" s="77" t="b">
        <v>0</v>
      </c>
      <c r="E76" s="77" t="b">
        <v>0</v>
      </c>
      <c r="F76" s="77" t="b">
        <v>0</v>
      </c>
    </row>
    <row r="77" spans="1:6" x14ac:dyDescent="0.35">
      <c r="A77" s="77" t="s">
        <v>1728</v>
      </c>
      <c r="B77" s="77">
        <v>3</v>
      </c>
      <c r="C77" s="116">
        <v>3.8892764297671994E-3</v>
      </c>
      <c r="D77" s="77" t="b">
        <v>0</v>
      </c>
      <c r="E77" s="77" t="b">
        <v>0</v>
      </c>
      <c r="F77" s="77" t="b">
        <v>0</v>
      </c>
    </row>
    <row r="78" spans="1:6" x14ac:dyDescent="0.35">
      <c r="A78" s="77" t="s">
        <v>1729</v>
      </c>
      <c r="B78" s="77">
        <v>3</v>
      </c>
      <c r="C78" s="116">
        <v>3.8892764297671994E-3</v>
      </c>
      <c r="D78" s="77" t="b">
        <v>0</v>
      </c>
      <c r="E78" s="77" t="b">
        <v>0</v>
      </c>
      <c r="F78" s="77" t="b">
        <v>0</v>
      </c>
    </row>
    <row r="79" spans="1:6" x14ac:dyDescent="0.35">
      <c r="A79" s="77" t="s">
        <v>1730</v>
      </c>
      <c r="B79" s="77">
        <v>2</v>
      </c>
      <c r="C79" s="116">
        <v>2.8961950686917952E-3</v>
      </c>
      <c r="D79" s="77" t="b">
        <v>0</v>
      </c>
      <c r="E79" s="77" t="b">
        <v>0</v>
      </c>
      <c r="F79" s="77" t="b">
        <v>0</v>
      </c>
    </row>
    <row r="80" spans="1:6" x14ac:dyDescent="0.35">
      <c r="A80" s="77" t="s">
        <v>320</v>
      </c>
      <c r="B80" s="77">
        <v>2</v>
      </c>
      <c r="C80" s="116">
        <v>2.8961950686917952E-3</v>
      </c>
      <c r="D80" s="77" t="b">
        <v>0</v>
      </c>
      <c r="E80" s="77" t="b">
        <v>0</v>
      </c>
      <c r="F80" s="77" t="b">
        <v>0</v>
      </c>
    </row>
    <row r="81" spans="1:6" x14ac:dyDescent="0.35">
      <c r="A81" s="77" t="s">
        <v>1731</v>
      </c>
      <c r="B81" s="77">
        <v>2</v>
      </c>
      <c r="C81" s="116">
        <v>2.8961950686917952E-3</v>
      </c>
      <c r="D81" s="77" t="b">
        <v>0</v>
      </c>
      <c r="E81" s="77" t="b">
        <v>0</v>
      </c>
      <c r="F81" s="77" t="b">
        <v>0</v>
      </c>
    </row>
    <row r="82" spans="1:6" x14ac:dyDescent="0.35">
      <c r="A82" s="77" t="s">
        <v>1732</v>
      </c>
      <c r="B82" s="77">
        <v>2</v>
      </c>
      <c r="C82" s="116">
        <v>2.8961950686917952E-3</v>
      </c>
      <c r="D82" s="77" t="b">
        <v>0</v>
      </c>
      <c r="E82" s="77" t="b">
        <v>0</v>
      </c>
      <c r="F82" s="77" t="b">
        <v>0</v>
      </c>
    </row>
    <row r="83" spans="1:6" x14ac:dyDescent="0.35">
      <c r="A83" s="77" t="s">
        <v>1451</v>
      </c>
      <c r="B83" s="77">
        <v>2</v>
      </c>
      <c r="C83" s="116">
        <v>2.8961950686917952E-3</v>
      </c>
      <c r="D83" s="77" t="b">
        <v>0</v>
      </c>
      <c r="E83" s="77" t="b">
        <v>0</v>
      </c>
      <c r="F83" s="77" t="b">
        <v>0</v>
      </c>
    </row>
    <row r="84" spans="1:6" x14ac:dyDescent="0.35">
      <c r="A84" s="77" t="s">
        <v>1452</v>
      </c>
      <c r="B84" s="77">
        <v>2</v>
      </c>
      <c r="C84" s="116">
        <v>2.8961950686917952E-3</v>
      </c>
      <c r="D84" s="77" t="b">
        <v>0</v>
      </c>
      <c r="E84" s="77" t="b">
        <v>0</v>
      </c>
      <c r="F84" s="77" t="b">
        <v>0</v>
      </c>
    </row>
    <row r="85" spans="1:6" x14ac:dyDescent="0.35">
      <c r="A85" s="77" t="s">
        <v>1733</v>
      </c>
      <c r="B85" s="77">
        <v>2</v>
      </c>
      <c r="C85" s="116">
        <v>2.8961950686917952E-3</v>
      </c>
      <c r="D85" s="77" t="b">
        <v>0</v>
      </c>
      <c r="E85" s="77" t="b">
        <v>0</v>
      </c>
      <c r="F85" s="77" t="b">
        <v>0</v>
      </c>
    </row>
    <row r="86" spans="1:6" x14ac:dyDescent="0.35">
      <c r="A86" s="77" t="s">
        <v>1734</v>
      </c>
      <c r="B86" s="77">
        <v>2</v>
      </c>
      <c r="C86" s="116">
        <v>2.8961950686917952E-3</v>
      </c>
      <c r="D86" s="77" t="b">
        <v>0</v>
      </c>
      <c r="E86" s="77" t="b">
        <v>0</v>
      </c>
      <c r="F86" s="77" t="b">
        <v>0</v>
      </c>
    </row>
    <row r="87" spans="1:6" x14ac:dyDescent="0.35">
      <c r="A87" s="77" t="s">
        <v>1735</v>
      </c>
      <c r="B87" s="77">
        <v>2</v>
      </c>
      <c r="C87" s="116">
        <v>2.8961950686917952E-3</v>
      </c>
      <c r="D87" s="77" t="b">
        <v>0</v>
      </c>
      <c r="E87" s="77" t="b">
        <v>0</v>
      </c>
      <c r="F87" s="77" t="b">
        <v>0</v>
      </c>
    </row>
    <row r="88" spans="1:6" x14ac:dyDescent="0.35">
      <c r="A88" s="77" t="s">
        <v>1736</v>
      </c>
      <c r="B88" s="77">
        <v>2</v>
      </c>
      <c r="C88" s="116">
        <v>2.8961950686917952E-3</v>
      </c>
      <c r="D88" s="77" t="b">
        <v>0</v>
      </c>
      <c r="E88" s="77" t="b">
        <v>0</v>
      </c>
      <c r="F88" s="77" t="b">
        <v>0</v>
      </c>
    </row>
    <row r="89" spans="1:6" x14ac:dyDescent="0.35">
      <c r="A89" s="77" t="s">
        <v>1737</v>
      </c>
      <c r="B89" s="77">
        <v>2</v>
      </c>
      <c r="C89" s="116">
        <v>2.8961950686917952E-3</v>
      </c>
      <c r="D89" s="77" t="b">
        <v>0</v>
      </c>
      <c r="E89" s="77" t="b">
        <v>0</v>
      </c>
      <c r="F89" s="77" t="b">
        <v>0</v>
      </c>
    </row>
    <row r="90" spans="1:6" x14ac:dyDescent="0.35">
      <c r="A90" s="77" t="s">
        <v>1738</v>
      </c>
      <c r="B90" s="77">
        <v>2</v>
      </c>
      <c r="C90" s="116">
        <v>2.8961950686917952E-3</v>
      </c>
      <c r="D90" s="77" t="b">
        <v>0</v>
      </c>
      <c r="E90" s="77" t="b">
        <v>0</v>
      </c>
      <c r="F90" s="77" t="b">
        <v>0</v>
      </c>
    </row>
    <row r="91" spans="1:6" x14ac:dyDescent="0.35">
      <c r="A91" s="77" t="s">
        <v>1453</v>
      </c>
      <c r="B91" s="77">
        <v>2</v>
      </c>
      <c r="C91" s="116">
        <v>2.8961950686917952E-3</v>
      </c>
      <c r="D91" s="77" t="b">
        <v>0</v>
      </c>
      <c r="E91" s="77" t="b">
        <v>0</v>
      </c>
      <c r="F91" s="77" t="b">
        <v>0</v>
      </c>
    </row>
    <row r="92" spans="1:6" x14ac:dyDescent="0.35">
      <c r="A92" s="77" t="s">
        <v>518</v>
      </c>
      <c r="B92" s="77">
        <v>2</v>
      </c>
      <c r="C92" s="116">
        <v>2.8961950686917952E-3</v>
      </c>
      <c r="D92" s="77" t="b">
        <v>0</v>
      </c>
      <c r="E92" s="77" t="b">
        <v>0</v>
      </c>
      <c r="F92" s="77" t="b">
        <v>0</v>
      </c>
    </row>
    <row r="93" spans="1:6" x14ac:dyDescent="0.35">
      <c r="A93" s="77" t="s">
        <v>1739</v>
      </c>
      <c r="B93" s="77">
        <v>2</v>
      </c>
      <c r="C93" s="116">
        <v>2.8961950686917952E-3</v>
      </c>
      <c r="D93" s="77" t="b">
        <v>0</v>
      </c>
      <c r="E93" s="77" t="b">
        <v>0</v>
      </c>
      <c r="F93" s="77" t="b">
        <v>0</v>
      </c>
    </row>
    <row r="94" spans="1:6" x14ac:dyDescent="0.35">
      <c r="A94" s="77" t="s">
        <v>1740</v>
      </c>
      <c r="B94" s="77">
        <v>2</v>
      </c>
      <c r="C94" s="116">
        <v>2.8961950686917952E-3</v>
      </c>
      <c r="D94" s="77" t="b">
        <v>0</v>
      </c>
      <c r="E94" s="77" t="b">
        <v>0</v>
      </c>
      <c r="F94" s="77" t="b">
        <v>0</v>
      </c>
    </row>
    <row r="95" spans="1:6" x14ac:dyDescent="0.35">
      <c r="A95" s="77" t="s">
        <v>1741</v>
      </c>
      <c r="B95" s="77">
        <v>2</v>
      </c>
      <c r="C95" s="116">
        <v>2.8961950686917952E-3</v>
      </c>
      <c r="D95" s="77" t="b">
        <v>0</v>
      </c>
      <c r="E95" s="77" t="b">
        <v>0</v>
      </c>
      <c r="F95" s="77" t="b">
        <v>0</v>
      </c>
    </row>
    <row r="96" spans="1:6" x14ac:dyDescent="0.35">
      <c r="A96" s="77" t="s">
        <v>1742</v>
      </c>
      <c r="B96" s="77">
        <v>2</v>
      </c>
      <c r="C96" s="116">
        <v>2.8961950686917952E-3</v>
      </c>
      <c r="D96" s="77" t="b">
        <v>0</v>
      </c>
      <c r="E96" s="77" t="b">
        <v>0</v>
      </c>
      <c r="F96" s="77" t="b">
        <v>0</v>
      </c>
    </row>
    <row r="97" spans="1:6" x14ac:dyDescent="0.35">
      <c r="A97" s="77" t="s">
        <v>1743</v>
      </c>
      <c r="B97" s="77">
        <v>2</v>
      </c>
      <c r="C97" s="116">
        <v>2.8961950686917952E-3</v>
      </c>
      <c r="D97" s="77" t="b">
        <v>0</v>
      </c>
      <c r="E97" s="77" t="b">
        <v>0</v>
      </c>
      <c r="F97" s="77" t="b">
        <v>0</v>
      </c>
    </row>
    <row r="98" spans="1:6" x14ac:dyDescent="0.35">
      <c r="A98" s="77" t="s">
        <v>1744</v>
      </c>
      <c r="B98" s="77">
        <v>2</v>
      </c>
      <c r="C98" s="116">
        <v>2.8961950686917952E-3</v>
      </c>
      <c r="D98" s="77" t="b">
        <v>0</v>
      </c>
      <c r="E98" s="77" t="b">
        <v>0</v>
      </c>
      <c r="F98" s="77" t="b">
        <v>0</v>
      </c>
    </row>
    <row r="99" spans="1:6" x14ac:dyDescent="0.35">
      <c r="A99" s="77" t="s">
        <v>1745</v>
      </c>
      <c r="B99" s="77">
        <v>2</v>
      </c>
      <c r="C99" s="116">
        <v>2.8961950686917952E-3</v>
      </c>
      <c r="D99" s="77" t="b">
        <v>0</v>
      </c>
      <c r="E99" s="77" t="b">
        <v>0</v>
      </c>
      <c r="F99" s="77" t="b">
        <v>0</v>
      </c>
    </row>
    <row r="100" spans="1:6" x14ac:dyDescent="0.35">
      <c r="A100" s="77" t="s">
        <v>1746</v>
      </c>
      <c r="B100" s="77">
        <v>2</v>
      </c>
      <c r="C100" s="116">
        <v>2.8961950686917952E-3</v>
      </c>
      <c r="D100" s="77" t="b">
        <v>0</v>
      </c>
      <c r="E100" s="77" t="b">
        <v>0</v>
      </c>
      <c r="F100" s="77" t="b">
        <v>0</v>
      </c>
    </row>
    <row r="101" spans="1:6" x14ac:dyDescent="0.35">
      <c r="A101" s="77" t="s">
        <v>1454</v>
      </c>
      <c r="B101" s="77">
        <v>2</v>
      </c>
      <c r="C101" s="116">
        <v>2.8961950686917952E-3</v>
      </c>
      <c r="D101" s="77" t="b">
        <v>0</v>
      </c>
      <c r="E101" s="77" t="b">
        <v>0</v>
      </c>
      <c r="F101" s="77" t="b">
        <v>0</v>
      </c>
    </row>
    <row r="102" spans="1:6" x14ac:dyDescent="0.35">
      <c r="A102" s="77" t="s">
        <v>1747</v>
      </c>
      <c r="B102" s="77">
        <v>2</v>
      </c>
      <c r="C102" s="116">
        <v>2.8961950686917952E-3</v>
      </c>
      <c r="D102" s="77" t="b">
        <v>0</v>
      </c>
      <c r="E102" s="77" t="b">
        <v>0</v>
      </c>
      <c r="F102" s="77" t="b">
        <v>0</v>
      </c>
    </row>
    <row r="103" spans="1:6" x14ac:dyDescent="0.35">
      <c r="A103" s="77" t="s">
        <v>1748</v>
      </c>
      <c r="B103" s="77">
        <v>2</v>
      </c>
      <c r="C103" s="116">
        <v>2.8961950686917952E-3</v>
      </c>
      <c r="D103" s="77" t="b">
        <v>0</v>
      </c>
      <c r="E103" s="77" t="b">
        <v>0</v>
      </c>
      <c r="F103" s="77" t="b">
        <v>0</v>
      </c>
    </row>
    <row r="104" spans="1:6" x14ac:dyDescent="0.35">
      <c r="A104" s="77" t="s">
        <v>1749</v>
      </c>
      <c r="B104" s="77">
        <v>2</v>
      </c>
      <c r="C104" s="116">
        <v>2.8961950686917952E-3</v>
      </c>
      <c r="D104" s="77" t="b">
        <v>0</v>
      </c>
      <c r="E104" s="77" t="b">
        <v>0</v>
      </c>
      <c r="F104" s="77" t="b">
        <v>0</v>
      </c>
    </row>
    <row r="105" spans="1:6" x14ac:dyDescent="0.35">
      <c r="A105" s="77" t="s">
        <v>1750</v>
      </c>
      <c r="B105" s="77">
        <v>2</v>
      </c>
      <c r="C105" s="116">
        <v>2.8961950686917952E-3</v>
      </c>
      <c r="D105" s="77" t="b">
        <v>0</v>
      </c>
      <c r="E105" s="77" t="b">
        <v>0</v>
      </c>
      <c r="F105" s="77" t="b">
        <v>0</v>
      </c>
    </row>
    <row r="106" spans="1:6" x14ac:dyDescent="0.35">
      <c r="A106" s="77" t="s">
        <v>1751</v>
      </c>
      <c r="B106" s="77">
        <v>2</v>
      </c>
      <c r="C106" s="116">
        <v>2.8961950686917952E-3</v>
      </c>
      <c r="D106" s="77" t="b">
        <v>0</v>
      </c>
      <c r="E106" s="77" t="b">
        <v>0</v>
      </c>
      <c r="F106" s="77" t="b">
        <v>0</v>
      </c>
    </row>
    <row r="107" spans="1:6" x14ac:dyDescent="0.35">
      <c r="A107" s="77" t="s">
        <v>1752</v>
      </c>
      <c r="B107" s="77">
        <v>2</v>
      </c>
      <c r="C107" s="116">
        <v>2.8961950686917952E-3</v>
      </c>
      <c r="D107" s="77" t="b">
        <v>0</v>
      </c>
      <c r="E107" s="77" t="b">
        <v>0</v>
      </c>
      <c r="F107" s="77" t="b">
        <v>0</v>
      </c>
    </row>
    <row r="108" spans="1:6" x14ac:dyDescent="0.35">
      <c r="A108" s="77" t="s">
        <v>1753</v>
      </c>
      <c r="B108" s="77">
        <v>2</v>
      </c>
      <c r="C108" s="116">
        <v>2.8961950686917952E-3</v>
      </c>
      <c r="D108" s="77" t="b">
        <v>0</v>
      </c>
      <c r="E108" s="77" t="b">
        <v>0</v>
      </c>
      <c r="F108" s="77" t="b">
        <v>0</v>
      </c>
    </row>
    <row r="109" spans="1:6" x14ac:dyDescent="0.35">
      <c r="A109" s="77" t="s">
        <v>1754</v>
      </c>
      <c r="B109" s="77">
        <v>2</v>
      </c>
      <c r="C109" s="116">
        <v>2.8961950686917952E-3</v>
      </c>
      <c r="D109" s="77" t="b">
        <v>0</v>
      </c>
      <c r="E109" s="77" t="b">
        <v>0</v>
      </c>
      <c r="F109" s="77" t="b">
        <v>0</v>
      </c>
    </row>
    <row r="110" spans="1:6" x14ac:dyDescent="0.35">
      <c r="A110" s="77" t="s">
        <v>1755</v>
      </c>
      <c r="B110" s="77">
        <v>2</v>
      </c>
      <c r="C110" s="116">
        <v>2.8961950686917952E-3</v>
      </c>
      <c r="D110" s="77" t="b">
        <v>0</v>
      </c>
      <c r="E110" s="77" t="b">
        <v>0</v>
      </c>
      <c r="F110" s="77" t="b">
        <v>0</v>
      </c>
    </row>
    <row r="111" spans="1:6" x14ac:dyDescent="0.35">
      <c r="A111" s="77" t="s">
        <v>1756</v>
      </c>
      <c r="B111" s="77">
        <v>2</v>
      </c>
      <c r="C111" s="116">
        <v>2.8961950686917952E-3</v>
      </c>
      <c r="D111" s="77" t="b">
        <v>0</v>
      </c>
      <c r="E111" s="77" t="b">
        <v>0</v>
      </c>
      <c r="F111" s="77" t="b">
        <v>0</v>
      </c>
    </row>
    <row r="112" spans="1:6" x14ac:dyDescent="0.35">
      <c r="A112" s="77" t="s">
        <v>1757</v>
      </c>
      <c r="B112" s="77">
        <v>2</v>
      </c>
      <c r="C112" s="116">
        <v>2.8961950686917952E-3</v>
      </c>
      <c r="D112" s="77" t="b">
        <v>0</v>
      </c>
      <c r="E112" s="77" t="b">
        <v>0</v>
      </c>
      <c r="F112" s="77" t="b">
        <v>0</v>
      </c>
    </row>
    <row r="113" spans="1:6" x14ac:dyDescent="0.35">
      <c r="A113" s="77" t="s">
        <v>1758</v>
      </c>
      <c r="B113" s="77">
        <v>2</v>
      </c>
      <c r="C113" s="116">
        <v>2.8961950686917952E-3</v>
      </c>
      <c r="D113" s="77" t="b">
        <v>0</v>
      </c>
      <c r="E113" s="77" t="b">
        <v>0</v>
      </c>
      <c r="F113" s="77" t="b">
        <v>0</v>
      </c>
    </row>
    <row r="114" spans="1:6" x14ac:dyDescent="0.35">
      <c r="A114" s="77" t="s">
        <v>1759</v>
      </c>
      <c r="B114" s="77">
        <v>2</v>
      </c>
      <c r="C114" s="116">
        <v>2.8961950686917952E-3</v>
      </c>
      <c r="D114" s="77" t="b">
        <v>0</v>
      </c>
      <c r="E114" s="77" t="b">
        <v>0</v>
      </c>
      <c r="F114" s="77" t="b">
        <v>0</v>
      </c>
    </row>
    <row r="115" spans="1:6" x14ac:dyDescent="0.35">
      <c r="A115" s="77" t="s">
        <v>1760</v>
      </c>
      <c r="B115" s="77">
        <v>2</v>
      </c>
      <c r="C115" s="116">
        <v>2.8961950686917952E-3</v>
      </c>
      <c r="D115" s="77" t="b">
        <v>0</v>
      </c>
      <c r="E115" s="77" t="b">
        <v>0</v>
      </c>
      <c r="F115" s="77" t="b">
        <v>0</v>
      </c>
    </row>
    <row r="116" spans="1:6" x14ac:dyDescent="0.35">
      <c r="A116" s="77" t="s">
        <v>1761</v>
      </c>
      <c r="B116" s="77">
        <v>2</v>
      </c>
      <c r="C116" s="116">
        <v>2.8961950686917952E-3</v>
      </c>
      <c r="D116" s="77" t="b">
        <v>0</v>
      </c>
      <c r="E116" s="77" t="b">
        <v>0</v>
      </c>
      <c r="F116" s="77" t="b">
        <v>0</v>
      </c>
    </row>
    <row r="117" spans="1:6" x14ac:dyDescent="0.35">
      <c r="A117" s="77" t="s">
        <v>1762</v>
      </c>
      <c r="B117" s="77">
        <v>2</v>
      </c>
      <c r="C117" s="116">
        <v>2.8961950686917952E-3</v>
      </c>
      <c r="D117" s="77" t="b">
        <v>0</v>
      </c>
      <c r="E117" s="77" t="b">
        <v>0</v>
      </c>
      <c r="F117" s="77" t="b">
        <v>0</v>
      </c>
    </row>
    <row r="118" spans="1:6" x14ac:dyDescent="0.35">
      <c r="A118" s="77" t="s">
        <v>1763</v>
      </c>
      <c r="B118" s="77">
        <v>2</v>
      </c>
      <c r="C118" s="116">
        <v>2.8961950686917952E-3</v>
      </c>
      <c r="D118" s="77" t="b">
        <v>0</v>
      </c>
      <c r="E118" s="77" t="b">
        <v>0</v>
      </c>
      <c r="F118" s="77" t="b">
        <v>0</v>
      </c>
    </row>
    <row r="119" spans="1:6" x14ac:dyDescent="0.35">
      <c r="A119" s="77" t="s">
        <v>1764</v>
      </c>
      <c r="B119" s="77">
        <v>2</v>
      </c>
      <c r="C119" s="116">
        <v>2.8961950686917952E-3</v>
      </c>
      <c r="D119" s="77" t="b">
        <v>0</v>
      </c>
      <c r="E119" s="77" t="b">
        <v>0</v>
      </c>
      <c r="F119" s="77" t="b">
        <v>0</v>
      </c>
    </row>
    <row r="120" spans="1:6" x14ac:dyDescent="0.35">
      <c r="A120" s="77" t="s">
        <v>1765</v>
      </c>
      <c r="B120" s="77">
        <v>2</v>
      </c>
      <c r="C120" s="116">
        <v>2.8961950686917952E-3</v>
      </c>
      <c r="D120" s="77" t="b">
        <v>0</v>
      </c>
      <c r="E120" s="77" t="b">
        <v>0</v>
      </c>
      <c r="F120" s="77" t="b">
        <v>0</v>
      </c>
    </row>
    <row r="121" spans="1:6" x14ac:dyDescent="0.35">
      <c r="A121" s="77" t="s">
        <v>1766</v>
      </c>
      <c r="B121" s="77">
        <v>2</v>
      </c>
      <c r="C121" s="116">
        <v>2.8961950686917952E-3</v>
      </c>
      <c r="D121" s="77" t="b">
        <v>0</v>
      </c>
      <c r="E121" s="77" t="b">
        <v>0</v>
      </c>
      <c r="F121" s="77" t="b">
        <v>0</v>
      </c>
    </row>
    <row r="122" spans="1:6" x14ac:dyDescent="0.35">
      <c r="A122" s="77" t="s">
        <v>1767</v>
      </c>
      <c r="B122" s="77">
        <v>2</v>
      </c>
      <c r="C122" s="116">
        <v>2.8961950686917952E-3</v>
      </c>
      <c r="D122" s="77" t="b">
        <v>0</v>
      </c>
      <c r="E122" s="77" t="b">
        <v>0</v>
      </c>
      <c r="F122" s="77" t="b">
        <v>0</v>
      </c>
    </row>
    <row r="123" spans="1:6" x14ac:dyDescent="0.35">
      <c r="A123" s="77" t="s">
        <v>1768</v>
      </c>
      <c r="B123" s="77">
        <v>2</v>
      </c>
      <c r="C123" s="116">
        <v>2.8961950686917952E-3</v>
      </c>
      <c r="D123" s="77" t="b">
        <v>0</v>
      </c>
      <c r="E123" s="77" t="b">
        <v>0</v>
      </c>
      <c r="F123" s="77" t="b">
        <v>0</v>
      </c>
    </row>
    <row r="124" spans="1:6" x14ac:dyDescent="0.35">
      <c r="A124" s="77" t="s">
        <v>1769</v>
      </c>
      <c r="B124" s="77">
        <v>2</v>
      </c>
      <c r="C124" s="116">
        <v>2.8961950686917952E-3</v>
      </c>
      <c r="D124" s="77" t="b">
        <v>0</v>
      </c>
      <c r="E124" s="77" t="b">
        <v>0</v>
      </c>
      <c r="F124" s="77" t="b">
        <v>0</v>
      </c>
    </row>
    <row r="125" spans="1:6" x14ac:dyDescent="0.35">
      <c r="A125" s="77" t="s">
        <v>1770</v>
      </c>
      <c r="B125" s="77">
        <v>2</v>
      </c>
      <c r="C125" s="116">
        <v>2.8961950686917952E-3</v>
      </c>
      <c r="D125" s="77" t="b">
        <v>0</v>
      </c>
      <c r="E125" s="77" t="b">
        <v>0</v>
      </c>
      <c r="F125" s="77" t="b">
        <v>0</v>
      </c>
    </row>
    <row r="126" spans="1:6" x14ac:dyDescent="0.35">
      <c r="A126" s="77" t="s">
        <v>1771</v>
      </c>
      <c r="B126" s="77">
        <v>2</v>
      </c>
      <c r="C126" s="116">
        <v>2.8961950686917952E-3</v>
      </c>
      <c r="D126" s="77" t="b">
        <v>1</v>
      </c>
      <c r="E126" s="77" t="b">
        <v>0</v>
      </c>
      <c r="F126" s="77" t="b">
        <v>0</v>
      </c>
    </row>
    <row r="127" spans="1:6" x14ac:dyDescent="0.35">
      <c r="A127" s="77" t="s">
        <v>1772</v>
      </c>
      <c r="B127" s="77">
        <v>2</v>
      </c>
      <c r="C127" s="116">
        <v>2.8961950686917952E-3</v>
      </c>
      <c r="D127" s="77" t="b">
        <v>0</v>
      </c>
      <c r="E127" s="77" t="b">
        <v>0</v>
      </c>
      <c r="F127" s="77" t="b">
        <v>0</v>
      </c>
    </row>
    <row r="128" spans="1:6" x14ac:dyDescent="0.35">
      <c r="A128" s="77" t="s">
        <v>1773</v>
      </c>
      <c r="B128" s="77">
        <v>2</v>
      </c>
      <c r="C128" s="116">
        <v>2.8961950686917952E-3</v>
      </c>
      <c r="D128" s="77" t="b">
        <v>0</v>
      </c>
      <c r="E128" s="77" t="b">
        <v>0</v>
      </c>
      <c r="F128" s="77" t="b">
        <v>0</v>
      </c>
    </row>
    <row r="129" spans="1:6" x14ac:dyDescent="0.35">
      <c r="A129" s="77" t="s">
        <v>1774</v>
      </c>
      <c r="B129" s="77">
        <v>2</v>
      </c>
      <c r="C129" s="116">
        <v>2.8961950686917952E-3</v>
      </c>
      <c r="D129" s="77" t="b">
        <v>0</v>
      </c>
      <c r="E129" s="77" t="b">
        <v>0</v>
      </c>
      <c r="F129" s="77" t="b">
        <v>0</v>
      </c>
    </row>
    <row r="130" spans="1:6" x14ac:dyDescent="0.35">
      <c r="A130" s="77" t="s">
        <v>1775</v>
      </c>
      <c r="B130" s="77">
        <v>2</v>
      </c>
      <c r="C130" s="116">
        <v>2.8961950686917952E-3</v>
      </c>
      <c r="D130" s="77" t="b">
        <v>0</v>
      </c>
      <c r="E130" s="77" t="b">
        <v>0</v>
      </c>
      <c r="F130" s="77" t="b">
        <v>0</v>
      </c>
    </row>
    <row r="131" spans="1:6" x14ac:dyDescent="0.35">
      <c r="A131" s="77" t="s">
        <v>1776</v>
      </c>
      <c r="B131" s="77">
        <v>2</v>
      </c>
      <c r="C131" s="116">
        <v>2.8961950686917952E-3</v>
      </c>
      <c r="D131" s="77" t="b">
        <v>1</v>
      </c>
      <c r="E131" s="77" t="b">
        <v>0</v>
      </c>
      <c r="F131" s="77" t="b">
        <v>0</v>
      </c>
    </row>
    <row r="132" spans="1:6" x14ac:dyDescent="0.35">
      <c r="A132" s="77" t="s">
        <v>1777</v>
      </c>
      <c r="B132" s="77">
        <v>2</v>
      </c>
      <c r="C132" s="116">
        <v>2.8961950686917952E-3</v>
      </c>
      <c r="D132" s="77" t="b">
        <v>0</v>
      </c>
      <c r="E132" s="77" t="b">
        <v>0</v>
      </c>
      <c r="F132" s="77" t="b">
        <v>0</v>
      </c>
    </row>
    <row r="133" spans="1:6" x14ac:dyDescent="0.35">
      <c r="A133" s="77" t="s">
        <v>1778</v>
      </c>
      <c r="B133" s="77">
        <v>2</v>
      </c>
      <c r="C133" s="116">
        <v>2.8961950686917952E-3</v>
      </c>
      <c r="D133" s="77" t="b">
        <v>0</v>
      </c>
      <c r="E133" s="77" t="b">
        <v>0</v>
      </c>
      <c r="F133" s="77" t="b">
        <v>0</v>
      </c>
    </row>
    <row r="134" spans="1:6" x14ac:dyDescent="0.35">
      <c r="A134" s="77" t="s">
        <v>1779</v>
      </c>
      <c r="B134" s="77">
        <v>2</v>
      </c>
      <c r="C134" s="116">
        <v>2.8961950686917952E-3</v>
      </c>
      <c r="D134" s="77" t="b">
        <v>0</v>
      </c>
      <c r="E134" s="77" t="b">
        <v>0</v>
      </c>
      <c r="F134" s="77" t="b">
        <v>0</v>
      </c>
    </row>
    <row r="135" spans="1:6" x14ac:dyDescent="0.35">
      <c r="A135" s="77" t="s">
        <v>1780</v>
      </c>
      <c r="B135" s="77">
        <v>2</v>
      </c>
      <c r="C135" s="116">
        <v>2.8961950686917952E-3</v>
      </c>
      <c r="D135" s="77" t="b">
        <v>1</v>
      </c>
      <c r="E135" s="77" t="b">
        <v>0</v>
      </c>
      <c r="F135" s="77" t="b">
        <v>0</v>
      </c>
    </row>
    <row r="136" spans="1:6" x14ac:dyDescent="0.35">
      <c r="A136" s="77" t="s">
        <v>1781</v>
      </c>
      <c r="B136" s="77">
        <v>2</v>
      </c>
      <c r="C136" s="116">
        <v>2.8961950686917952E-3</v>
      </c>
      <c r="D136" s="77" t="b">
        <v>0</v>
      </c>
      <c r="E136" s="77" t="b">
        <v>0</v>
      </c>
      <c r="F136" s="77" t="b">
        <v>0</v>
      </c>
    </row>
    <row r="137" spans="1:6" x14ac:dyDescent="0.35">
      <c r="A137" s="77" t="s">
        <v>1782</v>
      </c>
      <c r="B137" s="77">
        <v>2</v>
      </c>
      <c r="C137" s="116">
        <v>2.8961950686917952E-3</v>
      </c>
      <c r="D137" s="77" t="b">
        <v>0</v>
      </c>
      <c r="E137" s="77" t="b">
        <v>0</v>
      </c>
      <c r="F137" s="77" t="b">
        <v>0</v>
      </c>
    </row>
    <row r="138" spans="1:6" x14ac:dyDescent="0.35">
      <c r="A138" s="77" t="s">
        <v>1783</v>
      </c>
      <c r="B138" s="77">
        <v>2</v>
      </c>
      <c r="C138" s="116">
        <v>2.8961950686917952E-3</v>
      </c>
      <c r="D138" s="77" t="b">
        <v>0</v>
      </c>
      <c r="E138" s="77" t="b">
        <v>0</v>
      </c>
      <c r="F138" s="77" t="b">
        <v>0</v>
      </c>
    </row>
    <row r="139" spans="1:6" x14ac:dyDescent="0.35">
      <c r="A139" s="77" t="s">
        <v>1784</v>
      </c>
      <c r="B139" s="77">
        <v>2</v>
      </c>
      <c r="C139" s="116">
        <v>2.8961950686917952E-3</v>
      </c>
      <c r="D139" s="77" t="b">
        <v>0</v>
      </c>
      <c r="E139" s="77" t="b">
        <v>0</v>
      </c>
      <c r="F139" s="77" t="b">
        <v>0</v>
      </c>
    </row>
    <row r="140" spans="1:6" x14ac:dyDescent="0.35">
      <c r="A140" s="77" t="s">
        <v>1785</v>
      </c>
      <c r="B140" s="77">
        <v>2</v>
      </c>
      <c r="C140" s="116">
        <v>2.8961950686917952E-3</v>
      </c>
      <c r="D140" s="77" t="b">
        <v>0</v>
      </c>
      <c r="E140" s="77" t="b">
        <v>0</v>
      </c>
      <c r="F140" s="77" t="b">
        <v>0</v>
      </c>
    </row>
    <row r="141" spans="1:6" x14ac:dyDescent="0.35">
      <c r="A141" s="77" t="s">
        <v>1786</v>
      </c>
      <c r="B141" s="77">
        <v>2</v>
      </c>
      <c r="C141" s="116">
        <v>2.8961950686917952E-3</v>
      </c>
      <c r="D141" s="77" t="b">
        <v>0</v>
      </c>
      <c r="E141" s="77" t="b">
        <v>0</v>
      </c>
      <c r="F141" s="77" t="b">
        <v>0</v>
      </c>
    </row>
    <row r="142" spans="1:6" x14ac:dyDescent="0.35">
      <c r="A142" s="77" t="s">
        <v>1787</v>
      </c>
      <c r="B142" s="77">
        <v>2</v>
      </c>
      <c r="C142" s="116">
        <v>2.8961950686917952E-3</v>
      </c>
      <c r="D142" s="77" t="b">
        <v>0</v>
      </c>
      <c r="E142" s="77" t="b">
        <v>0</v>
      </c>
      <c r="F142" s="77" t="b">
        <v>0</v>
      </c>
    </row>
    <row r="143" spans="1:6" x14ac:dyDescent="0.35">
      <c r="A143" s="77" t="s">
        <v>1788</v>
      </c>
      <c r="B143" s="77">
        <v>2</v>
      </c>
      <c r="C143" s="116">
        <v>2.8961950686917952E-3</v>
      </c>
      <c r="D143" s="77" t="b">
        <v>0</v>
      </c>
      <c r="E143" s="77" t="b">
        <v>0</v>
      </c>
      <c r="F143" s="77" t="b">
        <v>0</v>
      </c>
    </row>
    <row r="144" spans="1:6" x14ac:dyDescent="0.35">
      <c r="A144" s="77" t="s">
        <v>1789</v>
      </c>
      <c r="B144" s="77">
        <v>2</v>
      </c>
      <c r="C144" s="116">
        <v>2.8961950686917952E-3</v>
      </c>
      <c r="D144" s="77" t="b">
        <v>0</v>
      </c>
      <c r="E144" s="77" t="b">
        <v>0</v>
      </c>
      <c r="F144" s="77" t="b">
        <v>0</v>
      </c>
    </row>
    <row r="145" spans="1:6" x14ac:dyDescent="0.35">
      <c r="A145" s="77" t="s">
        <v>1790</v>
      </c>
      <c r="B145" s="77">
        <v>2</v>
      </c>
      <c r="C145" s="116">
        <v>2.8961950686917952E-3</v>
      </c>
      <c r="D145" s="77" t="b">
        <v>0</v>
      </c>
      <c r="E145" s="77" t="b">
        <v>0</v>
      </c>
      <c r="F145" s="77" t="b">
        <v>0</v>
      </c>
    </row>
    <row r="146" spans="1:6" x14ac:dyDescent="0.35">
      <c r="A146" s="77" t="s">
        <v>1791</v>
      </c>
      <c r="B146" s="77">
        <v>2</v>
      </c>
      <c r="C146" s="116">
        <v>2.8961950686917952E-3</v>
      </c>
      <c r="D146" s="77" t="b">
        <v>0</v>
      </c>
      <c r="E146" s="77" t="b">
        <v>0</v>
      </c>
      <c r="F146" s="77" t="b">
        <v>0</v>
      </c>
    </row>
    <row r="147" spans="1:6" x14ac:dyDescent="0.35">
      <c r="A147" s="77" t="s">
        <v>1792</v>
      </c>
      <c r="B147" s="77">
        <v>2</v>
      </c>
      <c r="C147" s="116">
        <v>2.8961950686917952E-3</v>
      </c>
      <c r="D147" s="77" t="b">
        <v>0</v>
      </c>
      <c r="E147" s="77" t="b">
        <v>0</v>
      </c>
      <c r="F147" s="77" t="b">
        <v>0</v>
      </c>
    </row>
    <row r="148" spans="1:6" x14ac:dyDescent="0.35">
      <c r="A148" s="77" t="s">
        <v>1793</v>
      </c>
      <c r="B148" s="77">
        <v>2</v>
      </c>
      <c r="C148" s="116">
        <v>2.8961950686917952E-3</v>
      </c>
      <c r="D148" s="77" t="b">
        <v>0</v>
      </c>
      <c r="E148" s="77" t="b">
        <v>0</v>
      </c>
      <c r="F148" s="77" t="b">
        <v>0</v>
      </c>
    </row>
    <row r="149" spans="1:6" x14ac:dyDescent="0.35">
      <c r="A149" s="77" t="s">
        <v>1794</v>
      </c>
      <c r="B149" s="77">
        <v>2</v>
      </c>
      <c r="C149" s="116">
        <v>2.8961950686917952E-3</v>
      </c>
      <c r="D149" s="77" t="b">
        <v>0</v>
      </c>
      <c r="E149" s="77" t="b">
        <v>0</v>
      </c>
      <c r="F149" s="77" t="b">
        <v>0</v>
      </c>
    </row>
    <row r="150" spans="1:6" x14ac:dyDescent="0.35">
      <c r="A150" s="77" t="s">
        <v>1795</v>
      </c>
      <c r="B150" s="77">
        <v>2</v>
      </c>
      <c r="C150" s="116">
        <v>2.8961950686917952E-3</v>
      </c>
      <c r="D150" s="77" t="b">
        <v>0</v>
      </c>
      <c r="E150" s="77" t="b">
        <v>0</v>
      </c>
      <c r="F150" s="77" t="b">
        <v>0</v>
      </c>
    </row>
    <row r="151" spans="1:6" x14ac:dyDescent="0.35">
      <c r="A151" s="77" t="s">
        <v>1796</v>
      </c>
      <c r="B151" s="77">
        <v>2</v>
      </c>
      <c r="C151" s="116">
        <v>2.8961950686917952E-3</v>
      </c>
      <c r="D151" s="77" t="b">
        <v>0</v>
      </c>
      <c r="E151" s="77" t="b">
        <v>0</v>
      </c>
      <c r="F151" s="77" t="b">
        <v>0</v>
      </c>
    </row>
    <row r="152" spans="1:6" x14ac:dyDescent="0.35">
      <c r="A152" s="77" t="s">
        <v>1797</v>
      </c>
      <c r="B152" s="77">
        <v>2</v>
      </c>
      <c r="C152" s="116">
        <v>2.8961950686917952E-3</v>
      </c>
      <c r="D152" s="77" t="b">
        <v>0</v>
      </c>
      <c r="E152" s="77" t="b">
        <v>0</v>
      </c>
      <c r="F152" s="77" t="b">
        <v>0</v>
      </c>
    </row>
    <row r="153" spans="1:6" x14ac:dyDescent="0.35">
      <c r="A153" s="77" t="s">
        <v>701</v>
      </c>
      <c r="B153" s="77">
        <v>2</v>
      </c>
      <c r="C153" s="116">
        <v>2.8961950686917952E-3</v>
      </c>
      <c r="D153" s="77" t="b">
        <v>0</v>
      </c>
      <c r="E153" s="77" t="b">
        <v>0</v>
      </c>
      <c r="F153" s="77" t="b">
        <v>0</v>
      </c>
    </row>
    <row r="154" spans="1:6" x14ac:dyDescent="0.35">
      <c r="A154" s="77" t="s">
        <v>1798</v>
      </c>
      <c r="B154" s="77">
        <v>2</v>
      </c>
      <c r="C154" s="116">
        <v>2.8961950686917952E-3</v>
      </c>
      <c r="D154" s="77" t="b">
        <v>0</v>
      </c>
      <c r="E154" s="77" t="b">
        <v>0</v>
      </c>
      <c r="F154" s="77" t="b">
        <v>0</v>
      </c>
    </row>
    <row r="155" spans="1:6" x14ac:dyDescent="0.35">
      <c r="A155" s="77" t="s">
        <v>1799</v>
      </c>
      <c r="B155" s="77">
        <v>2</v>
      </c>
      <c r="C155" s="116">
        <v>2.8961950686917952E-3</v>
      </c>
      <c r="D155" s="77" t="b">
        <v>0</v>
      </c>
      <c r="E155" s="77" t="b">
        <v>0</v>
      </c>
      <c r="F155" s="77" t="b">
        <v>0</v>
      </c>
    </row>
    <row r="156" spans="1:6" x14ac:dyDescent="0.35">
      <c r="A156" s="77" t="s">
        <v>1800</v>
      </c>
      <c r="B156" s="77">
        <v>2</v>
      </c>
      <c r="C156" s="116">
        <v>2.8961950686917952E-3</v>
      </c>
      <c r="D156" s="77" t="b">
        <v>0</v>
      </c>
      <c r="E156" s="77" t="b">
        <v>0</v>
      </c>
      <c r="F156" s="77" t="b">
        <v>0</v>
      </c>
    </row>
    <row r="157" spans="1:6" x14ac:dyDescent="0.35">
      <c r="A157" s="77" t="s">
        <v>1801</v>
      </c>
      <c r="B157" s="77">
        <v>2</v>
      </c>
      <c r="C157" s="116">
        <v>2.8961950686917952E-3</v>
      </c>
      <c r="D157" s="77" t="b">
        <v>0</v>
      </c>
      <c r="E157" s="77" t="b">
        <v>0</v>
      </c>
      <c r="F157" s="77" t="b">
        <v>0</v>
      </c>
    </row>
    <row r="158" spans="1:6" x14ac:dyDescent="0.35">
      <c r="A158" s="77" t="s">
        <v>1802</v>
      </c>
      <c r="B158" s="77">
        <v>2</v>
      </c>
      <c r="C158" s="116">
        <v>2.8961950686917952E-3</v>
      </c>
      <c r="D158" s="77" t="b">
        <v>0</v>
      </c>
      <c r="E158" s="77" t="b">
        <v>0</v>
      </c>
      <c r="F158" s="77" t="b">
        <v>0</v>
      </c>
    </row>
    <row r="159" spans="1:6" x14ac:dyDescent="0.35">
      <c r="A159" s="77" t="s">
        <v>1803</v>
      </c>
      <c r="B159" s="77">
        <v>2</v>
      </c>
      <c r="C159" s="116">
        <v>2.8961950686917952E-3</v>
      </c>
      <c r="D159" s="77" t="b">
        <v>0</v>
      </c>
      <c r="E159" s="77" t="b">
        <v>0</v>
      </c>
      <c r="F159" s="77" t="b">
        <v>0</v>
      </c>
    </row>
    <row r="160" spans="1:6" x14ac:dyDescent="0.35">
      <c r="A160" s="77" t="s">
        <v>1804</v>
      </c>
      <c r="B160" s="77">
        <v>2</v>
      </c>
      <c r="C160" s="116">
        <v>2.8961950686917952E-3</v>
      </c>
      <c r="D160" s="77" t="b">
        <v>0</v>
      </c>
      <c r="E160" s="77" t="b">
        <v>0</v>
      </c>
      <c r="F160" s="77" t="b">
        <v>0</v>
      </c>
    </row>
    <row r="161" spans="1:6" x14ac:dyDescent="0.35">
      <c r="A161" s="77" t="s">
        <v>1805</v>
      </c>
      <c r="B161" s="77">
        <v>2</v>
      </c>
      <c r="C161" s="116">
        <v>2.8961950686917952E-3</v>
      </c>
      <c r="D161" s="77" t="b">
        <v>0</v>
      </c>
      <c r="E161" s="77" t="b">
        <v>1</v>
      </c>
      <c r="F161" s="77" t="b">
        <v>0</v>
      </c>
    </row>
    <row r="162" spans="1:6" x14ac:dyDescent="0.35">
      <c r="A162" s="77" t="s">
        <v>1806</v>
      </c>
      <c r="B162" s="77">
        <v>2</v>
      </c>
      <c r="C162" s="116">
        <v>2.8961950686917952E-3</v>
      </c>
      <c r="D162" s="77" t="b">
        <v>0</v>
      </c>
      <c r="E162" s="77" t="b">
        <v>0</v>
      </c>
      <c r="F162" s="77" t="b">
        <v>0</v>
      </c>
    </row>
    <row r="163" spans="1:6" x14ac:dyDescent="0.35">
      <c r="A163" s="77" t="s">
        <v>1807</v>
      </c>
      <c r="B163" s="77">
        <v>2</v>
      </c>
      <c r="C163" s="116">
        <v>2.8961950686917952E-3</v>
      </c>
      <c r="D163" s="77" t="b">
        <v>1</v>
      </c>
      <c r="E163" s="77" t="b">
        <v>0</v>
      </c>
      <c r="F163" s="77" t="b">
        <v>0</v>
      </c>
    </row>
    <row r="164" spans="1:6" x14ac:dyDescent="0.35">
      <c r="A164" s="77" t="s">
        <v>1808</v>
      </c>
      <c r="B164" s="77">
        <v>2</v>
      </c>
      <c r="C164" s="116">
        <v>2.8961950686917952E-3</v>
      </c>
      <c r="D164" s="77" t="b">
        <v>0</v>
      </c>
      <c r="E164" s="77" t="b">
        <v>0</v>
      </c>
      <c r="F164" s="77" t="b">
        <v>0</v>
      </c>
    </row>
    <row r="165" spans="1:6" x14ac:dyDescent="0.35">
      <c r="A165" s="77" t="s">
        <v>1809</v>
      </c>
      <c r="B165" s="77">
        <v>2</v>
      </c>
      <c r="C165" s="116">
        <v>2.8961950686917952E-3</v>
      </c>
      <c r="D165" s="77" t="b">
        <v>0</v>
      </c>
      <c r="E165" s="77" t="b">
        <v>0</v>
      </c>
      <c r="F165" s="77" t="b">
        <v>0</v>
      </c>
    </row>
    <row r="166" spans="1:6" x14ac:dyDescent="0.35">
      <c r="A166" s="77" t="s">
        <v>1810</v>
      </c>
      <c r="B166" s="77">
        <v>2</v>
      </c>
      <c r="C166" s="116">
        <v>2.8961950686917952E-3</v>
      </c>
      <c r="D166" s="77" t="b">
        <v>0</v>
      </c>
      <c r="E166" s="77" t="b">
        <v>0</v>
      </c>
      <c r="F166" s="77" t="b">
        <v>0</v>
      </c>
    </row>
    <row r="167" spans="1:6" x14ac:dyDescent="0.35">
      <c r="A167" s="77" t="s">
        <v>1811</v>
      </c>
      <c r="B167" s="77">
        <v>2</v>
      </c>
      <c r="C167" s="116">
        <v>3.4147652593274221E-3</v>
      </c>
      <c r="D167" s="77" t="b">
        <v>0</v>
      </c>
      <c r="E167" s="77" t="b">
        <v>0</v>
      </c>
      <c r="F167" s="77" t="b">
        <v>0</v>
      </c>
    </row>
    <row r="168" spans="1:6" x14ac:dyDescent="0.35">
      <c r="A168" s="77" t="s">
        <v>1812</v>
      </c>
      <c r="B168" s="77">
        <v>2</v>
      </c>
      <c r="C168" s="116">
        <v>2.8961950686917952E-3</v>
      </c>
      <c r="D168" s="77" t="b">
        <v>0</v>
      </c>
      <c r="E168" s="77" t="b">
        <v>0</v>
      </c>
      <c r="F168" s="77" t="b">
        <v>0</v>
      </c>
    </row>
    <row r="169" spans="1:6" x14ac:dyDescent="0.35">
      <c r="A169" s="77" t="s">
        <v>1813</v>
      </c>
      <c r="B169" s="77">
        <v>2</v>
      </c>
      <c r="C169" s="116">
        <v>2.8961950686917952E-3</v>
      </c>
      <c r="D169" s="77" t="b">
        <v>0</v>
      </c>
      <c r="E169" s="77" t="b">
        <v>0</v>
      </c>
      <c r="F169" s="77" t="b">
        <v>0</v>
      </c>
    </row>
    <row r="170" spans="1:6" x14ac:dyDescent="0.35">
      <c r="A170" s="77" t="s">
        <v>1814</v>
      </c>
      <c r="B170" s="77">
        <v>2</v>
      </c>
      <c r="C170" s="116">
        <v>2.8961950686917952E-3</v>
      </c>
      <c r="D170" s="77" t="b">
        <v>0</v>
      </c>
      <c r="E170" s="77" t="b">
        <v>0</v>
      </c>
      <c r="F170" s="77" t="b">
        <v>0</v>
      </c>
    </row>
    <row r="171" spans="1:6" x14ac:dyDescent="0.35">
      <c r="A171" s="77" t="s">
        <v>1815</v>
      </c>
      <c r="B171" s="77">
        <v>2</v>
      </c>
      <c r="C171" s="116">
        <v>3.4147652593274221E-3</v>
      </c>
      <c r="D171" s="77" t="b">
        <v>0</v>
      </c>
      <c r="E171" s="77" t="b">
        <v>0</v>
      </c>
      <c r="F171" s="77" t="b">
        <v>0</v>
      </c>
    </row>
    <row r="172" spans="1:6" x14ac:dyDescent="0.35">
      <c r="A172" s="77" t="s">
        <v>1816</v>
      </c>
      <c r="B172" s="77">
        <v>2</v>
      </c>
      <c r="C172" s="116">
        <v>2.8961950686917952E-3</v>
      </c>
      <c r="D172" s="77" t="b">
        <v>0</v>
      </c>
      <c r="E172" s="77" t="b">
        <v>1</v>
      </c>
      <c r="F172" s="77" t="b">
        <v>0</v>
      </c>
    </row>
    <row r="173" spans="1:6" x14ac:dyDescent="0.35">
      <c r="A173" s="77" t="s">
        <v>1457</v>
      </c>
      <c r="B173" s="77">
        <v>2</v>
      </c>
      <c r="C173" s="116">
        <v>3.4147652593274221E-3</v>
      </c>
      <c r="D173" s="77" t="b">
        <v>0</v>
      </c>
      <c r="E173" s="77" t="b">
        <v>0</v>
      </c>
      <c r="F173" s="77" t="b">
        <v>0</v>
      </c>
    </row>
    <row r="174" spans="1:6" x14ac:dyDescent="0.35">
      <c r="A174" s="77" t="s">
        <v>1456</v>
      </c>
      <c r="B174" s="77">
        <v>2</v>
      </c>
      <c r="C174" s="116">
        <v>3.4147652593274221E-3</v>
      </c>
      <c r="D174" s="77" t="b">
        <v>0</v>
      </c>
      <c r="E174" s="77" t="b">
        <v>0</v>
      </c>
      <c r="F174" s="77" t="b">
        <v>0</v>
      </c>
    </row>
    <row r="175" spans="1:6" x14ac:dyDescent="0.35">
      <c r="A175" s="77" t="s">
        <v>1817</v>
      </c>
      <c r="B175" s="77">
        <v>2</v>
      </c>
      <c r="C175" s="116">
        <v>3.4147652593274221E-3</v>
      </c>
      <c r="D175" s="77" t="b">
        <v>0</v>
      </c>
      <c r="E175" s="77" t="b">
        <v>0</v>
      </c>
      <c r="F175" s="77" t="b">
        <v>0</v>
      </c>
    </row>
    <row r="176" spans="1:6" x14ac:dyDescent="0.35">
      <c r="A176" s="77" t="s">
        <v>530</v>
      </c>
      <c r="B176" s="77">
        <v>2</v>
      </c>
      <c r="C176" s="116">
        <v>3.4147652593274221E-3</v>
      </c>
      <c r="D176" s="77" t="b">
        <v>0</v>
      </c>
      <c r="E176" s="77" t="b">
        <v>0</v>
      </c>
      <c r="F176" s="77" t="b">
        <v>0</v>
      </c>
    </row>
    <row r="177" spans="1:6" x14ac:dyDescent="0.35">
      <c r="A177" s="77" t="s">
        <v>1818</v>
      </c>
      <c r="B177" s="77">
        <v>2</v>
      </c>
      <c r="C177" s="116">
        <v>3.4147652593274221E-3</v>
      </c>
      <c r="D177" s="77" t="b">
        <v>0</v>
      </c>
      <c r="E177" s="77" t="b">
        <v>0</v>
      </c>
      <c r="F177" s="77" t="b">
        <v>0</v>
      </c>
    </row>
    <row r="178" spans="1:6" x14ac:dyDescent="0.35">
      <c r="A178" s="77" t="s">
        <v>1819</v>
      </c>
      <c r="B178" s="77">
        <v>2</v>
      </c>
      <c r="C178" s="116">
        <v>3.4147652593274221E-3</v>
      </c>
      <c r="D178" s="77" t="b">
        <v>0</v>
      </c>
      <c r="E178" s="77" t="b">
        <v>0</v>
      </c>
      <c r="F178" s="77" t="b">
        <v>0</v>
      </c>
    </row>
    <row r="179" spans="1:6" x14ac:dyDescent="0.35">
      <c r="A179" s="77" t="s">
        <v>1820</v>
      </c>
      <c r="B179" s="77">
        <v>2</v>
      </c>
      <c r="C179" s="116">
        <v>3.4147652593274221E-3</v>
      </c>
      <c r="D179" s="77" t="b">
        <v>0</v>
      </c>
      <c r="E179" s="77" t="b">
        <v>0</v>
      </c>
      <c r="F179" s="77" t="b">
        <v>0</v>
      </c>
    </row>
    <row r="180" spans="1:6" x14ac:dyDescent="0.35">
      <c r="A180" s="77" t="s">
        <v>1821</v>
      </c>
      <c r="B180" s="77">
        <v>2</v>
      </c>
      <c r="C180" s="116">
        <v>2.8961950686917952E-3</v>
      </c>
      <c r="D180" s="77" t="b">
        <v>0</v>
      </c>
      <c r="E180" s="77" t="b">
        <v>0</v>
      </c>
      <c r="F180" s="77" t="b">
        <v>0</v>
      </c>
    </row>
    <row r="181" spans="1:6" x14ac:dyDescent="0.35">
      <c r="A181" s="77" t="s">
        <v>1822</v>
      </c>
      <c r="B181" s="77">
        <v>2</v>
      </c>
      <c r="C181" s="116">
        <v>3.4147652593274221E-3</v>
      </c>
      <c r="D181" s="77" t="b">
        <v>0</v>
      </c>
      <c r="E181" s="77" t="b">
        <v>0</v>
      </c>
      <c r="F181" s="77" t="b">
        <v>0</v>
      </c>
    </row>
    <row r="182" spans="1:6" x14ac:dyDescent="0.35">
      <c r="A182" s="77" t="s">
        <v>529</v>
      </c>
      <c r="B182" s="77">
        <v>2</v>
      </c>
      <c r="C182" s="116">
        <v>3.4147652593274221E-3</v>
      </c>
      <c r="D182" s="77" t="b">
        <v>0</v>
      </c>
      <c r="E182" s="77" t="b">
        <v>0</v>
      </c>
      <c r="F182" s="77" t="b">
        <v>0</v>
      </c>
    </row>
    <row r="183" spans="1:6" x14ac:dyDescent="0.35">
      <c r="A183" s="77" t="s">
        <v>1823</v>
      </c>
      <c r="B183" s="77">
        <v>2</v>
      </c>
      <c r="C183" s="116">
        <v>3.4147652593274221E-3</v>
      </c>
      <c r="D183" s="77" t="b">
        <v>0</v>
      </c>
      <c r="E183" s="77" t="b">
        <v>0</v>
      </c>
      <c r="F183" s="77" t="b">
        <v>0</v>
      </c>
    </row>
    <row r="184" spans="1:6" x14ac:dyDescent="0.35">
      <c r="A184" s="77" t="s">
        <v>1824</v>
      </c>
      <c r="B184" s="77">
        <v>2</v>
      </c>
      <c r="C184" s="116">
        <v>3.4147652593274221E-3</v>
      </c>
      <c r="D184" s="77" t="b">
        <v>0</v>
      </c>
      <c r="E184" s="77" t="b">
        <v>0</v>
      </c>
      <c r="F184" s="77" t="b">
        <v>0</v>
      </c>
    </row>
    <row r="185" spans="1:6" x14ac:dyDescent="0.35">
      <c r="A185" s="77" t="s">
        <v>1825</v>
      </c>
      <c r="B185" s="77">
        <v>2</v>
      </c>
      <c r="C185" s="116">
        <v>3.4147652593274221E-3</v>
      </c>
      <c r="D185" s="77" t="b">
        <v>0</v>
      </c>
      <c r="E185" s="77" t="b">
        <v>0</v>
      </c>
      <c r="F185" s="77" t="b">
        <v>0</v>
      </c>
    </row>
    <row r="186" spans="1:6" x14ac:dyDescent="0.35">
      <c r="A186" s="77" t="s">
        <v>1826</v>
      </c>
      <c r="B186" s="77">
        <v>2</v>
      </c>
      <c r="C186" s="116">
        <v>2.8961950686917952E-3</v>
      </c>
      <c r="D186" s="77" t="b">
        <v>0</v>
      </c>
      <c r="E186" s="77" t="b">
        <v>0</v>
      </c>
      <c r="F186" s="77" t="b">
        <v>0</v>
      </c>
    </row>
    <row r="187" spans="1:6" x14ac:dyDescent="0.35">
      <c r="A187" s="77" t="s">
        <v>1827</v>
      </c>
      <c r="B187" s="77">
        <v>2</v>
      </c>
      <c r="C187" s="116">
        <v>2.8961950686917952E-3</v>
      </c>
      <c r="D187" s="77" t="b">
        <v>0</v>
      </c>
      <c r="E187" s="77" t="b">
        <v>0</v>
      </c>
      <c r="F187" s="77" t="b">
        <v>0</v>
      </c>
    </row>
    <row r="188" spans="1:6" x14ac:dyDescent="0.35">
      <c r="A188" s="77" t="s">
        <v>1828</v>
      </c>
      <c r="B188" s="77">
        <v>2</v>
      </c>
      <c r="C188" s="116">
        <v>2.8961950686917952E-3</v>
      </c>
      <c r="D188" s="77" t="b">
        <v>0</v>
      </c>
      <c r="E188" s="77" t="b">
        <v>0</v>
      </c>
      <c r="F188" s="77" t="b">
        <v>0</v>
      </c>
    </row>
    <row r="189" spans="1:6" x14ac:dyDescent="0.35">
      <c r="A189" s="77" t="s">
        <v>1829</v>
      </c>
      <c r="B189" s="77">
        <v>2</v>
      </c>
      <c r="C189" s="116">
        <v>2.8961950686917952E-3</v>
      </c>
      <c r="D189" s="77" t="b">
        <v>0</v>
      </c>
      <c r="E189" s="77" t="b">
        <v>0</v>
      </c>
      <c r="F189" s="77" t="b">
        <v>0</v>
      </c>
    </row>
    <row r="190" spans="1:6" x14ac:dyDescent="0.35">
      <c r="A190" s="77" t="s">
        <v>1830</v>
      </c>
      <c r="B190" s="77">
        <v>2</v>
      </c>
      <c r="C190" s="116">
        <v>2.8961950686917952E-3</v>
      </c>
      <c r="D190" s="77" t="b">
        <v>0</v>
      </c>
      <c r="E190" s="77" t="b">
        <v>0</v>
      </c>
      <c r="F190" s="77" t="b">
        <v>0</v>
      </c>
    </row>
    <row r="191" spans="1:6" x14ac:dyDescent="0.35">
      <c r="A191" s="77" t="s">
        <v>1831</v>
      </c>
      <c r="B191" s="77">
        <v>2</v>
      </c>
      <c r="C191" s="116">
        <v>2.8961950686917952E-3</v>
      </c>
      <c r="D191" s="77" t="b">
        <v>0</v>
      </c>
      <c r="E191" s="77" t="b">
        <v>0</v>
      </c>
      <c r="F191" s="77" t="b">
        <v>0</v>
      </c>
    </row>
    <row r="192" spans="1:6" x14ac:dyDescent="0.35">
      <c r="A192" s="77" t="s">
        <v>1832</v>
      </c>
      <c r="B192" s="77">
        <v>2</v>
      </c>
      <c r="C192" s="116">
        <v>2.8961950686917952E-3</v>
      </c>
      <c r="D192" s="77" t="b">
        <v>0</v>
      </c>
      <c r="E192" s="77" t="b">
        <v>0</v>
      </c>
      <c r="F192" s="77" t="b">
        <v>0</v>
      </c>
    </row>
    <row r="193" spans="1:6" x14ac:dyDescent="0.35">
      <c r="A193" s="77" t="s">
        <v>1833</v>
      </c>
      <c r="B193" s="77">
        <v>2</v>
      </c>
      <c r="C193" s="116">
        <v>2.8961950686917952E-3</v>
      </c>
      <c r="D193" s="77" t="b">
        <v>0</v>
      </c>
      <c r="E193" s="77" t="b">
        <v>0</v>
      </c>
      <c r="F193" s="77" t="b">
        <v>0</v>
      </c>
    </row>
    <row r="194" spans="1:6" x14ac:dyDescent="0.35">
      <c r="A194" s="77" t="s">
        <v>1834</v>
      </c>
      <c r="B194" s="77">
        <v>2</v>
      </c>
      <c r="C194" s="116">
        <v>2.8961950686917952E-3</v>
      </c>
      <c r="D194" s="77" t="b">
        <v>0</v>
      </c>
      <c r="E194" s="77" t="b">
        <v>0</v>
      </c>
      <c r="F194" s="77" t="b">
        <v>0</v>
      </c>
    </row>
    <row r="195" spans="1:6" x14ac:dyDescent="0.35">
      <c r="A195" s="77" t="s">
        <v>1835</v>
      </c>
      <c r="B195" s="77">
        <v>2</v>
      </c>
      <c r="C195" s="116">
        <v>2.8961950686917952E-3</v>
      </c>
      <c r="D195" s="77" t="b">
        <v>0</v>
      </c>
      <c r="E195" s="77" t="b">
        <v>0</v>
      </c>
      <c r="F195" s="77" t="b">
        <v>0</v>
      </c>
    </row>
    <row r="196" spans="1:6" x14ac:dyDescent="0.35">
      <c r="A196" s="77" t="s">
        <v>229</v>
      </c>
      <c r="B196" s="77">
        <v>2</v>
      </c>
      <c r="C196" s="116">
        <v>2.8961950686917952E-3</v>
      </c>
      <c r="D196" s="77" t="b">
        <v>0</v>
      </c>
      <c r="E196" s="77" t="b">
        <v>0</v>
      </c>
      <c r="F196" s="77" t="b">
        <v>0</v>
      </c>
    </row>
    <row r="197" spans="1:6" x14ac:dyDescent="0.35">
      <c r="A197" s="77" t="s">
        <v>1836</v>
      </c>
      <c r="B197" s="77">
        <v>2</v>
      </c>
      <c r="C197" s="116">
        <v>2.8961950686917952E-3</v>
      </c>
      <c r="D197" s="77" t="b">
        <v>0</v>
      </c>
      <c r="E197" s="77" t="b">
        <v>0</v>
      </c>
      <c r="F197" s="77" t="b">
        <v>0</v>
      </c>
    </row>
    <row r="198" spans="1:6" x14ac:dyDescent="0.35">
      <c r="A198" s="77" t="s">
        <v>1837</v>
      </c>
      <c r="B198" s="77">
        <v>2</v>
      </c>
      <c r="C198" s="116">
        <v>3.4147652593274221E-3</v>
      </c>
      <c r="D198" s="77" t="b">
        <v>0</v>
      </c>
      <c r="E198" s="77" t="b">
        <v>0</v>
      </c>
      <c r="F198" s="77" t="b">
        <v>0</v>
      </c>
    </row>
    <row r="199" spans="1:6" x14ac:dyDescent="0.35">
      <c r="A199" s="77" t="s">
        <v>1838</v>
      </c>
      <c r="B199" s="77">
        <v>2</v>
      </c>
      <c r="C199" s="116">
        <v>3.4147652593274221E-3</v>
      </c>
      <c r="D199" s="77" t="b">
        <v>0</v>
      </c>
      <c r="E199" s="77" t="b">
        <v>0</v>
      </c>
      <c r="F199" s="77" t="b">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DCB073B-9613-4DB8-ACEA-6407E85F3F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13</vt:i4>
      </vt:variant>
    </vt:vector>
  </HeadingPairs>
  <TitlesOfParts>
    <vt:vector size="23" baseType="lpstr">
      <vt:lpstr>Edges</vt:lpstr>
      <vt:lpstr>Vertices</vt:lpstr>
      <vt:lpstr>Do Not Delete</vt:lpstr>
      <vt:lpstr>Groups</vt:lpstr>
      <vt:lpstr>Group Vertices</vt:lpstr>
      <vt:lpstr>Overall Metrics</vt:lpstr>
      <vt:lpstr>Misc</vt:lpstr>
      <vt:lpstr>Twitter Search Ntwrk Top Items</vt:lpstr>
      <vt:lpstr>Words</vt:lpstr>
      <vt:lpstr>Word Pairs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Kumar</dc:creator>
  <cp:lastModifiedBy>Amit Kumar</cp:lastModifiedBy>
  <dcterms:created xsi:type="dcterms:W3CDTF">2008-01-30T00:41:58Z</dcterms:created>
  <dcterms:modified xsi:type="dcterms:W3CDTF">2017-04-08T10:14:09Z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