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fiedu-my.sharepoint.com/personal/2001230385_hufi_edu_vn/Documents/Máy tính/Bài toán quản lý danh mục đầu tư/AHP Method/"/>
    </mc:Choice>
  </mc:AlternateContent>
  <xr:revisionPtr revIDLastSave="1002" documentId="13_ncr:1_{7FAFFB6A-7131-49D3-8E61-E57F753C3DA7}" xr6:coauthVersionLast="47" xr6:coauthVersionMax="47" xr10:uidLastSave="{EFB05445-8E34-4A63-85C3-AA0B6A0FD65D}"/>
  <bookViews>
    <workbookView xWindow="-108" yWindow="-108" windowWidth="23256" windowHeight="12456" xr2:uid="{0D4ED24E-377E-4AA3-8EA6-EEB1BEF11E05}"/>
  </bookViews>
  <sheets>
    <sheet name="Main" sheetId="2" r:id="rId1"/>
    <sheet name="Test" sheetId="1" r:id="rId2"/>
  </sheets>
  <definedNames>
    <definedName name="_xlnm._FilterDatabase" localSheetId="0" hidden="1">Main!$N$97:$N$100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2" l="1"/>
  <c r="N103" i="2"/>
  <c r="N102" i="2"/>
  <c r="N101" i="2"/>
  <c r="N100" i="2"/>
  <c r="N99" i="2"/>
  <c r="N98" i="2"/>
  <c r="N105" i="2"/>
  <c r="O39" i="2"/>
  <c r="U84" i="1" l="1"/>
  <c r="W84" i="1" s="1"/>
  <c r="U83" i="1"/>
  <c r="W83" i="1" s="1"/>
  <c r="U82" i="1"/>
  <c r="W82" i="1" s="1"/>
  <c r="U81" i="1"/>
  <c r="W81" i="1" s="1"/>
  <c r="W80" i="1"/>
  <c r="U80" i="1"/>
  <c r="U79" i="1"/>
  <c r="W79" i="1" s="1"/>
  <c r="U78" i="1"/>
  <c r="W78" i="1" s="1"/>
  <c r="U77" i="1"/>
  <c r="W77" i="1" s="1"/>
  <c r="T73" i="1"/>
  <c r="Q73" i="1"/>
  <c r="P73" i="1"/>
  <c r="O73" i="1"/>
  <c r="N73" i="1"/>
  <c r="M73" i="1"/>
  <c r="S73" i="1"/>
  <c r="R73" i="1"/>
  <c r="T72" i="1"/>
  <c r="S72" i="1"/>
  <c r="R72" i="1"/>
  <c r="Q72" i="1"/>
  <c r="O72" i="1"/>
  <c r="M72" i="1"/>
  <c r="P72" i="1"/>
  <c r="N72" i="1"/>
  <c r="T71" i="1"/>
  <c r="S71" i="1"/>
  <c r="R71" i="1"/>
  <c r="Q71" i="1"/>
  <c r="O71" i="1"/>
  <c r="N71" i="1"/>
  <c r="M71" i="1"/>
  <c r="P71" i="1"/>
  <c r="T70" i="1"/>
  <c r="S70" i="1"/>
  <c r="R70" i="1"/>
  <c r="Q70" i="1"/>
  <c r="P70" i="1"/>
  <c r="O70" i="1"/>
  <c r="N70" i="1"/>
  <c r="M70" i="1"/>
  <c r="T69" i="1"/>
  <c r="S69" i="1"/>
  <c r="R69" i="1"/>
  <c r="Q69" i="1"/>
  <c r="P69" i="1"/>
  <c r="O69" i="1"/>
  <c r="N69" i="1"/>
  <c r="M69" i="1"/>
  <c r="T68" i="1"/>
  <c r="S68" i="1"/>
  <c r="R68" i="1"/>
  <c r="Q68" i="1"/>
  <c r="P68" i="1"/>
  <c r="O68" i="1"/>
  <c r="N68" i="1"/>
  <c r="M68" i="1"/>
  <c r="T67" i="1"/>
  <c r="S67" i="1"/>
  <c r="R67" i="1"/>
  <c r="Q67" i="1"/>
  <c r="P67" i="1"/>
  <c r="O67" i="1"/>
  <c r="N67" i="1"/>
  <c r="M67" i="1"/>
  <c r="T66" i="1"/>
  <c r="S66" i="1"/>
  <c r="R66" i="1"/>
  <c r="Q66" i="1"/>
  <c r="P66" i="1"/>
  <c r="O66" i="1"/>
  <c r="N66" i="1"/>
  <c r="M66" i="1"/>
  <c r="U62" i="1"/>
  <c r="U61" i="1"/>
  <c r="U60" i="1"/>
  <c r="U59" i="1"/>
  <c r="U58" i="1"/>
  <c r="U57" i="1"/>
  <c r="U56" i="1"/>
  <c r="U55" i="1"/>
  <c r="T39" i="1"/>
  <c r="T51" i="1" s="1"/>
  <c r="S39" i="1"/>
  <c r="S50" i="1" s="1"/>
  <c r="R39" i="1"/>
  <c r="R49" i="1" s="1"/>
  <c r="Q39" i="1"/>
  <c r="Q51" i="1" s="1"/>
  <c r="N39" i="1"/>
  <c r="N51" i="1" s="1"/>
  <c r="M39" i="1"/>
  <c r="M44" i="1" s="1"/>
  <c r="O39" i="1"/>
  <c r="S73" i="2"/>
  <c r="O73" i="2"/>
  <c r="N72" i="2"/>
  <c r="U61" i="2"/>
  <c r="T72" i="2"/>
  <c r="N70" i="2"/>
  <c r="T69" i="2"/>
  <c r="S69" i="2"/>
  <c r="S67" i="2"/>
  <c r="O67" i="2"/>
  <c r="T39" i="2"/>
  <c r="U55" i="2"/>
  <c r="U78" i="2"/>
  <c r="W78" i="2" s="1"/>
  <c r="N66" i="2"/>
  <c r="M67" i="2"/>
  <c r="M66" i="2"/>
  <c r="P39" i="2"/>
  <c r="U79" i="2"/>
  <c r="W79" i="2" s="1"/>
  <c r="U80" i="2"/>
  <c r="W80" i="2" s="1"/>
  <c r="U81" i="2"/>
  <c r="W81" i="2" s="1"/>
  <c r="U82" i="2"/>
  <c r="W82" i="2" s="1"/>
  <c r="U83" i="2"/>
  <c r="W83" i="2" s="1"/>
  <c r="U84" i="2"/>
  <c r="W84" i="2" s="1"/>
  <c r="U77" i="2"/>
  <c r="W77" i="2" s="1"/>
  <c r="T67" i="2"/>
  <c r="T68" i="2"/>
  <c r="T70" i="2"/>
  <c r="T71" i="2"/>
  <c r="T73" i="2"/>
  <c r="T66" i="2"/>
  <c r="S68" i="2"/>
  <c r="S70" i="2"/>
  <c r="S71" i="2"/>
  <c r="S72" i="2"/>
  <c r="S66" i="2"/>
  <c r="R67" i="2"/>
  <c r="R68" i="2"/>
  <c r="R69" i="2"/>
  <c r="R70" i="2"/>
  <c r="R71" i="2"/>
  <c r="R72" i="2"/>
  <c r="R73" i="2"/>
  <c r="R66" i="2"/>
  <c r="Q67" i="2"/>
  <c r="Q68" i="2"/>
  <c r="Q69" i="2"/>
  <c r="Q70" i="2"/>
  <c r="Q71" i="2"/>
  <c r="Q72" i="2"/>
  <c r="Q73" i="2"/>
  <c r="Q66" i="2"/>
  <c r="P67" i="2"/>
  <c r="P68" i="2"/>
  <c r="P69" i="2"/>
  <c r="P70" i="2"/>
  <c r="P71" i="2"/>
  <c r="P72" i="2"/>
  <c r="P73" i="2"/>
  <c r="P66" i="2"/>
  <c r="O68" i="2"/>
  <c r="O69" i="2"/>
  <c r="O70" i="2"/>
  <c r="O71" i="2"/>
  <c r="O72" i="2"/>
  <c r="O66" i="2"/>
  <c r="N67" i="2"/>
  <c r="N68" i="2"/>
  <c r="N69" i="2"/>
  <c r="N71" i="2"/>
  <c r="N73" i="2"/>
  <c r="M68" i="2"/>
  <c r="M69" i="2"/>
  <c r="M70" i="2"/>
  <c r="M71" i="2"/>
  <c r="M72" i="2"/>
  <c r="M73" i="2"/>
  <c r="U56" i="2"/>
  <c r="U57" i="2"/>
  <c r="U58" i="2"/>
  <c r="U59" i="2"/>
  <c r="U60" i="2"/>
  <c r="U62" i="2"/>
  <c r="M87" i="1" l="1"/>
  <c r="M89" i="1" s="1"/>
  <c r="M90" i="1" s="1"/>
  <c r="S51" i="1"/>
  <c r="O49" i="1"/>
  <c r="O44" i="1"/>
  <c r="O50" i="1"/>
  <c r="O48" i="1"/>
  <c r="O47" i="1"/>
  <c r="O46" i="1"/>
  <c r="O45" i="1"/>
  <c r="M48" i="1"/>
  <c r="M50" i="1"/>
  <c r="N44" i="1"/>
  <c r="N47" i="1"/>
  <c r="N49" i="1"/>
  <c r="O51" i="1"/>
  <c r="M45" i="1"/>
  <c r="M49" i="1"/>
  <c r="N46" i="1"/>
  <c r="P39" i="1"/>
  <c r="P49" i="1" s="1"/>
  <c r="M46" i="1"/>
  <c r="N45" i="1"/>
  <c r="N48" i="1"/>
  <c r="N50" i="1"/>
  <c r="Q44" i="1"/>
  <c r="Q45" i="1"/>
  <c r="Q46" i="1"/>
  <c r="Q47" i="1"/>
  <c r="Q48" i="1"/>
  <c r="Q49" i="1"/>
  <c r="Q50" i="1"/>
  <c r="M47" i="1"/>
  <c r="M51" i="1"/>
  <c r="R44" i="1"/>
  <c r="R46" i="1"/>
  <c r="R48" i="1"/>
  <c r="R50" i="1"/>
  <c r="R51" i="1"/>
  <c r="S44" i="1"/>
  <c r="S45" i="1"/>
  <c r="S46" i="1"/>
  <c r="S47" i="1"/>
  <c r="S48" i="1"/>
  <c r="S49" i="1"/>
  <c r="R45" i="1"/>
  <c r="R47" i="1"/>
  <c r="T44" i="1"/>
  <c r="T45" i="1"/>
  <c r="T46" i="1"/>
  <c r="T47" i="1"/>
  <c r="T48" i="1"/>
  <c r="T49" i="1"/>
  <c r="T50" i="1"/>
  <c r="M87" i="2"/>
  <c r="M89" i="2" s="1"/>
  <c r="M90" i="2" s="1"/>
  <c r="P50" i="1" l="1"/>
  <c r="P51" i="1"/>
  <c r="P48" i="1"/>
  <c r="P47" i="1"/>
  <c r="P46" i="1"/>
  <c r="P45" i="1"/>
  <c r="P44" i="1"/>
</calcChain>
</file>

<file path=xl/sharedStrings.xml><?xml version="1.0" encoding="utf-8"?>
<sst xmlns="http://schemas.openxmlformats.org/spreadsheetml/2006/main" count="442" uniqueCount="95">
  <si>
    <t>Lợi nhuận kỳ vọng</t>
  </si>
  <si>
    <t>Rủi ro</t>
  </si>
  <si>
    <t>Thanh khoản</t>
  </si>
  <si>
    <t>Phân tích AHP để đánh giá trọng số các tiêu chí lựa chọn danh mục đầu tư tối ưu</t>
  </si>
  <si>
    <t>Xây dựng cấu trúc thứ bậc của bài toán:</t>
  </si>
  <si>
    <r>
      <rPr>
        <b/>
        <sz val="14"/>
        <color theme="1"/>
        <rFont val="Aptos Display"/>
        <family val="1"/>
        <scheme val="major"/>
      </rPr>
      <t>Xác định mục tiêu (Goal)</t>
    </r>
    <r>
      <rPr>
        <sz val="14"/>
        <color theme="1"/>
        <rFont val="Aptos Display"/>
        <family val="1"/>
        <scheme val="major"/>
      </rPr>
      <t xml:space="preserve">: Lựa chọn danh mục đầu tư tối ưu </t>
    </r>
  </si>
  <si>
    <t>Xây dựng ma trận so sánh cặp cho mỗi tiêu chí (Pair- wise Comparison Matrix)</t>
  </si>
  <si>
    <t>C1</t>
  </si>
  <si>
    <t>C2</t>
  </si>
  <si>
    <t>C3</t>
  </si>
  <si>
    <t>C4</t>
  </si>
  <si>
    <t>C5</t>
  </si>
  <si>
    <t>C6</t>
  </si>
  <si>
    <t>Lợi nhuận kỳ vọng (C1)</t>
  </si>
  <si>
    <t>Rủi ro (C2)</t>
  </si>
  <si>
    <t xml:space="preserve">Điểm </t>
  </si>
  <si>
    <t>Tiêu chí</t>
  </si>
  <si>
    <t>Tổng hợp điểm từ bảng câu hỏi</t>
  </si>
  <si>
    <t>Sum</t>
  </si>
  <si>
    <t>*Điểm trên thang 1 - 9:</t>
  </si>
  <si>
    <t>(Pair- wise Comparison Matrix)</t>
  </si>
  <si>
    <t>Tính trọng số cho các tiêu chí (trung bình theo hàng)</t>
  </si>
  <si>
    <t>Criteria Weights</t>
  </si>
  <si>
    <t>Tính tỷ số nhất quán CR (Consistency Rate)</t>
  </si>
  <si>
    <t>Tính vector nhất quán (Consistency vector): Lấy tổng trọng số của các tiêu chí chia cho trọng số của từng tiêu chí</t>
  </si>
  <si>
    <t>Weighted Sum Value</t>
  </si>
  <si>
    <t>Consistency Vector</t>
  </si>
  <si>
    <t>C7</t>
  </si>
  <si>
    <t>CI (Consistency Index)</t>
  </si>
  <si>
    <t>CR (Consistency Ratio)</t>
  </si>
  <si>
    <t>&lt; 10%</t>
  </si>
  <si>
    <t>Bảng chỉ số ngẫu nhiên</t>
  </si>
  <si>
    <t>n</t>
  </si>
  <si>
    <t>RI</t>
  </si>
  <si>
    <t>Bảng trọng số các tiêu chí:</t>
  </si>
  <si>
    <t>Rank</t>
  </si>
  <si>
    <t>3/2</t>
  </si>
  <si>
    <t>2/3</t>
  </si>
  <si>
    <t>7/5</t>
  </si>
  <si>
    <t>5/7</t>
  </si>
  <si>
    <t xml:space="preserve">Chuẩn hóa ma trận - Normalised Pair-wise matrix (cell/sum by column) </t>
  </si>
  <si>
    <t>Thanh khoản (C3)</t>
  </si>
  <si>
    <t>Tính tổng số theo cột</t>
  </si>
  <si>
    <r>
      <rPr>
        <b/>
        <sz val="14"/>
        <color theme="1"/>
        <rFont val="Aptos Display"/>
        <family val="1"/>
        <scheme val="major"/>
      </rPr>
      <t>Các tiêu chí đánh giá (Criteria)</t>
    </r>
    <r>
      <rPr>
        <sz val="14"/>
        <color theme="1"/>
        <rFont val="Aptos Display"/>
        <family val="1"/>
        <scheme val="major"/>
      </rPr>
      <t>: Có 3 tiêu chí là Lợi nhuận kỳ vọng, Rủi ro, Thanh khoản, Tính đa dạng, Phần trăm cổ phần, Phân bổ ngành</t>
    </r>
  </si>
  <si>
    <t>Thời gian đầu tư (C4)</t>
  </si>
  <si>
    <t>Đa dạng hóa (C5)</t>
  </si>
  <si>
    <t>Tính ổn định của dòng tiền (C6)</t>
  </si>
  <si>
    <t>Chi phí (C7)</t>
  </si>
  <si>
    <t>Tác động ESG (C8)</t>
  </si>
  <si>
    <t>C8</t>
  </si>
  <si>
    <t>Điểm trên thang 9</t>
  </si>
  <si>
    <t>Điểm hệ 9:</t>
  </si>
  <si>
    <t>Điểm tối đa ban đầu</t>
  </si>
  <si>
    <t>1/5</t>
  </si>
  <si>
    <t>3/10</t>
  </si>
  <si>
    <t>1</t>
  </si>
  <si>
    <t>23/45</t>
  </si>
  <si>
    <t>23/63</t>
  </si>
  <si>
    <t>10/3</t>
  </si>
  <si>
    <t>5</t>
  </si>
  <si>
    <t>45/23</t>
  </si>
  <si>
    <t>1/7</t>
  </si>
  <si>
    <t>9/23</t>
  </si>
  <si>
    <t>3/14</t>
  </si>
  <si>
    <t>27/46</t>
  </si>
  <si>
    <t>7</t>
  </si>
  <si>
    <t>14/3</t>
  </si>
  <si>
    <t>63/23</t>
  </si>
  <si>
    <t>23/9</t>
  </si>
  <si>
    <t>46/27</t>
  </si>
  <si>
    <t>1/3</t>
  </si>
  <si>
    <t>1/2</t>
  </si>
  <si>
    <t>5/6</t>
  </si>
  <si>
    <t>5/2</t>
  </si>
  <si>
    <t>8/3</t>
  </si>
  <si>
    <t>2/7</t>
  </si>
  <si>
    <t>8/7</t>
  </si>
  <si>
    <t>1/4</t>
  </si>
  <si>
    <t>2/5</t>
  </si>
  <si>
    <t>4</t>
  </si>
  <si>
    <t>3</t>
  </si>
  <si>
    <t>3/8</t>
  </si>
  <si>
    <t>2</t>
  </si>
  <si>
    <t>7/8</t>
  </si>
  <si>
    <t>6/5</t>
  </si>
  <si>
    <t>7/2</t>
  </si>
  <si>
    <t>4/3</t>
  </si>
  <si>
    <t>3/4</t>
  </si>
  <si>
    <t xml:space="preserve">Chi phí </t>
  </si>
  <si>
    <t xml:space="preserve">Tính ổn định của dòng tiền </t>
  </si>
  <si>
    <t xml:space="preserve">Tác động ESG </t>
  </si>
  <si>
    <t xml:space="preserve">Thời gian đầu tư </t>
  </si>
  <si>
    <t xml:space="preserve">Đa dạng hóa </t>
  </si>
  <si>
    <r>
      <rPr>
        <b/>
        <sz val="14"/>
        <color theme="1"/>
        <rFont val="Aptos Display"/>
        <family val="1"/>
        <scheme val="major"/>
      </rPr>
      <t>Các tiêu chí đánh giá (Criteria)</t>
    </r>
    <r>
      <rPr>
        <sz val="14"/>
        <color theme="1"/>
        <rFont val="Aptos Display"/>
        <family val="1"/>
        <scheme val="major"/>
      </rPr>
      <t>: Có 8 tiêu chí là Lợi nhuận kỳ vọng, Rủi ro, Thanh khoản, Thời gian đầu tư, Đa dạng hóa, Tính ổn định của dòng tiền, Chi phí, Tác động ESG</t>
    </r>
  </si>
  <si>
    <t>* Điểm cao nhất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</si>
</sst>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"/>
  </numFmts>
  <fonts count="14" x14ac:knownFonts="1">
    <font>
      <sz val="11"/>
      <color theme="1"/>
      <name val="Aptos Narrow"/>
      <family val="2"/>
      <scheme val="minor"/>
    </font>
    <font>
      <sz val="14"/>
      <color theme="1"/>
      <name val="Aptos Display"/>
      <family val="1"/>
      <scheme val="major"/>
    </font>
    <font>
      <sz val="8"/>
      <name val="Aptos Narrow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Aptos Display"/>
      <family val="1"/>
      <scheme val="major"/>
    </font>
    <font>
      <sz val="14"/>
      <color rgb="FFFF0000"/>
      <name val="Aptos Display"/>
      <family val="1"/>
      <scheme val="major"/>
    </font>
    <font>
      <sz val="14"/>
      <color theme="1"/>
      <name val="Aptos Display"/>
      <family val="2"/>
      <scheme val="major"/>
    </font>
    <font>
      <b/>
      <sz val="14"/>
      <color theme="1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12"/>
      <color theme="1"/>
      <name val="Aptos Display"/>
      <family val="1"/>
      <scheme val="major"/>
    </font>
    <font>
      <b/>
      <sz val="13.5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5"/>
      <color theme="1"/>
      <name val="Aptos Display"/>
      <family val="2"/>
      <scheme val="major"/>
    </font>
    <font>
      <sz val="13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" fontId="1" fillId="4" borderId="0" xfId="0" applyNumberFormat="1" applyFont="1" applyFill="1" applyAlignment="1">
      <alignment horizontal="center"/>
    </xf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2" fontId="1" fillId="0" borderId="0" xfId="0" quotePrefix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8" fillId="0" borderId="0" xfId="0" applyFo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 vertical="center"/>
    </xf>
    <xf numFmtId="166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1537447</xdr:colOff>
      <xdr:row>11</xdr:row>
      <xdr:rowOff>17929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1A77F91-F6F0-4C9B-9F87-D72F099041D9}"/>
            </a:ext>
          </a:extLst>
        </xdr:cNvPr>
        <xdr:cNvSpPr txBox="1"/>
      </xdr:nvSpPr>
      <xdr:spPr>
        <a:xfrm>
          <a:off x="16884127" y="29363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777240</xdr:colOff>
      <xdr:row>63</xdr:row>
      <xdr:rowOff>41910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683055BE-CAA3-4F01-B38E-B41DCAA17E68}"/>
            </a:ext>
          </a:extLst>
        </xdr:cNvPr>
        <xdr:cNvSpPr txBox="1"/>
      </xdr:nvSpPr>
      <xdr:spPr>
        <a:xfrm>
          <a:off x="22943820" y="122720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316524</xdr:colOff>
      <xdr:row>64</xdr:row>
      <xdr:rowOff>211017</xdr:rowOff>
    </xdr:from>
    <xdr:ext cx="980205" cy="269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DE42342C-ED97-4D9F-B21C-0274B984EA2D}"/>
                </a:ext>
              </a:extLst>
            </xdr:cNvPr>
            <xdr:cNvSpPr txBox="1"/>
          </xdr:nvSpPr>
          <xdr:spPr>
            <a:xfrm>
              <a:off x="15667893" y="11260017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j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b>
                      <m:sSubPr>
                        <m:ctrl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DE42342C-ED97-4D9F-B21C-0274B984EA2D}"/>
                </a:ext>
              </a:extLst>
            </xdr:cNvPr>
            <xdr:cNvSpPr txBox="1"/>
          </xdr:nvSpPr>
          <xdr:spPr>
            <a:xfrm>
              <a:off x="15667893" y="11260017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,j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× CW_i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253770</xdr:colOff>
      <xdr:row>85</xdr:row>
      <xdr:rowOff>126196</xdr:rowOff>
    </xdr:from>
    <xdr:ext cx="4671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FC483523-ECEF-470E-BA89-C9C46E226EB3}"/>
                </a:ext>
              </a:extLst>
            </xdr:cNvPr>
            <xdr:cNvSpPr txBox="1"/>
          </xdr:nvSpPr>
          <xdr:spPr>
            <a:xfrm>
              <a:off x="17299124" y="13760134"/>
              <a:ext cx="4671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max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FC483523-ECEF-470E-BA89-C9C46E226EB3}"/>
                </a:ext>
              </a:extLst>
            </xdr:cNvPr>
            <xdr:cNvSpPr txBox="1"/>
          </xdr:nvSpPr>
          <xdr:spPr>
            <a:xfrm>
              <a:off x="17299124" y="13760134"/>
              <a:ext cx="4671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</a:t>
              </a:r>
              <a:r>
                <a:rPr lang="vi-VN" sz="1400" i="0">
                  <a:latin typeface="Cambria Math" panose="02040503050406030204" pitchFamily="18" charset="0"/>
                </a:rPr>
                <a:t>max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14</xdr:col>
      <xdr:colOff>191085</xdr:colOff>
      <xdr:row>84</xdr:row>
      <xdr:rowOff>144487</xdr:rowOff>
    </xdr:from>
    <xdr:ext cx="1193660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71906FDD-892C-42AD-948E-3939E63AE2D8}"/>
                </a:ext>
              </a:extLst>
            </xdr:cNvPr>
            <xdr:cNvSpPr txBox="1"/>
          </xdr:nvSpPr>
          <xdr:spPr>
            <a:xfrm>
              <a:off x="21579839" y="13602579"/>
              <a:ext cx="11936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71906FDD-892C-42AD-948E-3939E63AE2D8}"/>
                </a:ext>
              </a:extLst>
            </xdr:cNvPr>
            <xdr:cNvSpPr txBox="1"/>
          </xdr:nvSpPr>
          <xdr:spPr>
            <a:xfrm>
              <a:off x="21579839" y="13602579"/>
              <a:ext cx="11936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𝐶𝐼= 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𝑚𝑎𝑥−𝑛)/(𝑛−1)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14</xdr:col>
      <xdr:colOff>385103</xdr:colOff>
      <xdr:row>88</xdr:row>
      <xdr:rowOff>110783</xdr:rowOff>
    </xdr:from>
    <xdr:ext cx="617861" cy="305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88D1E30E-D8D8-4EDB-BAD8-B14B11D915C5}"/>
                </a:ext>
              </a:extLst>
            </xdr:cNvPr>
            <xdr:cNvSpPr txBox="1"/>
          </xdr:nvSpPr>
          <xdr:spPr>
            <a:xfrm>
              <a:off x="21773857" y="14272260"/>
              <a:ext cx="617861" cy="305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/>
                <a:t>CR</a:t>
              </a:r>
              <a14:m>
                <m:oMath xmlns:m="http://schemas.openxmlformats.org/officeDocument/2006/math">
                  <m:r>
                    <a:rPr lang="en-US" sz="14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𝐶𝐼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𝑅𝐼</m:t>
                      </m:r>
                    </m:den>
                  </m:f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88D1E30E-D8D8-4EDB-BAD8-B14B11D915C5}"/>
                </a:ext>
              </a:extLst>
            </xdr:cNvPr>
            <xdr:cNvSpPr txBox="1"/>
          </xdr:nvSpPr>
          <xdr:spPr>
            <a:xfrm>
              <a:off x="21773857" y="14272260"/>
              <a:ext cx="617861" cy="305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/>
                <a:t>CR</a:t>
              </a:r>
              <a:r>
                <a:rPr lang="en-US" sz="1400" b="0" i="0">
                  <a:latin typeface="Cambria Math" panose="02040503050406030204" pitchFamily="18" charset="0"/>
                </a:rPr>
                <a:t> =  𝐶𝐼/𝑅𝐼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576943</xdr:colOff>
      <xdr:row>21</xdr:row>
      <xdr:rowOff>226422</xdr:rowOff>
    </xdr:from>
    <xdr:ext cx="1436099" cy="421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8B08E3F-4272-1D75-69D6-C3854401849F}"/>
                </a:ext>
              </a:extLst>
            </xdr:cNvPr>
            <xdr:cNvSpPr txBox="1"/>
          </xdr:nvSpPr>
          <xdr:spPr>
            <a:xfrm>
              <a:off x="12433663" y="6215742"/>
              <a:ext cx="1436099" cy="42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vi-VN" sz="1400" i="1">
                            <a:latin typeface="Cambria Math" panose="02040503050406030204" pitchFamily="18" charset="0"/>
                          </a:rPr>
                          <m:t>Đ</m:t>
                        </m:r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vi-VN" sz="1400" i="1">
                            <a:latin typeface="Cambria Math" panose="02040503050406030204" pitchFamily="18" charset="0"/>
                          </a:rPr>
                          <m:t>ể</m:t>
                        </m:r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ti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ê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u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ch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í</m:t>
                        </m:r>
                      </m:num>
                      <m:den>
                        <m:r>
                          <a:rPr lang="vi-VN" sz="1400" i="1">
                            <a:latin typeface="Cambria Math" panose="02040503050406030204" pitchFamily="18" charset="0"/>
                          </a:rPr>
                          <m:t>Đ</m:t>
                        </m:r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vi-VN" sz="1400" i="1">
                            <a:latin typeface="Cambria Math" panose="02040503050406030204" pitchFamily="18" charset="0"/>
                          </a:rPr>
                          <m:t>ể</m:t>
                        </m:r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cao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nh</m:t>
                        </m:r>
                        <m:r>
                          <a:rPr lang="vi-VN" sz="1400" b="0" i="1">
                            <a:latin typeface="Cambria Math" panose="02040503050406030204" pitchFamily="18" charset="0"/>
                          </a:rPr>
                          <m:t>ấ</m:t>
                        </m:r>
                        <m:r>
                          <m:rPr>
                            <m:sty m:val="p"/>
                          </m:rPr>
                          <a:rPr lang="vi-VN" sz="1400" b="0" i="1">
                            <a:latin typeface="Cambria Math" panose="02040503050406030204" pitchFamily="18" charset="0"/>
                          </a:rPr>
                          <m:t>t</m:t>
                        </m:r>
                      </m:den>
                    </m:f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vi-VN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9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8B08E3F-4272-1D75-69D6-C3854401849F}"/>
                </a:ext>
              </a:extLst>
            </xdr:cNvPr>
            <xdr:cNvSpPr txBox="1"/>
          </xdr:nvSpPr>
          <xdr:spPr>
            <a:xfrm>
              <a:off x="12433663" y="6215742"/>
              <a:ext cx="1436099" cy="42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vi-VN" sz="1400" i="0">
                  <a:latin typeface="Cambria Math" panose="02040503050406030204" pitchFamily="18" charset="0"/>
                </a:rPr>
                <a:t>Điểm</a:t>
              </a:r>
              <a:r>
                <a:rPr lang="vi-VN" sz="1400" b="0" i="0">
                  <a:latin typeface="Cambria Math" panose="02040503050406030204" pitchFamily="18" charset="0"/>
                </a:rPr>
                <a:t> tiêu chí</a:t>
              </a:r>
              <a:r>
                <a:rPr lang="en-US" sz="1400" b="0" i="0">
                  <a:latin typeface="Cambria Math" panose="02040503050406030204" pitchFamily="18" charset="0"/>
                </a:rPr>
                <a:t>)/(</a:t>
              </a:r>
              <a:r>
                <a:rPr lang="vi-VN" sz="1400" i="0">
                  <a:latin typeface="Cambria Math" panose="02040503050406030204" pitchFamily="18" charset="0"/>
                </a:rPr>
                <a:t>Điểm</a:t>
              </a:r>
              <a:r>
                <a:rPr lang="vi-VN" sz="1400" b="0" i="0">
                  <a:latin typeface="Cambria Math" panose="02040503050406030204" pitchFamily="18" charset="0"/>
                </a:rPr>
                <a:t> cao nhất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vi-V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9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621323</xdr:colOff>
      <xdr:row>14</xdr:row>
      <xdr:rowOff>521676</xdr:rowOff>
    </xdr:from>
    <xdr:to>
      <xdr:col>14</xdr:col>
      <xdr:colOff>633046</xdr:colOff>
      <xdr:row>15</xdr:row>
      <xdr:rowOff>281354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FE242324-764E-C812-36FA-377D9B724B12}"/>
            </a:ext>
          </a:extLst>
        </xdr:cNvPr>
        <xdr:cNvCxnSpPr/>
      </xdr:nvCxnSpPr>
      <xdr:spPr>
        <a:xfrm>
          <a:off x="14999677" y="3575538"/>
          <a:ext cx="11723" cy="65063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1537447</xdr:colOff>
      <xdr:row>13</xdr:row>
      <xdr:rowOff>17929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EF0FF7B-4BE3-3F8F-E28A-13B0939B153B}"/>
            </a:ext>
          </a:extLst>
        </xdr:cNvPr>
        <xdr:cNvSpPr txBox="1"/>
      </xdr:nvSpPr>
      <xdr:spPr>
        <a:xfrm>
          <a:off x="7902388" y="22949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72887</xdr:colOff>
      <xdr:row>4</xdr:row>
      <xdr:rowOff>39756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2A5D69E4-20B7-4C64-8C69-E1497A5FFA42}"/>
            </a:ext>
          </a:extLst>
        </xdr:cNvPr>
        <xdr:cNvSpPr txBox="1"/>
      </xdr:nvSpPr>
      <xdr:spPr>
        <a:xfrm>
          <a:off x="11847444" y="9674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167640</xdr:colOff>
      <xdr:row>40</xdr:row>
      <xdr:rowOff>80010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9FBA2D59-40DB-DE21-7B73-473BDF421908}"/>
            </a:ext>
          </a:extLst>
        </xdr:cNvPr>
        <xdr:cNvSpPr txBox="1"/>
      </xdr:nvSpPr>
      <xdr:spPr>
        <a:xfrm>
          <a:off x="7269480" y="1057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58614</xdr:colOff>
      <xdr:row>90</xdr:row>
      <xdr:rowOff>11430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9AF5D9-FB02-B11D-F0FA-04CADA351688}"/>
                </a:ext>
              </a:extLst>
            </xdr:cNvPr>
            <xdr:cNvSpPr txBox="1"/>
          </xdr:nvSpPr>
          <xdr:spPr>
            <a:xfrm>
              <a:off x="57413768" y="21769461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9AF5D9-FB02-B11D-F0FA-04CADA351688}"/>
                </a:ext>
              </a:extLst>
            </xdr:cNvPr>
            <xdr:cNvSpPr txBox="1"/>
          </xdr:nvSpPr>
          <xdr:spPr>
            <a:xfrm>
              <a:off x="57413768" y="21769461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47</xdr:col>
      <xdr:colOff>91440</xdr:colOff>
      <xdr:row>96</xdr:row>
      <xdr:rowOff>220980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73C7609-004A-4EEC-960B-808CDE22262A}"/>
                </a:ext>
              </a:extLst>
            </xdr:cNvPr>
            <xdr:cNvSpPr txBox="1"/>
          </xdr:nvSpPr>
          <xdr:spPr>
            <a:xfrm>
              <a:off x="57447180" y="2336292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73C7609-004A-4EEC-960B-808CDE22262A}"/>
                </a:ext>
              </a:extLst>
            </xdr:cNvPr>
            <xdr:cNvSpPr txBox="1"/>
          </xdr:nvSpPr>
          <xdr:spPr>
            <a:xfrm>
              <a:off x="57447180" y="2336292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47</xdr:col>
      <xdr:colOff>0</xdr:colOff>
      <xdr:row>104</xdr:row>
      <xdr:rowOff>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F4134A-191D-4739-803D-62D39DDEE25D}"/>
                </a:ext>
              </a:extLst>
            </xdr:cNvPr>
            <xdr:cNvSpPr txBox="1"/>
          </xdr:nvSpPr>
          <xdr:spPr>
            <a:xfrm>
              <a:off x="57355740" y="2492502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F4134A-191D-4739-803D-62D39DDEE25D}"/>
                </a:ext>
              </a:extLst>
            </xdr:cNvPr>
            <xdr:cNvSpPr txBox="1"/>
          </xdr:nvSpPr>
          <xdr:spPr>
            <a:xfrm>
              <a:off x="57355740" y="2492502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47</xdr:col>
      <xdr:colOff>0</xdr:colOff>
      <xdr:row>111</xdr:row>
      <xdr:rowOff>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FDCC90-7DF4-4724-BA10-6CF9BFAEE824}"/>
                </a:ext>
              </a:extLst>
            </xdr:cNvPr>
            <xdr:cNvSpPr txBox="1"/>
          </xdr:nvSpPr>
          <xdr:spPr>
            <a:xfrm>
              <a:off x="57355740" y="2647950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FDCC90-7DF4-4724-BA10-6CF9BFAEE824}"/>
                </a:ext>
              </a:extLst>
            </xdr:cNvPr>
            <xdr:cNvSpPr txBox="1"/>
          </xdr:nvSpPr>
          <xdr:spPr>
            <a:xfrm>
              <a:off x="57355740" y="2647950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47</xdr:col>
      <xdr:colOff>0</xdr:colOff>
      <xdr:row>117</xdr:row>
      <xdr:rowOff>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C0F80C9-D7D9-4C64-98B1-A6856EF21CBF}"/>
                </a:ext>
              </a:extLst>
            </xdr:cNvPr>
            <xdr:cNvSpPr txBox="1"/>
          </xdr:nvSpPr>
          <xdr:spPr>
            <a:xfrm>
              <a:off x="57508140" y="2780538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C0F80C9-D7D9-4C64-98B1-A6856EF21CBF}"/>
                </a:ext>
              </a:extLst>
            </xdr:cNvPr>
            <xdr:cNvSpPr txBox="1"/>
          </xdr:nvSpPr>
          <xdr:spPr>
            <a:xfrm>
              <a:off x="57508140" y="2780538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47</xdr:col>
      <xdr:colOff>0</xdr:colOff>
      <xdr:row>125</xdr:row>
      <xdr:rowOff>0</xdr:rowOff>
    </xdr:from>
    <xdr:ext cx="41934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3FA60E5-6552-489C-A722-3F698FD5C300}"/>
                </a:ext>
              </a:extLst>
            </xdr:cNvPr>
            <xdr:cNvSpPr txBox="1"/>
          </xdr:nvSpPr>
          <xdr:spPr>
            <a:xfrm>
              <a:off x="57508140" y="2958846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3FA60E5-6552-489C-A722-3F698FD5C300}"/>
                </a:ext>
              </a:extLst>
            </xdr:cNvPr>
            <xdr:cNvSpPr txBox="1"/>
          </xdr:nvSpPr>
          <xdr:spPr>
            <a:xfrm>
              <a:off x="57508140" y="29588460"/>
              <a:ext cx="41934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777240</xdr:colOff>
      <xdr:row>47</xdr:row>
      <xdr:rowOff>41910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F1AB2E9-EDBA-2E59-95D7-4C8738088C1A}"/>
            </a:ext>
          </a:extLst>
        </xdr:cNvPr>
        <xdr:cNvSpPr txBox="1"/>
      </xdr:nvSpPr>
      <xdr:spPr>
        <a:xfrm>
          <a:off x="20505420" y="1231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205740</xdr:colOff>
      <xdr:row>50</xdr:row>
      <xdr:rowOff>209550</xdr:rowOff>
    </xdr:from>
    <xdr:ext cx="980205" cy="269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51C7095-A954-4281-A23A-A4126C6730E2}"/>
                </a:ext>
              </a:extLst>
            </xdr:cNvPr>
            <xdr:cNvSpPr txBox="1"/>
          </xdr:nvSpPr>
          <xdr:spPr>
            <a:xfrm>
              <a:off x="24079200" y="13171170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j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b>
                      <m:sSubPr>
                        <m:ctrl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51C7095-A954-4281-A23A-A4126C6730E2}"/>
                </a:ext>
              </a:extLst>
            </xdr:cNvPr>
            <xdr:cNvSpPr txBox="1"/>
          </xdr:nvSpPr>
          <xdr:spPr>
            <a:xfrm>
              <a:off x="24079200" y="13171170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,j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×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CW_i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1537447</xdr:colOff>
      <xdr:row>11</xdr:row>
      <xdr:rowOff>17929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EEACC0-708B-44B0-8CB2-BA3DD43B3F36}"/>
            </a:ext>
          </a:extLst>
        </xdr:cNvPr>
        <xdr:cNvSpPr txBox="1"/>
      </xdr:nvSpPr>
      <xdr:spPr>
        <a:xfrm>
          <a:off x="17470867" y="253252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777240</xdr:colOff>
      <xdr:row>63</xdr:row>
      <xdr:rowOff>41910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E410949-8350-4086-8996-04E3351673B0}"/>
            </a:ext>
          </a:extLst>
        </xdr:cNvPr>
        <xdr:cNvSpPr txBox="1"/>
      </xdr:nvSpPr>
      <xdr:spPr>
        <a:xfrm>
          <a:off x="25671780" y="1544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316524</xdr:colOff>
      <xdr:row>64</xdr:row>
      <xdr:rowOff>211017</xdr:rowOff>
    </xdr:from>
    <xdr:ext cx="980205" cy="269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6C1E11C-27FE-46F4-BE37-C2AAB00761C2}"/>
                </a:ext>
              </a:extLst>
            </xdr:cNvPr>
            <xdr:cNvSpPr txBox="1"/>
          </xdr:nvSpPr>
          <xdr:spPr>
            <a:xfrm>
              <a:off x="17819664" y="15847257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  <m: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j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b>
                      <m:sSubPr>
                        <m:ctrl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vi-VN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6C1E11C-27FE-46F4-BE37-C2AAB00761C2}"/>
                </a:ext>
              </a:extLst>
            </xdr:cNvPr>
            <xdr:cNvSpPr txBox="1"/>
          </xdr:nvSpPr>
          <xdr:spPr>
            <a:xfrm>
              <a:off x="17819664" y="15847257"/>
              <a:ext cx="980205" cy="269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,j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× CW_i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253770</xdr:colOff>
      <xdr:row>85</xdr:row>
      <xdr:rowOff>126196</xdr:rowOff>
    </xdr:from>
    <xdr:ext cx="4671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307A75D-F618-4140-8BA8-18243ECE8260}"/>
                </a:ext>
              </a:extLst>
            </xdr:cNvPr>
            <xdr:cNvSpPr txBox="1"/>
          </xdr:nvSpPr>
          <xdr:spPr>
            <a:xfrm>
              <a:off x="19280910" y="20494456"/>
              <a:ext cx="4671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vi-VN" sz="1400" i="1">
                            <a:latin typeface="Cambria Math" panose="02040503050406030204" pitchFamily="18" charset="0"/>
                          </a:rPr>
                          <m:t>max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307A75D-F618-4140-8BA8-18243ECE8260}"/>
                </a:ext>
              </a:extLst>
            </xdr:cNvPr>
            <xdr:cNvSpPr txBox="1"/>
          </xdr:nvSpPr>
          <xdr:spPr>
            <a:xfrm>
              <a:off x="19280910" y="20494456"/>
              <a:ext cx="4671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</a:t>
              </a:r>
              <a:r>
                <a:rPr lang="vi-VN" sz="1400" i="0">
                  <a:latin typeface="Cambria Math" panose="02040503050406030204" pitchFamily="18" charset="0"/>
                </a:rPr>
                <a:t>max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14</xdr:col>
      <xdr:colOff>191085</xdr:colOff>
      <xdr:row>84</xdr:row>
      <xdr:rowOff>144487</xdr:rowOff>
    </xdr:from>
    <xdr:ext cx="1193660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C7E0C3B-D565-4580-B630-3843BCB47389}"/>
                </a:ext>
              </a:extLst>
            </xdr:cNvPr>
            <xdr:cNvSpPr txBox="1"/>
          </xdr:nvSpPr>
          <xdr:spPr>
            <a:xfrm>
              <a:off x="23439705" y="20329867"/>
              <a:ext cx="11936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C7E0C3B-D565-4580-B630-3843BCB47389}"/>
                </a:ext>
              </a:extLst>
            </xdr:cNvPr>
            <xdr:cNvSpPr txBox="1"/>
          </xdr:nvSpPr>
          <xdr:spPr>
            <a:xfrm>
              <a:off x="23439705" y="20329867"/>
              <a:ext cx="11936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𝐶𝐼= 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sz="1400" b="0" i="0">
                  <a:latin typeface="Cambria Math" panose="02040503050406030204" pitchFamily="18" charset="0"/>
                </a:rPr>
                <a:t>𝑚𝑎𝑥−𝑛)/(𝑛−1)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14</xdr:col>
      <xdr:colOff>385103</xdr:colOff>
      <xdr:row>88</xdr:row>
      <xdr:rowOff>110783</xdr:rowOff>
    </xdr:from>
    <xdr:ext cx="617861" cy="305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7477063-B5C9-4389-8518-FB4EE49470F9}"/>
                </a:ext>
              </a:extLst>
            </xdr:cNvPr>
            <xdr:cNvSpPr txBox="1"/>
          </xdr:nvSpPr>
          <xdr:spPr>
            <a:xfrm>
              <a:off x="23633723" y="21027683"/>
              <a:ext cx="617861" cy="305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/>
                <a:t>CR</a:t>
              </a:r>
              <a14:m>
                <m:oMath xmlns:m="http://schemas.openxmlformats.org/officeDocument/2006/math">
                  <m:r>
                    <a:rPr lang="en-US" sz="14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𝐶𝐼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𝑅𝐼</m:t>
                      </m:r>
                    </m:den>
                  </m:f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7477063-B5C9-4389-8518-FB4EE49470F9}"/>
                </a:ext>
              </a:extLst>
            </xdr:cNvPr>
            <xdr:cNvSpPr txBox="1"/>
          </xdr:nvSpPr>
          <xdr:spPr>
            <a:xfrm>
              <a:off x="23633723" y="21027683"/>
              <a:ext cx="617861" cy="305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/>
                <a:t>CR</a:t>
              </a:r>
              <a:r>
                <a:rPr lang="en-US" sz="1400" b="0" i="0">
                  <a:latin typeface="Cambria Math" panose="02040503050406030204" pitchFamily="18" charset="0"/>
                </a:rPr>
                <a:t> =  𝐶𝐼/𝑅𝐼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91818</xdr:colOff>
      <xdr:row>22</xdr:row>
      <xdr:rowOff>14435</xdr:rowOff>
    </xdr:from>
    <xdr:ext cx="1531894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070FB85-A481-9C1E-FD0A-0EF71B707E9D}"/>
                </a:ext>
              </a:extLst>
            </xdr:cNvPr>
            <xdr:cNvSpPr txBox="1"/>
          </xdr:nvSpPr>
          <xdr:spPr>
            <a:xfrm>
              <a:off x="8950896" y="6282713"/>
              <a:ext cx="1531894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vi-VN" sz="1100" i="1">
                            <a:latin typeface="Cambria Math" panose="02040503050406030204" pitchFamily="18" charset="0"/>
                          </a:rPr>
                          <m:t>Đ</m:t>
                        </m:r>
                        <m:r>
                          <m:rPr>
                            <m:sty m:val="p"/>
                          </m:rPr>
                          <a:rPr lang="vi-VN" sz="1100" i="1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vi-VN" sz="1100" i="1">
                            <a:latin typeface="Cambria Math" panose="02040503050406030204" pitchFamily="18" charset="0"/>
                          </a:rPr>
                          <m:t>ể</m:t>
                        </m:r>
                        <m:r>
                          <m:rPr>
                            <m:sty m:val="p"/>
                          </m:rPr>
                          <a:rPr lang="vi-VN" sz="1100" i="1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ban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đầ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u</m:t>
                        </m:r>
                      </m:num>
                      <m:den>
                        <m:r>
                          <a:rPr lang="vi-VN" sz="1100" i="1">
                            <a:latin typeface="Cambria Math" panose="02040503050406030204" pitchFamily="18" charset="0"/>
                          </a:rPr>
                          <m:t>Đ</m:t>
                        </m:r>
                        <m:r>
                          <m:rPr>
                            <m:sty m:val="p"/>
                          </m:rPr>
                          <a:rPr lang="vi-VN" sz="1100" i="1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vi-VN" sz="1100" i="1">
                            <a:latin typeface="Cambria Math" panose="02040503050406030204" pitchFamily="18" charset="0"/>
                          </a:rPr>
                          <m:t>ể</m:t>
                        </m:r>
                        <m:r>
                          <m:rPr>
                            <m:sty m:val="p"/>
                          </m:rPr>
                          <a:rPr lang="vi-VN" sz="1100" i="1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ố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đ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ban</m:t>
                        </m:r>
                        <m:r>
                          <a:rPr lang="vi-VN" sz="1100" b="0" i="1">
                            <a:latin typeface="Cambria Math" panose="02040503050406030204" pitchFamily="18" charset="0"/>
                          </a:rPr>
                          <m:t> đầ</m:t>
                        </m:r>
                        <m:r>
                          <m:rPr>
                            <m:sty m:val="p"/>
                          </m:rPr>
                          <a:rPr lang="vi-VN" sz="1100" b="0" i="1">
                            <a:latin typeface="Cambria Math" panose="02040503050406030204" pitchFamily="18" charset="0"/>
                          </a:rPr>
                          <m:t>u</m:t>
                        </m:r>
                      </m:den>
                    </m:f>
                    <m:r>
                      <a:rPr lang="vi-V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vi-V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 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070FB85-A481-9C1E-FD0A-0EF71B707E9D}"/>
                </a:ext>
              </a:extLst>
            </xdr:cNvPr>
            <xdr:cNvSpPr txBox="1"/>
          </xdr:nvSpPr>
          <xdr:spPr>
            <a:xfrm>
              <a:off x="8950896" y="6282713"/>
              <a:ext cx="1531894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vi-VN" sz="1100" i="0">
                  <a:latin typeface="Cambria Math" panose="02040503050406030204" pitchFamily="18" charset="0"/>
                </a:rPr>
                <a:t>Điểm</a:t>
              </a:r>
              <a:r>
                <a:rPr lang="vi-VN" sz="1100" b="0" i="0">
                  <a:latin typeface="Cambria Math" panose="02040503050406030204" pitchFamily="18" charset="0"/>
                </a:rPr>
                <a:t> ban đầu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vi-VN" sz="1100" i="0">
                  <a:latin typeface="Cambria Math" panose="02040503050406030204" pitchFamily="18" charset="0"/>
                </a:rPr>
                <a:t>Điểm</a:t>
              </a:r>
              <a:r>
                <a:rPr lang="vi-VN" sz="1100" b="0" i="0">
                  <a:latin typeface="Cambria Math" panose="02040503050406030204" pitchFamily="18" charset="0"/>
                </a:rPr>
                <a:t> tối đa ban đầu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vi-VN" sz="1100" b="0" i="0">
                  <a:latin typeface="Cambria Math" panose="02040503050406030204" pitchFamily="18" charset="0"/>
                </a:rPr>
                <a:t>  </a:t>
              </a:r>
              <a:r>
                <a:rPr lang="vi-V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9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AA8C-2EF3-4272-B203-C249810CFC1F}">
  <dimension ref="A1:Y106"/>
  <sheetViews>
    <sheetView tabSelected="1" topLeftCell="M63" zoomScaleNormal="100" workbookViewId="0">
      <selection activeCell="A27" sqref="A27"/>
    </sheetView>
  </sheetViews>
  <sheetFormatPr defaultRowHeight="14.4" x14ac:dyDescent="0.3"/>
  <cols>
    <col min="1" max="1" width="36.109375" customWidth="1"/>
    <col min="2" max="2" width="27.5546875" customWidth="1"/>
    <col min="3" max="4" width="32.77734375" customWidth="1"/>
    <col min="5" max="5" width="43.6640625" customWidth="1"/>
    <col min="6" max="6" width="16.109375" customWidth="1"/>
    <col min="7" max="7" width="18.6640625" customWidth="1"/>
    <col min="8" max="8" width="11.5546875" customWidth="1"/>
    <col min="9" max="9" width="13.109375" customWidth="1"/>
    <col min="10" max="10" width="22.88671875" customWidth="1"/>
    <col min="11" max="11" width="22.21875" customWidth="1"/>
    <col min="12" max="12" width="34.33203125" customWidth="1"/>
    <col min="13" max="13" width="20.109375" customWidth="1"/>
    <col min="14" max="14" width="20.44140625" customWidth="1"/>
    <col min="15" max="15" width="24" customWidth="1"/>
    <col min="16" max="16" width="21.5546875" customWidth="1"/>
    <col min="17" max="17" width="19.33203125" customWidth="1"/>
    <col min="18" max="18" width="21.21875" customWidth="1"/>
    <col min="19" max="19" width="22.109375" customWidth="1"/>
    <col min="20" max="20" width="20.44140625" customWidth="1"/>
    <col min="21" max="21" width="27.6640625" customWidth="1"/>
    <col min="22" max="22" width="22.5546875" customWidth="1"/>
    <col min="23" max="23" width="25.88671875" customWidth="1"/>
  </cols>
  <sheetData>
    <row r="1" spans="1:16" ht="18" x14ac:dyDescent="0.35">
      <c r="A1" s="64" t="s">
        <v>3</v>
      </c>
      <c r="B1" s="64"/>
      <c r="C1" s="64"/>
      <c r="D1" s="12"/>
      <c r="E1" s="1"/>
      <c r="F1" s="1"/>
      <c r="G1" s="1"/>
    </row>
    <row r="2" spans="1:16" ht="18" x14ac:dyDescent="0.35">
      <c r="A2" s="3"/>
      <c r="B2" s="2"/>
    </row>
    <row r="3" spans="1:16" ht="18" x14ac:dyDescent="0.35">
      <c r="A3" s="13" t="s">
        <v>16</v>
      </c>
    </row>
    <row r="4" spans="1:16" ht="18" x14ac:dyDescent="0.35">
      <c r="A4" s="12" t="s">
        <v>13</v>
      </c>
    </row>
    <row r="5" spans="1:16" ht="18" x14ac:dyDescent="0.35">
      <c r="A5" s="12" t="s">
        <v>14</v>
      </c>
    </row>
    <row r="6" spans="1:16" ht="18" x14ac:dyDescent="0.35">
      <c r="A6" s="12" t="s">
        <v>41</v>
      </c>
    </row>
    <row r="7" spans="1:16" ht="18" x14ac:dyDescent="0.35">
      <c r="A7" s="12" t="s">
        <v>44</v>
      </c>
    </row>
    <row r="8" spans="1:16" ht="18" x14ac:dyDescent="0.35">
      <c r="A8" s="12" t="s">
        <v>45</v>
      </c>
    </row>
    <row r="9" spans="1:16" ht="18" x14ac:dyDescent="0.35">
      <c r="A9" s="12" t="s">
        <v>46</v>
      </c>
    </row>
    <row r="10" spans="1:16" ht="18" x14ac:dyDescent="0.35">
      <c r="A10" s="12" t="s">
        <v>47</v>
      </c>
    </row>
    <row r="11" spans="1:16" ht="18" x14ac:dyDescent="0.35">
      <c r="A11" s="12" t="s">
        <v>48</v>
      </c>
    </row>
    <row r="12" spans="1:16" ht="25.8" customHeight="1" x14ac:dyDescent="0.35">
      <c r="A12" s="12"/>
      <c r="B12" s="12"/>
      <c r="J12" s="7"/>
      <c r="K12" s="66"/>
      <c r="L12" s="66"/>
      <c r="M12" s="66"/>
      <c r="N12" s="66"/>
      <c r="O12" s="66"/>
      <c r="P12" s="66"/>
    </row>
    <row r="13" spans="1:16" ht="37.799999999999997" customHeight="1" x14ac:dyDescent="0.35">
      <c r="A13" s="67" t="s">
        <v>4</v>
      </c>
      <c r="B13" s="67"/>
      <c r="C13" s="67"/>
      <c r="D13" s="52"/>
      <c r="N13" s="33"/>
      <c r="O13" s="8"/>
      <c r="P13" s="8"/>
    </row>
    <row r="14" spans="1:16" ht="49.2" customHeight="1" x14ac:dyDescent="0.3">
      <c r="A14" s="65" t="s">
        <v>5</v>
      </c>
      <c r="B14" s="65"/>
      <c r="C14" s="65"/>
      <c r="D14" s="6"/>
      <c r="J14" s="7"/>
      <c r="K14" s="8"/>
      <c r="L14" s="8"/>
      <c r="M14" s="8"/>
      <c r="N14" s="50"/>
      <c r="O14" s="50"/>
      <c r="P14" s="50"/>
    </row>
    <row r="15" spans="1:16" ht="42" customHeight="1" x14ac:dyDescent="0.3">
      <c r="A15" s="65" t="s">
        <v>93</v>
      </c>
      <c r="B15" s="65"/>
      <c r="C15" s="65"/>
      <c r="D15" s="6"/>
      <c r="N15" s="8"/>
      <c r="O15" s="8"/>
    </row>
    <row r="16" spans="1:16" ht="32.4" customHeight="1" x14ac:dyDescent="0.3">
      <c r="A16" s="65"/>
      <c r="B16" s="65"/>
      <c r="C16" s="65"/>
      <c r="D16" s="6"/>
      <c r="J16" s="7"/>
      <c r="K16" s="66"/>
      <c r="L16" s="66"/>
      <c r="M16" s="66"/>
      <c r="N16" s="66"/>
      <c r="O16" s="66"/>
      <c r="P16" s="66"/>
    </row>
    <row r="18" spans="1:21" ht="18" x14ac:dyDescent="0.35">
      <c r="L18" s="63" t="s">
        <v>20</v>
      </c>
      <c r="M18" s="63"/>
      <c r="N18" s="63"/>
      <c r="O18" s="63"/>
      <c r="P18" s="63"/>
      <c r="Q18" s="63"/>
      <c r="R18" s="63"/>
      <c r="S18" s="63"/>
      <c r="T18" s="63"/>
    </row>
    <row r="19" spans="1:21" ht="18" x14ac:dyDescent="0.35">
      <c r="A19" s="5" t="s">
        <v>6</v>
      </c>
      <c r="B19" s="1"/>
      <c r="C19" s="1"/>
      <c r="D19" s="1"/>
      <c r="E19" s="1"/>
      <c r="F19" s="1"/>
      <c r="G19" s="1"/>
      <c r="L19" s="14"/>
      <c r="M19" s="37" t="s">
        <v>7</v>
      </c>
      <c r="N19" s="37" t="s">
        <v>8</v>
      </c>
      <c r="O19" s="37" t="s">
        <v>9</v>
      </c>
      <c r="P19" s="37" t="s">
        <v>10</v>
      </c>
      <c r="Q19" s="37" t="s">
        <v>11</v>
      </c>
      <c r="R19" s="37" t="s">
        <v>12</v>
      </c>
      <c r="S19" s="37" t="s">
        <v>27</v>
      </c>
      <c r="T19" s="37" t="s">
        <v>49</v>
      </c>
    </row>
    <row r="20" spans="1:21" ht="18" x14ac:dyDescent="0.35">
      <c r="A20" s="63" t="s">
        <v>17</v>
      </c>
      <c r="B20" s="63"/>
      <c r="C20" s="63"/>
      <c r="D20" s="10"/>
      <c r="E20" s="10"/>
      <c r="F20" s="10"/>
      <c r="G20" s="10"/>
      <c r="L20" s="11" t="s">
        <v>7</v>
      </c>
      <c r="M20" s="23">
        <v>1</v>
      </c>
      <c r="N20" s="19">
        <v>4.5</v>
      </c>
      <c r="O20" s="19">
        <v>3</v>
      </c>
      <c r="P20" s="19">
        <v>1.2857142857142858</v>
      </c>
      <c r="Q20" s="19">
        <v>1.125</v>
      </c>
      <c r="R20" s="19">
        <v>3</v>
      </c>
      <c r="S20" s="19">
        <v>1.5</v>
      </c>
      <c r="T20" s="19">
        <v>4.5</v>
      </c>
      <c r="U20" s="54"/>
    </row>
    <row r="21" spans="1:21" ht="18" x14ac:dyDescent="0.35">
      <c r="A21" s="31" t="s">
        <v>16</v>
      </c>
      <c r="B21" s="31" t="s">
        <v>15</v>
      </c>
      <c r="C21" s="31" t="s">
        <v>50</v>
      </c>
      <c r="D21" s="3"/>
      <c r="E21" s="12"/>
      <c r="F21" s="12"/>
      <c r="G21" s="12"/>
      <c r="L21" s="11" t="s">
        <v>8</v>
      </c>
      <c r="M21" s="17" t="s">
        <v>53</v>
      </c>
      <c r="N21" s="23">
        <v>1</v>
      </c>
      <c r="O21" s="29" t="s">
        <v>37</v>
      </c>
      <c r="P21" s="17" t="s">
        <v>54</v>
      </c>
      <c r="Q21" s="29" t="s">
        <v>77</v>
      </c>
      <c r="R21" s="29" t="s">
        <v>37</v>
      </c>
      <c r="S21" s="29" t="s">
        <v>70</v>
      </c>
      <c r="T21" s="29" t="s">
        <v>78</v>
      </c>
      <c r="U21" s="54"/>
    </row>
    <row r="22" spans="1:21" ht="18" x14ac:dyDescent="0.35">
      <c r="A22" s="20" t="s">
        <v>7</v>
      </c>
      <c r="B22" s="18">
        <v>13</v>
      </c>
      <c r="C22" s="54">
        <v>9</v>
      </c>
      <c r="D22" s="54"/>
      <c r="L22" s="11" t="s">
        <v>9</v>
      </c>
      <c r="M22" s="19" t="s">
        <v>70</v>
      </c>
      <c r="N22" s="19" t="s">
        <v>36</v>
      </c>
      <c r="O22" s="23">
        <v>1</v>
      </c>
      <c r="P22" s="17" t="s">
        <v>78</v>
      </c>
      <c r="Q22" s="29" t="s">
        <v>81</v>
      </c>
      <c r="R22" s="29" t="s">
        <v>55</v>
      </c>
      <c r="S22" s="29" t="s">
        <v>71</v>
      </c>
      <c r="T22" s="29" t="s">
        <v>36</v>
      </c>
      <c r="U22" s="54"/>
    </row>
    <row r="23" spans="1:21" ht="18" x14ac:dyDescent="0.35">
      <c r="A23" s="20" t="s">
        <v>8</v>
      </c>
      <c r="B23" s="18">
        <v>2</v>
      </c>
      <c r="C23" s="54">
        <v>2</v>
      </c>
      <c r="D23" s="54"/>
      <c r="E23" s="74" t="s">
        <v>19</v>
      </c>
      <c r="F23" s="73"/>
      <c r="G23" s="73"/>
      <c r="L23" s="11" t="s">
        <v>10</v>
      </c>
      <c r="M23" s="29" t="s">
        <v>55</v>
      </c>
      <c r="N23" s="19" t="s">
        <v>58</v>
      </c>
      <c r="O23" s="29" t="s">
        <v>73</v>
      </c>
      <c r="P23" s="23">
        <v>1</v>
      </c>
      <c r="Q23" s="29" t="s">
        <v>83</v>
      </c>
      <c r="R23" s="17" t="s">
        <v>82</v>
      </c>
      <c r="S23" s="17" t="s">
        <v>84</v>
      </c>
      <c r="T23" s="29" t="s">
        <v>85</v>
      </c>
      <c r="U23" s="54"/>
    </row>
    <row r="24" spans="1:21" ht="18" x14ac:dyDescent="0.35">
      <c r="A24" s="20" t="s">
        <v>9</v>
      </c>
      <c r="B24" s="18">
        <v>5</v>
      </c>
      <c r="C24" s="54">
        <v>3</v>
      </c>
      <c r="D24" s="54"/>
      <c r="E24" s="74"/>
      <c r="F24" s="73"/>
      <c r="G24" s="73"/>
      <c r="L24" s="11" t="s">
        <v>11</v>
      </c>
      <c r="M24" s="29" t="s">
        <v>55</v>
      </c>
      <c r="N24" s="29" t="s">
        <v>79</v>
      </c>
      <c r="O24" s="29" t="s">
        <v>74</v>
      </c>
      <c r="P24" s="29" t="s">
        <v>76</v>
      </c>
      <c r="Q24" s="23">
        <v>1</v>
      </c>
      <c r="R24" s="17" t="s">
        <v>74</v>
      </c>
      <c r="S24" s="19" t="s">
        <v>86</v>
      </c>
      <c r="T24" s="29" t="s">
        <v>79</v>
      </c>
      <c r="U24" s="54"/>
    </row>
    <row r="25" spans="1:21" ht="18" x14ac:dyDescent="0.35">
      <c r="A25" s="20" t="s">
        <v>10</v>
      </c>
      <c r="B25" s="18">
        <v>5</v>
      </c>
      <c r="C25" s="54">
        <v>7</v>
      </c>
      <c r="D25" s="54"/>
      <c r="F25" s="75"/>
      <c r="G25" s="75"/>
      <c r="L25" s="11" t="s">
        <v>12</v>
      </c>
      <c r="M25" s="29" t="s">
        <v>70</v>
      </c>
      <c r="N25" s="29" t="s">
        <v>36</v>
      </c>
      <c r="O25" s="29" t="s">
        <v>55</v>
      </c>
      <c r="P25" s="29" t="s">
        <v>71</v>
      </c>
      <c r="Q25" s="19" t="s">
        <v>81</v>
      </c>
      <c r="R25" s="23">
        <v>1</v>
      </c>
      <c r="S25" s="19" t="s">
        <v>71</v>
      </c>
      <c r="T25" s="29" t="s">
        <v>36</v>
      </c>
      <c r="U25" s="54"/>
    </row>
    <row r="26" spans="1:21" ht="18" x14ac:dyDescent="0.35">
      <c r="A26" s="20" t="s">
        <v>11</v>
      </c>
      <c r="B26" s="18">
        <v>7</v>
      </c>
      <c r="C26" s="54">
        <v>8</v>
      </c>
      <c r="D26" s="54"/>
      <c r="E26" s="76" t="s">
        <v>94</v>
      </c>
      <c r="F26" s="75">
        <v>13</v>
      </c>
      <c r="G26" s="75"/>
      <c r="H26" s="72"/>
      <c r="L26" s="11" t="s">
        <v>27</v>
      </c>
      <c r="M26" s="29" t="s">
        <v>71</v>
      </c>
      <c r="N26" s="29" t="s">
        <v>80</v>
      </c>
      <c r="O26" s="29" t="s">
        <v>82</v>
      </c>
      <c r="P26" s="29" t="s">
        <v>72</v>
      </c>
      <c r="Q26" s="19" t="s">
        <v>87</v>
      </c>
      <c r="R26" s="19" t="s">
        <v>82</v>
      </c>
      <c r="S26" s="23">
        <v>1</v>
      </c>
      <c r="T26" s="29" t="s">
        <v>80</v>
      </c>
      <c r="U26" s="54"/>
    </row>
    <row r="27" spans="1:21" ht="18" x14ac:dyDescent="0.35">
      <c r="A27" s="20" t="s">
        <v>12</v>
      </c>
      <c r="B27" s="18">
        <v>1</v>
      </c>
      <c r="C27" s="54">
        <v>3</v>
      </c>
      <c r="D27" s="54"/>
      <c r="E27" s="22"/>
      <c r="F27" s="51"/>
      <c r="G27" s="72"/>
      <c r="H27" s="72"/>
      <c r="L27" s="11" t="s">
        <v>49</v>
      </c>
      <c r="M27" s="29" t="s">
        <v>53</v>
      </c>
      <c r="N27" s="29" t="s">
        <v>73</v>
      </c>
      <c r="O27" s="29" t="s">
        <v>37</v>
      </c>
      <c r="P27" s="29" t="s">
        <v>75</v>
      </c>
      <c r="Q27" s="17" t="s">
        <v>77</v>
      </c>
      <c r="R27" s="17" t="s">
        <v>37</v>
      </c>
      <c r="S27" s="17" t="s">
        <v>70</v>
      </c>
      <c r="T27" s="23">
        <v>1</v>
      </c>
      <c r="U27" s="54"/>
    </row>
    <row r="28" spans="1:21" ht="18" x14ac:dyDescent="0.35">
      <c r="A28" s="20" t="s">
        <v>27</v>
      </c>
      <c r="B28" s="18">
        <v>7</v>
      </c>
      <c r="C28" s="54">
        <v>6</v>
      </c>
      <c r="D28" s="54"/>
    </row>
    <row r="29" spans="1:21" ht="18" x14ac:dyDescent="0.35">
      <c r="A29" s="20" t="s">
        <v>49</v>
      </c>
      <c r="B29" s="18">
        <v>3</v>
      </c>
      <c r="C29" s="54">
        <v>2</v>
      </c>
      <c r="D29" s="54"/>
      <c r="L29" s="63" t="s">
        <v>42</v>
      </c>
      <c r="M29" s="63"/>
      <c r="N29" s="63"/>
      <c r="O29" s="63"/>
      <c r="P29" s="63"/>
      <c r="Q29" s="63"/>
      <c r="R29" s="63"/>
      <c r="T29" s="18"/>
    </row>
    <row r="30" spans="1:21" ht="18" x14ac:dyDescent="0.35">
      <c r="A30" s="20"/>
      <c r="B30" s="18"/>
      <c r="C30" s="18"/>
      <c r="D30" s="18"/>
      <c r="L30" s="13"/>
      <c r="M30" s="30" t="s">
        <v>7</v>
      </c>
      <c r="N30" s="30" t="s">
        <v>8</v>
      </c>
      <c r="O30" s="30" t="s">
        <v>9</v>
      </c>
      <c r="P30" s="30" t="s">
        <v>10</v>
      </c>
      <c r="Q30" s="30" t="s">
        <v>11</v>
      </c>
      <c r="R30" s="30" t="s">
        <v>12</v>
      </c>
      <c r="S30" s="30" t="s">
        <v>27</v>
      </c>
      <c r="T30" s="30" t="s">
        <v>49</v>
      </c>
    </row>
    <row r="31" spans="1:21" ht="18" x14ac:dyDescent="0.35">
      <c r="A31" s="20"/>
      <c r="B31" s="18"/>
      <c r="C31" s="21"/>
      <c r="D31" s="21"/>
      <c r="L31" s="35" t="s">
        <v>7</v>
      </c>
      <c r="M31" s="23">
        <v>1</v>
      </c>
      <c r="N31" s="18">
        <v>5</v>
      </c>
      <c r="O31" s="18">
        <v>3</v>
      </c>
      <c r="P31" s="18">
        <v>1</v>
      </c>
      <c r="Q31" s="18">
        <v>1</v>
      </c>
      <c r="R31" s="18">
        <v>3</v>
      </c>
      <c r="S31" s="18">
        <v>2</v>
      </c>
      <c r="T31" s="18">
        <v>5</v>
      </c>
    </row>
    <row r="32" spans="1:21" ht="18" x14ac:dyDescent="0.35">
      <c r="A32" s="20"/>
      <c r="B32" s="18"/>
      <c r="L32" s="35" t="s">
        <v>8</v>
      </c>
      <c r="M32" s="16">
        <v>0.2</v>
      </c>
      <c r="N32" s="23">
        <v>1</v>
      </c>
      <c r="O32" s="15">
        <v>0.66666666666666663</v>
      </c>
      <c r="P32" s="16">
        <v>0.3</v>
      </c>
      <c r="Q32" s="15">
        <v>0.25</v>
      </c>
      <c r="R32" s="15">
        <v>0.66666666666666663</v>
      </c>
      <c r="S32" s="15">
        <v>0.33333333333333331</v>
      </c>
      <c r="T32" s="16">
        <v>0.4</v>
      </c>
    </row>
    <row r="33" spans="1:20" ht="18" x14ac:dyDescent="0.35">
      <c r="A33" s="20"/>
      <c r="B33" s="18"/>
      <c r="L33" s="35" t="s">
        <v>9</v>
      </c>
      <c r="M33" s="15">
        <v>0.33333333333333331</v>
      </c>
      <c r="N33" s="16">
        <v>1.5</v>
      </c>
      <c r="O33" s="23">
        <v>1</v>
      </c>
      <c r="P33" s="16">
        <v>0.4</v>
      </c>
      <c r="Q33" s="15">
        <v>0.375</v>
      </c>
      <c r="R33" s="18">
        <v>1</v>
      </c>
      <c r="S33" s="15">
        <v>0.5</v>
      </c>
      <c r="T33" s="15">
        <v>1.5</v>
      </c>
    </row>
    <row r="34" spans="1:20" ht="18" x14ac:dyDescent="0.35">
      <c r="A34" s="20"/>
      <c r="B34" s="18"/>
      <c r="L34" s="35" t="s">
        <v>10</v>
      </c>
      <c r="M34" s="18">
        <v>1</v>
      </c>
      <c r="N34" s="18">
        <v>3.3333333333333335</v>
      </c>
      <c r="O34" s="15">
        <v>2.5</v>
      </c>
      <c r="P34" s="23">
        <v>1</v>
      </c>
      <c r="Q34" s="15">
        <v>0.875</v>
      </c>
      <c r="R34" s="18">
        <v>2</v>
      </c>
      <c r="S34" s="15">
        <v>1.2</v>
      </c>
      <c r="T34" s="15">
        <v>3.5</v>
      </c>
    </row>
    <row r="35" spans="1:20" ht="18" x14ac:dyDescent="0.35">
      <c r="A35" s="20"/>
      <c r="B35" s="18"/>
      <c r="L35" s="35" t="s">
        <v>11</v>
      </c>
      <c r="M35" s="18">
        <v>1</v>
      </c>
      <c r="N35" s="18">
        <v>4</v>
      </c>
      <c r="O35" s="15">
        <v>2.6666666666666665</v>
      </c>
      <c r="P35" s="15">
        <v>1.1428571428571428</v>
      </c>
      <c r="Q35" s="23">
        <v>1</v>
      </c>
      <c r="R35" s="18">
        <v>2.6666666666666665</v>
      </c>
      <c r="S35" s="16">
        <v>1.3333333333333299</v>
      </c>
      <c r="T35" s="15">
        <v>4</v>
      </c>
    </row>
    <row r="36" spans="1:20" ht="18" x14ac:dyDescent="0.35">
      <c r="L36" s="35" t="s">
        <v>12</v>
      </c>
      <c r="M36" s="16">
        <v>0.33333333333333331</v>
      </c>
      <c r="N36" s="16">
        <v>1.5</v>
      </c>
      <c r="O36" s="18">
        <v>1</v>
      </c>
      <c r="P36" s="15">
        <v>0.5</v>
      </c>
      <c r="Q36" s="15">
        <v>0.375</v>
      </c>
      <c r="R36" s="23">
        <v>1</v>
      </c>
      <c r="S36" s="16">
        <v>0.5</v>
      </c>
      <c r="T36" s="15">
        <v>1.5</v>
      </c>
    </row>
    <row r="37" spans="1:20" ht="18" x14ac:dyDescent="0.35">
      <c r="L37" s="35" t="s">
        <v>27</v>
      </c>
      <c r="M37" s="16">
        <v>0.5</v>
      </c>
      <c r="N37" s="18">
        <v>3</v>
      </c>
      <c r="O37" s="18">
        <v>2</v>
      </c>
      <c r="P37" s="15">
        <v>0.83333333333333337</v>
      </c>
      <c r="Q37" s="15">
        <v>0.75</v>
      </c>
      <c r="R37" s="18">
        <v>2</v>
      </c>
      <c r="S37" s="23">
        <v>1</v>
      </c>
      <c r="T37" s="15">
        <v>3</v>
      </c>
    </row>
    <row r="38" spans="1:20" ht="18" x14ac:dyDescent="0.35">
      <c r="L38" s="35" t="s">
        <v>49</v>
      </c>
      <c r="M38" s="16">
        <v>0.2</v>
      </c>
      <c r="N38" s="16">
        <v>2.5</v>
      </c>
      <c r="O38" s="15">
        <v>0.66666666666666663</v>
      </c>
      <c r="P38" s="15">
        <v>0.2857142857142857</v>
      </c>
      <c r="Q38" s="16">
        <v>0.25</v>
      </c>
      <c r="R38" s="16">
        <v>0.66666666666666663</v>
      </c>
      <c r="S38" s="16">
        <v>0.33333333333333331</v>
      </c>
      <c r="T38" s="23">
        <v>1</v>
      </c>
    </row>
    <row r="39" spans="1:20" ht="18" x14ac:dyDescent="0.35">
      <c r="L39" s="36" t="s">
        <v>18</v>
      </c>
      <c r="M39" s="60">
        <v>4.53</v>
      </c>
      <c r="N39" s="59">
        <v>21.5</v>
      </c>
      <c r="O39" s="59">
        <f>SUM(O31:O38)</f>
        <v>13.499999999999998</v>
      </c>
      <c r="P39" s="59">
        <f>SUM(P31:P38)</f>
        <v>5.461904761904762</v>
      </c>
      <c r="Q39" s="60">
        <v>4.9400000000000004</v>
      </c>
      <c r="R39" s="60">
        <v>13.37</v>
      </c>
      <c r="S39" s="60">
        <v>7.13</v>
      </c>
      <c r="T39" s="59">
        <f>SUM(T31:T38)</f>
        <v>19.899999999999999</v>
      </c>
    </row>
    <row r="42" spans="1:20" ht="18" x14ac:dyDescent="0.35">
      <c r="L42" s="63" t="s">
        <v>40</v>
      </c>
      <c r="M42" s="63"/>
      <c r="N42" s="63"/>
      <c r="O42" s="63"/>
      <c r="P42" s="63"/>
      <c r="Q42" s="63"/>
      <c r="R42" s="63"/>
      <c r="S42" s="38"/>
    </row>
    <row r="43" spans="1:20" ht="18" x14ac:dyDescent="0.35">
      <c r="L43" s="39"/>
      <c r="M43" s="40" t="s">
        <v>7</v>
      </c>
      <c r="N43" s="40" t="s">
        <v>8</v>
      </c>
      <c r="O43" s="40" t="s">
        <v>9</v>
      </c>
      <c r="P43" s="40" t="s">
        <v>10</v>
      </c>
      <c r="Q43" s="40" t="s">
        <v>11</v>
      </c>
      <c r="R43" s="40" t="s">
        <v>12</v>
      </c>
      <c r="S43" s="40" t="s">
        <v>27</v>
      </c>
      <c r="T43" s="40" t="s">
        <v>49</v>
      </c>
    </row>
    <row r="44" spans="1:20" ht="18" x14ac:dyDescent="0.35">
      <c r="L44" s="41" t="s">
        <v>7</v>
      </c>
      <c r="M44" s="32">
        <v>0.2208</v>
      </c>
      <c r="N44" s="32">
        <v>0.2326</v>
      </c>
      <c r="O44" s="32">
        <v>0.22209999999999999</v>
      </c>
      <c r="P44" s="32">
        <v>0.1832</v>
      </c>
      <c r="Q44" s="32">
        <v>0.2024</v>
      </c>
      <c r="R44" s="32">
        <v>0.22439999999999999</v>
      </c>
      <c r="S44" s="32">
        <v>0.28050000000000003</v>
      </c>
      <c r="T44" s="32">
        <v>0.25130000000000002</v>
      </c>
    </row>
    <row r="45" spans="1:20" ht="18" x14ac:dyDescent="0.35">
      <c r="L45" s="41" t="s">
        <v>8</v>
      </c>
      <c r="M45" s="32">
        <v>4.4200000000000003E-2</v>
      </c>
      <c r="N45" s="32">
        <v>4.65E-2</v>
      </c>
      <c r="O45" s="32">
        <v>4.9599999999999998E-2</v>
      </c>
      <c r="P45" s="32">
        <v>5.4899999999999997E-2</v>
      </c>
      <c r="Q45" s="32">
        <v>5.0599999999999999E-2</v>
      </c>
      <c r="R45" s="32">
        <v>5.0099999999999999E-2</v>
      </c>
      <c r="S45" s="32">
        <v>4.6300000000000001E-2</v>
      </c>
      <c r="T45" s="32">
        <v>2.01E-2</v>
      </c>
    </row>
    <row r="46" spans="1:20" ht="18" x14ac:dyDescent="0.35">
      <c r="L46" s="41" t="s">
        <v>9</v>
      </c>
      <c r="M46" s="32">
        <v>7.2800000000000004E-2</v>
      </c>
      <c r="N46" s="32">
        <v>6.9800000000000001E-2</v>
      </c>
      <c r="O46" s="32">
        <v>7.3999999999999996E-2</v>
      </c>
      <c r="P46" s="32">
        <v>7.3300000000000004E-2</v>
      </c>
      <c r="Q46" s="32">
        <v>7.6899999999999996E-2</v>
      </c>
      <c r="R46" s="32">
        <v>7.4800000000000005E-2</v>
      </c>
      <c r="S46" s="32">
        <v>7.0099999999999996E-2</v>
      </c>
      <c r="T46" s="32">
        <v>7.5399999999999995E-2</v>
      </c>
    </row>
    <row r="47" spans="1:20" ht="18" x14ac:dyDescent="0.35">
      <c r="L47" s="41" t="s">
        <v>10</v>
      </c>
      <c r="M47" s="32">
        <v>0.2208</v>
      </c>
      <c r="N47" s="32">
        <v>0.13950000000000001</v>
      </c>
      <c r="O47" s="32">
        <v>0.185</v>
      </c>
      <c r="P47" s="32">
        <v>0.1832</v>
      </c>
      <c r="Q47" s="32">
        <v>0.17810000000000001</v>
      </c>
      <c r="R47" s="32">
        <v>0.14960000000000001</v>
      </c>
      <c r="S47" s="32">
        <v>0.16830000000000001</v>
      </c>
      <c r="T47" s="32">
        <v>0.1759</v>
      </c>
    </row>
    <row r="48" spans="1:20" ht="18" x14ac:dyDescent="0.35">
      <c r="L48" s="41" t="s">
        <v>11</v>
      </c>
      <c r="M48" s="32">
        <v>0.2208</v>
      </c>
      <c r="N48" s="32">
        <v>0.186</v>
      </c>
      <c r="O48" s="32">
        <v>0.1976</v>
      </c>
      <c r="P48" s="32">
        <v>0.20880000000000001</v>
      </c>
      <c r="Q48" s="32">
        <v>0.2024</v>
      </c>
      <c r="R48" s="32">
        <v>0.22439999999999999</v>
      </c>
      <c r="S48" s="32">
        <v>0.18229999999999999</v>
      </c>
      <c r="T48" s="32">
        <v>0.20100000000000001</v>
      </c>
    </row>
    <row r="49" spans="1:21" ht="18" x14ac:dyDescent="0.35">
      <c r="L49" s="41" t="s">
        <v>12</v>
      </c>
      <c r="M49" s="32">
        <v>6.6199999999999995E-2</v>
      </c>
      <c r="N49" s="32">
        <v>6.9800000000000001E-2</v>
      </c>
      <c r="O49" s="32">
        <v>7.3999999999999996E-2</v>
      </c>
      <c r="P49" s="32">
        <v>9.1600000000000001E-2</v>
      </c>
      <c r="Q49" s="32">
        <v>7.6899999999999996E-2</v>
      </c>
      <c r="R49" s="32">
        <v>7.4800000000000005E-2</v>
      </c>
      <c r="S49" s="32">
        <v>7.0099999999999996E-2</v>
      </c>
      <c r="T49" s="32">
        <v>7.5399999999999995E-2</v>
      </c>
    </row>
    <row r="50" spans="1:21" ht="18" x14ac:dyDescent="0.35">
      <c r="L50" s="41" t="s">
        <v>27</v>
      </c>
      <c r="M50" s="32">
        <v>0.1104</v>
      </c>
      <c r="N50" s="32">
        <v>0.13950000000000001</v>
      </c>
      <c r="O50" s="32">
        <v>0.14799999999999999</v>
      </c>
      <c r="P50" s="32">
        <v>0.152</v>
      </c>
      <c r="Q50" s="32">
        <v>0.15179999999999999</v>
      </c>
      <c r="R50" s="32">
        <v>0.14960000000000001</v>
      </c>
      <c r="S50" s="32">
        <v>0.14030000000000001</v>
      </c>
      <c r="T50" s="32">
        <v>0.15079999999999999</v>
      </c>
    </row>
    <row r="51" spans="1:21" ht="18" x14ac:dyDescent="0.35">
      <c r="L51" s="41" t="s">
        <v>49</v>
      </c>
      <c r="M51" s="32">
        <v>4.4200000000000003E-2</v>
      </c>
      <c r="N51" s="32">
        <v>0.1163</v>
      </c>
      <c r="O51" s="32">
        <v>4.9599999999999998E-2</v>
      </c>
      <c r="P51" s="32">
        <v>5.3100000000000001E-2</v>
      </c>
      <c r="Q51" s="32">
        <v>6.0699999999999997E-2</v>
      </c>
      <c r="R51" s="32">
        <v>5.2400000000000002E-2</v>
      </c>
      <c r="S51" s="32">
        <v>4.2099999999999999E-2</v>
      </c>
      <c r="T51" s="32">
        <v>5.0299999999999997E-2</v>
      </c>
    </row>
    <row r="53" spans="1:21" ht="18" x14ac:dyDescent="0.35">
      <c r="L53" s="68" t="s">
        <v>21</v>
      </c>
      <c r="M53" s="68"/>
      <c r="N53" s="68"/>
      <c r="O53" s="68"/>
      <c r="P53" s="68"/>
      <c r="Q53" s="68"/>
      <c r="R53" s="68"/>
      <c r="S53" s="68"/>
    </row>
    <row r="54" spans="1:21" ht="18" x14ac:dyDescent="0.35">
      <c r="L54" s="42"/>
      <c r="M54" s="43" t="s">
        <v>7</v>
      </c>
      <c r="N54" s="43" t="s">
        <v>8</v>
      </c>
      <c r="O54" s="43" t="s">
        <v>9</v>
      </c>
      <c r="P54" s="43" t="s">
        <v>10</v>
      </c>
      <c r="Q54" s="43" t="s">
        <v>11</v>
      </c>
      <c r="R54" s="43" t="s">
        <v>12</v>
      </c>
      <c r="S54" s="43" t="s">
        <v>27</v>
      </c>
      <c r="T54" s="43" t="s">
        <v>49</v>
      </c>
      <c r="U54" s="43" t="s">
        <v>22</v>
      </c>
    </row>
    <row r="55" spans="1:21" ht="18" x14ac:dyDescent="0.35">
      <c r="L55" s="44" t="s">
        <v>7</v>
      </c>
      <c r="M55" s="32">
        <v>0.2208</v>
      </c>
      <c r="N55" s="32">
        <v>0.2326</v>
      </c>
      <c r="O55" s="32">
        <v>0.22209999999999999</v>
      </c>
      <c r="P55" s="32">
        <v>0.1832</v>
      </c>
      <c r="Q55" s="32">
        <v>0.2024</v>
      </c>
      <c r="R55" s="32">
        <v>0.22439999999999999</v>
      </c>
      <c r="S55" s="32">
        <v>0.28050000000000003</v>
      </c>
      <c r="T55" s="32">
        <v>0.25130000000000002</v>
      </c>
      <c r="U55" s="32">
        <f>AVERAGE(M55:T55)</f>
        <v>0.22716249999999999</v>
      </c>
    </row>
    <row r="56" spans="1:21" ht="18" x14ac:dyDescent="0.35">
      <c r="L56" s="44" t="s">
        <v>8</v>
      </c>
      <c r="M56" s="32">
        <v>4.4200000000000003E-2</v>
      </c>
      <c r="N56" s="32">
        <v>4.65E-2</v>
      </c>
      <c r="O56" s="32">
        <v>4.9599999999999998E-2</v>
      </c>
      <c r="P56" s="32">
        <v>5.4899999999999997E-2</v>
      </c>
      <c r="Q56" s="32">
        <v>5.0599999999999999E-2</v>
      </c>
      <c r="R56" s="32">
        <v>5.0099999999999999E-2</v>
      </c>
      <c r="S56" s="32">
        <v>4.6300000000000001E-2</v>
      </c>
      <c r="T56" s="32">
        <v>2.01E-2</v>
      </c>
      <c r="U56" s="32">
        <f t="shared" ref="U56:U62" si="0">AVERAGE(M56:T56)</f>
        <v>4.5287500000000001E-2</v>
      </c>
    </row>
    <row r="57" spans="1:21" ht="18" x14ac:dyDescent="0.35">
      <c r="L57" s="44" t="s">
        <v>9</v>
      </c>
      <c r="M57" s="32">
        <v>7.2800000000000004E-2</v>
      </c>
      <c r="N57" s="32">
        <v>6.9800000000000001E-2</v>
      </c>
      <c r="O57" s="32">
        <v>7.3999999999999996E-2</v>
      </c>
      <c r="P57" s="32">
        <v>7.3300000000000004E-2</v>
      </c>
      <c r="Q57" s="32">
        <v>7.6899999999999996E-2</v>
      </c>
      <c r="R57" s="32">
        <v>7.4800000000000005E-2</v>
      </c>
      <c r="S57" s="32">
        <v>7.0099999999999996E-2</v>
      </c>
      <c r="T57" s="32">
        <v>7.5399999999999995E-2</v>
      </c>
      <c r="U57" s="32">
        <f t="shared" si="0"/>
        <v>7.3387500000000008E-2</v>
      </c>
    </row>
    <row r="58" spans="1:21" ht="18" x14ac:dyDescent="0.35">
      <c r="L58" s="44" t="s">
        <v>10</v>
      </c>
      <c r="M58" s="32">
        <v>0.2208</v>
      </c>
      <c r="N58" s="32">
        <v>0.13950000000000001</v>
      </c>
      <c r="O58" s="32">
        <v>0.185</v>
      </c>
      <c r="P58" s="32">
        <v>0.1832</v>
      </c>
      <c r="Q58" s="32">
        <v>0.17810000000000001</v>
      </c>
      <c r="R58" s="32">
        <v>0.14960000000000001</v>
      </c>
      <c r="S58" s="32">
        <v>0.16830000000000001</v>
      </c>
      <c r="T58" s="32">
        <v>0.1759</v>
      </c>
      <c r="U58" s="32">
        <f t="shared" si="0"/>
        <v>0.17504999999999998</v>
      </c>
    </row>
    <row r="59" spans="1:21" ht="18" x14ac:dyDescent="0.35">
      <c r="L59" s="44" t="s">
        <v>11</v>
      </c>
      <c r="M59" s="32">
        <v>0.2208</v>
      </c>
      <c r="N59" s="32">
        <v>0.186</v>
      </c>
      <c r="O59" s="32">
        <v>0.1976</v>
      </c>
      <c r="P59" s="32">
        <v>0.20880000000000001</v>
      </c>
      <c r="Q59" s="32">
        <v>0.2024</v>
      </c>
      <c r="R59" s="32">
        <v>0.22439999999999999</v>
      </c>
      <c r="S59" s="32">
        <v>0.18229999999999999</v>
      </c>
      <c r="T59" s="32">
        <v>0.20100000000000001</v>
      </c>
      <c r="U59" s="32">
        <f t="shared" si="0"/>
        <v>0.2029125</v>
      </c>
    </row>
    <row r="60" spans="1:21" ht="18" x14ac:dyDescent="0.35">
      <c r="L60" s="44" t="s">
        <v>12</v>
      </c>
      <c r="M60" s="32">
        <v>6.6199999999999995E-2</v>
      </c>
      <c r="N60" s="32">
        <v>6.9800000000000001E-2</v>
      </c>
      <c r="O60" s="32">
        <v>7.3999999999999996E-2</v>
      </c>
      <c r="P60" s="32">
        <v>9.1600000000000001E-2</v>
      </c>
      <c r="Q60" s="32">
        <v>7.6899999999999996E-2</v>
      </c>
      <c r="R60" s="32">
        <v>7.4800000000000005E-2</v>
      </c>
      <c r="S60" s="32">
        <v>7.0099999999999996E-2</v>
      </c>
      <c r="T60" s="32">
        <v>7.5399999999999995E-2</v>
      </c>
      <c r="U60" s="32">
        <f t="shared" si="0"/>
        <v>7.4850000000000014E-2</v>
      </c>
    </row>
    <row r="61" spans="1:21" ht="18" x14ac:dyDescent="0.35">
      <c r="L61" s="44" t="s">
        <v>27</v>
      </c>
      <c r="M61" s="32">
        <v>0.1104</v>
      </c>
      <c r="N61" s="32">
        <v>0.13950000000000001</v>
      </c>
      <c r="O61" s="32">
        <v>0.14799999999999999</v>
      </c>
      <c r="P61" s="32">
        <v>0.152</v>
      </c>
      <c r="Q61" s="32">
        <v>0.15179999999999999</v>
      </c>
      <c r="R61" s="32">
        <v>0.14960000000000001</v>
      </c>
      <c r="S61" s="32">
        <v>0.14030000000000001</v>
      </c>
      <c r="T61" s="32">
        <v>0.15079999999999999</v>
      </c>
      <c r="U61" s="32">
        <f>AVERAGE(M61:T61)</f>
        <v>0.14279999999999998</v>
      </c>
    </row>
    <row r="62" spans="1:21" ht="18" x14ac:dyDescent="0.35">
      <c r="L62" s="44" t="s">
        <v>49</v>
      </c>
      <c r="M62" s="32">
        <v>4.4200000000000003E-2</v>
      </c>
      <c r="N62" s="32">
        <v>0.1163</v>
      </c>
      <c r="O62" s="32">
        <v>4.9599999999999998E-2</v>
      </c>
      <c r="P62" s="32">
        <v>5.3100000000000001E-2</v>
      </c>
      <c r="Q62" s="32">
        <v>6.0699999999999997E-2</v>
      </c>
      <c r="R62" s="32">
        <v>5.2400000000000002E-2</v>
      </c>
      <c r="S62" s="32">
        <v>4.2099999999999999E-2</v>
      </c>
      <c r="T62" s="32">
        <v>5.0299999999999997E-2</v>
      </c>
      <c r="U62" s="32">
        <f t="shared" si="0"/>
        <v>5.8587500000000001E-2</v>
      </c>
    </row>
    <row r="64" spans="1:21" ht="18" x14ac:dyDescent="0.35">
      <c r="A64" s="43" t="s">
        <v>22</v>
      </c>
      <c r="B64" s="43">
        <v>0.22716</v>
      </c>
      <c r="C64" s="43">
        <v>4.53E-2</v>
      </c>
      <c r="D64" s="43">
        <v>7.3400000000000007E-2</v>
      </c>
      <c r="E64" s="43">
        <v>0.17510000000000001</v>
      </c>
      <c r="F64" s="43">
        <v>0.2029</v>
      </c>
      <c r="G64" s="43">
        <v>7.4899999999999994E-2</v>
      </c>
      <c r="H64" s="43">
        <v>0.14280000000000001</v>
      </c>
      <c r="I64" s="43">
        <v>5.8599999999999999E-2</v>
      </c>
      <c r="L64" s="63" t="s">
        <v>23</v>
      </c>
      <c r="M64" s="63"/>
      <c r="N64" s="63"/>
      <c r="O64" s="63"/>
      <c r="P64" s="63"/>
      <c r="Q64" s="63"/>
      <c r="R64" s="63"/>
    </row>
    <row r="65" spans="1:23" ht="18" x14ac:dyDescent="0.35">
      <c r="A65" s="43"/>
      <c r="B65" s="43" t="s">
        <v>7</v>
      </c>
      <c r="C65" s="43" t="s">
        <v>8</v>
      </c>
      <c r="D65" s="43" t="s">
        <v>9</v>
      </c>
      <c r="E65" s="43" t="s">
        <v>10</v>
      </c>
      <c r="F65" s="43" t="s">
        <v>11</v>
      </c>
      <c r="G65" s="43" t="s">
        <v>12</v>
      </c>
      <c r="H65" s="43" t="s">
        <v>27</v>
      </c>
      <c r="I65" s="43" t="s">
        <v>49</v>
      </c>
      <c r="L65" s="45"/>
      <c r="M65" s="46" t="s">
        <v>7</v>
      </c>
      <c r="N65" s="46" t="s">
        <v>8</v>
      </c>
      <c r="O65" s="46" t="s">
        <v>9</v>
      </c>
      <c r="P65" s="46" t="s">
        <v>10</v>
      </c>
      <c r="Q65" s="46" t="s">
        <v>11</v>
      </c>
      <c r="R65" s="46" t="s">
        <v>12</v>
      </c>
      <c r="S65" s="46" t="s">
        <v>27</v>
      </c>
      <c r="T65" s="46" t="s">
        <v>49</v>
      </c>
    </row>
    <row r="66" spans="1:23" ht="18" x14ac:dyDescent="0.35">
      <c r="A66" s="42" t="s">
        <v>7</v>
      </c>
      <c r="B66" s="23">
        <v>1</v>
      </c>
      <c r="C66" s="18">
        <v>5</v>
      </c>
      <c r="D66" s="18">
        <v>3</v>
      </c>
      <c r="E66" s="18">
        <v>1</v>
      </c>
      <c r="F66" s="18">
        <v>1</v>
      </c>
      <c r="G66" s="18">
        <v>3</v>
      </c>
      <c r="H66" s="18">
        <v>2</v>
      </c>
      <c r="I66" s="18">
        <v>5</v>
      </c>
      <c r="L66" s="47" t="s">
        <v>7</v>
      </c>
      <c r="M66" s="32">
        <f t="shared" ref="M66:M73" si="1">B66*$B$64</f>
        <v>0.22716</v>
      </c>
      <c r="N66" s="32">
        <f>C66*$C$64</f>
        <v>0.22650000000000001</v>
      </c>
      <c r="O66" s="32">
        <f t="shared" ref="O66:O73" si="2">D66*$D$64</f>
        <v>0.22020000000000001</v>
      </c>
      <c r="P66" s="32">
        <f t="shared" ref="P66:P73" si="3">E66*$E$64</f>
        <v>0.17510000000000001</v>
      </c>
      <c r="Q66" s="32">
        <f t="shared" ref="Q66:Q73" si="4">F66*$F$64</f>
        <v>0.2029</v>
      </c>
      <c r="R66" s="32">
        <f t="shared" ref="R66:R73" si="5">G66*$G$64</f>
        <v>0.22469999999999998</v>
      </c>
      <c r="S66" s="32">
        <f t="shared" ref="S66:S73" si="6">H66*$H$64</f>
        <v>0.28560000000000002</v>
      </c>
      <c r="T66" s="32">
        <f t="shared" ref="T66:T73" si="7">I66*$I$64</f>
        <v>0.29299999999999998</v>
      </c>
    </row>
    <row r="67" spans="1:23" ht="18" x14ac:dyDescent="0.35">
      <c r="A67" s="42" t="s">
        <v>8</v>
      </c>
      <c r="B67" s="16">
        <v>0.2</v>
      </c>
      <c r="C67" s="23">
        <v>1</v>
      </c>
      <c r="D67" s="15">
        <v>0.66666666666666663</v>
      </c>
      <c r="E67" s="16">
        <v>0.3</v>
      </c>
      <c r="F67" s="15">
        <v>0.25</v>
      </c>
      <c r="G67" s="15">
        <v>0.66666666666666663</v>
      </c>
      <c r="H67" s="15">
        <v>0.33333333333333331</v>
      </c>
      <c r="I67" s="16">
        <v>0.4</v>
      </c>
      <c r="L67" s="47" t="s">
        <v>8</v>
      </c>
      <c r="M67" s="32">
        <f t="shared" si="1"/>
        <v>4.5432E-2</v>
      </c>
      <c r="N67" s="32">
        <f t="shared" ref="N67:N73" si="8">C67*$C$64</f>
        <v>4.53E-2</v>
      </c>
      <c r="O67" s="32">
        <f t="shared" si="2"/>
        <v>4.8933333333333336E-2</v>
      </c>
      <c r="P67" s="32">
        <f t="shared" si="3"/>
        <v>5.253E-2</v>
      </c>
      <c r="Q67" s="32">
        <f t="shared" si="4"/>
        <v>5.0724999999999999E-2</v>
      </c>
      <c r="R67" s="32">
        <f t="shared" si="5"/>
        <v>4.993333333333333E-2</v>
      </c>
      <c r="S67" s="32">
        <f t="shared" si="6"/>
        <v>4.7600000000000003E-2</v>
      </c>
      <c r="T67" s="32">
        <f t="shared" si="7"/>
        <v>2.3440000000000003E-2</v>
      </c>
    </row>
    <row r="68" spans="1:23" ht="18" x14ac:dyDescent="0.35">
      <c r="A68" s="42" t="s">
        <v>9</v>
      </c>
      <c r="B68" s="15">
        <v>0.33333333333333331</v>
      </c>
      <c r="C68" s="16">
        <v>1.5</v>
      </c>
      <c r="D68" s="23">
        <v>1</v>
      </c>
      <c r="E68" s="16">
        <v>0.4</v>
      </c>
      <c r="F68" s="15">
        <v>0.375</v>
      </c>
      <c r="G68" s="18">
        <v>1</v>
      </c>
      <c r="H68" s="15">
        <v>0.5</v>
      </c>
      <c r="I68" s="15">
        <v>1.5</v>
      </c>
      <c r="L68" s="47" t="s">
        <v>9</v>
      </c>
      <c r="M68" s="32">
        <f t="shared" si="1"/>
        <v>7.5719999999999996E-2</v>
      </c>
      <c r="N68" s="32">
        <f t="shared" si="8"/>
        <v>6.7949999999999997E-2</v>
      </c>
      <c r="O68" s="32">
        <f t="shared" si="2"/>
        <v>7.3400000000000007E-2</v>
      </c>
      <c r="P68" s="32">
        <f t="shared" si="3"/>
        <v>7.0040000000000005E-2</v>
      </c>
      <c r="Q68" s="32">
        <f t="shared" si="4"/>
        <v>7.6087500000000002E-2</v>
      </c>
      <c r="R68" s="32">
        <f t="shared" si="5"/>
        <v>7.4899999999999994E-2</v>
      </c>
      <c r="S68" s="32">
        <f t="shared" si="6"/>
        <v>7.1400000000000005E-2</v>
      </c>
      <c r="T68" s="32">
        <f t="shared" si="7"/>
        <v>8.7900000000000006E-2</v>
      </c>
    </row>
    <row r="69" spans="1:23" ht="18" x14ac:dyDescent="0.35">
      <c r="A69" s="42" t="s">
        <v>10</v>
      </c>
      <c r="B69" s="18">
        <v>1</v>
      </c>
      <c r="C69" s="18">
        <v>3.3333333333333335</v>
      </c>
      <c r="D69" s="15">
        <v>2.5</v>
      </c>
      <c r="E69" s="23">
        <v>1</v>
      </c>
      <c r="F69" s="15">
        <v>0.875</v>
      </c>
      <c r="G69" s="18">
        <v>2</v>
      </c>
      <c r="H69" s="15">
        <v>1.2</v>
      </c>
      <c r="I69" s="15">
        <v>3.5</v>
      </c>
      <c r="L69" s="47" t="s">
        <v>10</v>
      </c>
      <c r="M69" s="32">
        <f t="shared" si="1"/>
        <v>0.22716</v>
      </c>
      <c r="N69" s="32">
        <f t="shared" si="8"/>
        <v>0.151</v>
      </c>
      <c r="O69" s="32">
        <f t="shared" si="2"/>
        <v>0.18350000000000002</v>
      </c>
      <c r="P69" s="32">
        <f t="shared" si="3"/>
        <v>0.17510000000000001</v>
      </c>
      <c r="Q69" s="32">
        <f t="shared" si="4"/>
        <v>0.17753749999999999</v>
      </c>
      <c r="R69" s="32">
        <f t="shared" si="5"/>
        <v>0.14979999999999999</v>
      </c>
      <c r="S69" s="32">
        <f t="shared" si="6"/>
        <v>0.17136000000000001</v>
      </c>
      <c r="T69" s="32">
        <f t="shared" si="7"/>
        <v>0.2051</v>
      </c>
    </row>
    <row r="70" spans="1:23" ht="18" x14ac:dyDescent="0.35">
      <c r="A70" s="42" t="s">
        <v>11</v>
      </c>
      <c r="B70" s="18">
        <v>1</v>
      </c>
      <c r="C70" s="18">
        <v>4</v>
      </c>
      <c r="D70" s="15">
        <v>2.6666666666666665</v>
      </c>
      <c r="E70" s="15">
        <v>1.1428571428571428</v>
      </c>
      <c r="F70" s="23">
        <v>1</v>
      </c>
      <c r="G70" s="18">
        <v>2.6666666666666665</v>
      </c>
      <c r="H70" s="16">
        <v>1.3333333333333299</v>
      </c>
      <c r="I70" s="15">
        <v>4</v>
      </c>
      <c r="L70" s="47" t="s">
        <v>11</v>
      </c>
      <c r="M70" s="32">
        <f t="shared" si="1"/>
        <v>0.22716</v>
      </c>
      <c r="N70" s="32">
        <f t="shared" si="8"/>
        <v>0.1812</v>
      </c>
      <c r="O70" s="32">
        <f t="shared" si="2"/>
        <v>0.19573333333333334</v>
      </c>
      <c r="P70" s="32">
        <f t="shared" si="3"/>
        <v>0.20011428571428572</v>
      </c>
      <c r="Q70" s="32">
        <f t="shared" si="4"/>
        <v>0.2029</v>
      </c>
      <c r="R70" s="32">
        <f t="shared" si="5"/>
        <v>0.19973333333333332</v>
      </c>
      <c r="S70" s="32">
        <f t="shared" si="6"/>
        <v>0.19039999999999951</v>
      </c>
      <c r="T70" s="32">
        <f t="shared" si="7"/>
        <v>0.2344</v>
      </c>
    </row>
    <row r="71" spans="1:23" ht="18" x14ac:dyDescent="0.35">
      <c r="A71" s="42" t="s">
        <v>12</v>
      </c>
      <c r="B71" s="16">
        <v>0.33333333333333331</v>
      </c>
      <c r="C71" s="16">
        <v>1.5</v>
      </c>
      <c r="D71" s="18">
        <v>1</v>
      </c>
      <c r="E71" s="15">
        <v>0.5</v>
      </c>
      <c r="F71" s="15">
        <v>0.375</v>
      </c>
      <c r="G71" s="23">
        <v>1</v>
      </c>
      <c r="H71" s="16">
        <v>0.5</v>
      </c>
      <c r="I71" s="15">
        <v>1.5</v>
      </c>
      <c r="L71" s="47" t="s">
        <v>12</v>
      </c>
      <c r="M71" s="32">
        <f t="shared" si="1"/>
        <v>7.5719999999999996E-2</v>
      </c>
      <c r="N71" s="32">
        <f t="shared" si="8"/>
        <v>6.7949999999999997E-2</v>
      </c>
      <c r="O71" s="32">
        <f t="shared" si="2"/>
        <v>7.3400000000000007E-2</v>
      </c>
      <c r="P71" s="32">
        <f t="shared" si="3"/>
        <v>8.7550000000000003E-2</v>
      </c>
      <c r="Q71" s="32">
        <f t="shared" si="4"/>
        <v>7.6087500000000002E-2</v>
      </c>
      <c r="R71" s="32">
        <f t="shared" si="5"/>
        <v>7.4899999999999994E-2</v>
      </c>
      <c r="S71" s="32">
        <f t="shared" si="6"/>
        <v>7.1400000000000005E-2</v>
      </c>
      <c r="T71" s="32">
        <f t="shared" si="7"/>
        <v>8.7900000000000006E-2</v>
      </c>
    </row>
    <row r="72" spans="1:23" ht="18" x14ac:dyDescent="0.35">
      <c r="A72" s="42" t="s">
        <v>27</v>
      </c>
      <c r="B72" s="16">
        <v>0.5</v>
      </c>
      <c r="C72" s="18">
        <v>3</v>
      </c>
      <c r="D72" s="18">
        <v>2</v>
      </c>
      <c r="E72" s="15">
        <v>0.83333333333333337</v>
      </c>
      <c r="F72" s="15">
        <v>0.75</v>
      </c>
      <c r="G72" s="18">
        <v>2</v>
      </c>
      <c r="H72" s="23">
        <v>1</v>
      </c>
      <c r="I72" s="15">
        <v>3</v>
      </c>
      <c r="L72" s="47" t="s">
        <v>27</v>
      </c>
      <c r="M72" s="32">
        <f t="shared" si="1"/>
        <v>0.11358</v>
      </c>
      <c r="N72" s="32">
        <f t="shared" si="8"/>
        <v>0.13589999999999999</v>
      </c>
      <c r="O72" s="32">
        <f t="shared" si="2"/>
        <v>0.14680000000000001</v>
      </c>
      <c r="P72" s="32">
        <f t="shared" si="3"/>
        <v>0.14591666666666667</v>
      </c>
      <c r="Q72" s="32">
        <f t="shared" si="4"/>
        <v>0.152175</v>
      </c>
      <c r="R72" s="32">
        <f t="shared" si="5"/>
        <v>0.14979999999999999</v>
      </c>
      <c r="S72" s="32">
        <f t="shared" si="6"/>
        <v>0.14280000000000001</v>
      </c>
      <c r="T72" s="32">
        <f t="shared" si="7"/>
        <v>0.17580000000000001</v>
      </c>
    </row>
    <row r="73" spans="1:23" ht="18" x14ac:dyDescent="0.35">
      <c r="A73" s="42" t="s">
        <v>49</v>
      </c>
      <c r="B73" s="16">
        <v>0.2</v>
      </c>
      <c r="C73" s="16">
        <v>2.5</v>
      </c>
      <c r="D73" s="15">
        <v>0.66666666666666663</v>
      </c>
      <c r="E73" s="15">
        <v>0.2857142857142857</v>
      </c>
      <c r="F73" s="16">
        <v>0.25</v>
      </c>
      <c r="G73" s="16">
        <v>0.66666666666666663</v>
      </c>
      <c r="H73" s="16">
        <v>0.33333333333333331</v>
      </c>
      <c r="I73" s="23">
        <v>1</v>
      </c>
      <c r="L73" s="47" t="s">
        <v>49</v>
      </c>
      <c r="M73" s="32">
        <f t="shared" si="1"/>
        <v>4.5432E-2</v>
      </c>
      <c r="N73" s="32">
        <f t="shared" si="8"/>
        <v>0.11325</v>
      </c>
      <c r="O73" s="32">
        <f t="shared" si="2"/>
        <v>4.8933333333333336E-2</v>
      </c>
      <c r="P73" s="32">
        <f t="shared" si="3"/>
        <v>5.0028571428571429E-2</v>
      </c>
      <c r="Q73" s="32">
        <f t="shared" si="4"/>
        <v>5.0724999999999999E-2</v>
      </c>
      <c r="R73" s="32">
        <f t="shared" si="5"/>
        <v>4.993333333333333E-2</v>
      </c>
      <c r="S73" s="32">
        <f t="shared" si="6"/>
        <v>4.7600000000000003E-2</v>
      </c>
      <c r="T73" s="32">
        <f t="shared" si="7"/>
        <v>5.8599999999999999E-2</v>
      </c>
    </row>
    <row r="75" spans="1:23" ht="19.8" x14ac:dyDescent="0.4">
      <c r="L75" s="71" t="s">
        <v>24</v>
      </c>
      <c r="M75" s="71"/>
      <c r="N75" s="71"/>
      <c r="O75" s="71"/>
      <c r="P75" s="71"/>
      <c r="Q75" s="71"/>
      <c r="R75" s="71"/>
      <c r="S75" s="71"/>
      <c r="T75" s="71"/>
      <c r="U75" s="71"/>
    </row>
    <row r="76" spans="1:23" ht="18" customHeight="1" x14ac:dyDescent="0.35">
      <c r="L76" s="45"/>
      <c r="M76" s="46" t="s">
        <v>7</v>
      </c>
      <c r="N76" s="46" t="s">
        <v>8</v>
      </c>
      <c r="O76" s="46" t="s">
        <v>9</v>
      </c>
      <c r="P76" s="46" t="s">
        <v>10</v>
      </c>
      <c r="Q76" s="46" t="s">
        <v>11</v>
      </c>
      <c r="R76" s="46" t="s">
        <v>12</v>
      </c>
      <c r="S76" s="46" t="s">
        <v>27</v>
      </c>
      <c r="T76" s="46" t="s">
        <v>49</v>
      </c>
      <c r="U76" s="46" t="s">
        <v>25</v>
      </c>
      <c r="V76" s="46" t="s">
        <v>22</v>
      </c>
      <c r="W76" s="46" t="s">
        <v>26</v>
      </c>
    </row>
    <row r="77" spans="1:23" ht="18" x14ac:dyDescent="0.35">
      <c r="L77" s="47" t="s">
        <v>7</v>
      </c>
      <c r="M77" s="32">
        <v>0.22720000000000001</v>
      </c>
      <c r="N77" s="32">
        <v>0.22650000000000001</v>
      </c>
      <c r="O77" s="32">
        <v>0.22020000000000001</v>
      </c>
      <c r="P77" s="48">
        <v>0.17510000000000001</v>
      </c>
      <c r="Q77" s="48">
        <v>0.2029</v>
      </c>
      <c r="R77" s="48">
        <v>0.22470000000000001</v>
      </c>
      <c r="S77" s="48">
        <v>0.28560000000000002</v>
      </c>
      <c r="T77" s="48">
        <v>0.29299999999999998</v>
      </c>
      <c r="U77" s="48">
        <f>SUM(M77:T77)</f>
        <v>1.8552000000000002</v>
      </c>
      <c r="V77" s="48">
        <v>0.22720000000000001</v>
      </c>
      <c r="W77" s="48">
        <f>U77/V77</f>
        <v>8.1654929577464799</v>
      </c>
    </row>
    <row r="78" spans="1:23" ht="18" x14ac:dyDescent="0.35">
      <c r="L78" s="47" t="s">
        <v>8</v>
      </c>
      <c r="M78" s="32">
        <v>4.5400000000000003E-2</v>
      </c>
      <c r="N78" s="32">
        <v>4.53E-2</v>
      </c>
      <c r="O78" s="32">
        <v>4.8899999999999999E-2</v>
      </c>
      <c r="P78" s="48">
        <v>5.2499999999999998E-2</v>
      </c>
      <c r="Q78" s="48">
        <v>5.0700000000000002E-2</v>
      </c>
      <c r="R78" s="48">
        <v>4.99E-2</v>
      </c>
      <c r="S78" s="48">
        <v>4.7600000000000003E-2</v>
      </c>
      <c r="T78" s="48">
        <v>2.3400000000000001E-2</v>
      </c>
      <c r="U78" s="48">
        <f>SUM(M78:T78)</f>
        <v>0.36369999999999991</v>
      </c>
      <c r="V78" s="48">
        <v>4.53E-2</v>
      </c>
      <c r="W78" s="48">
        <f t="shared" ref="W78:W84" si="9">U78/V78</f>
        <v>8.028697571743928</v>
      </c>
    </row>
    <row r="79" spans="1:23" ht="18" x14ac:dyDescent="0.35">
      <c r="L79" s="47" t="s">
        <v>9</v>
      </c>
      <c r="M79" s="32">
        <v>7.5700000000000003E-2</v>
      </c>
      <c r="N79" s="32">
        <v>6.8000000000000005E-2</v>
      </c>
      <c r="O79" s="32">
        <v>7.3400000000000007E-2</v>
      </c>
      <c r="P79" s="48">
        <v>7.0000000000000007E-2</v>
      </c>
      <c r="Q79" s="48">
        <v>7.6100000000000001E-2</v>
      </c>
      <c r="R79" s="48">
        <v>7.4899999999999994E-2</v>
      </c>
      <c r="S79" s="48">
        <v>7.1400000000000005E-2</v>
      </c>
      <c r="T79" s="48">
        <v>8.7900000000000006E-2</v>
      </c>
      <c r="U79" s="48">
        <f t="shared" ref="U79:U84" si="10">SUM(M79:T79)</f>
        <v>0.59740000000000004</v>
      </c>
      <c r="V79" s="48">
        <v>7.3400000000000007E-2</v>
      </c>
      <c r="W79" s="48">
        <f>U79/V79</f>
        <v>8.1389645776566759</v>
      </c>
    </row>
    <row r="80" spans="1:23" ht="18" x14ac:dyDescent="0.35">
      <c r="L80" s="47" t="s">
        <v>10</v>
      </c>
      <c r="M80" s="32">
        <v>0.22720000000000001</v>
      </c>
      <c r="N80" s="32">
        <v>0.151</v>
      </c>
      <c r="O80" s="32">
        <v>0.1835</v>
      </c>
      <c r="P80" s="48">
        <v>0.17510000000000001</v>
      </c>
      <c r="Q80" s="48">
        <v>0.17749999999999999</v>
      </c>
      <c r="R80" s="48">
        <v>0.14979999999999999</v>
      </c>
      <c r="S80" s="48">
        <v>0.1714</v>
      </c>
      <c r="T80" s="48">
        <v>0.2051</v>
      </c>
      <c r="U80" s="48">
        <f t="shared" si="10"/>
        <v>1.4406000000000001</v>
      </c>
      <c r="V80" s="48">
        <v>0.17510000000000001</v>
      </c>
      <c r="W80" s="48">
        <f t="shared" si="9"/>
        <v>8.2272986864648772</v>
      </c>
    </row>
    <row r="81" spans="10:25" ht="18" x14ac:dyDescent="0.35">
      <c r="L81" s="47" t="s">
        <v>11</v>
      </c>
      <c r="M81" s="32">
        <v>0.22720000000000001</v>
      </c>
      <c r="N81" s="32">
        <v>0.1812</v>
      </c>
      <c r="O81" s="32">
        <v>0.19570000000000001</v>
      </c>
      <c r="P81" s="48">
        <v>0.2001</v>
      </c>
      <c r="Q81" s="48">
        <v>0.2029</v>
      </c>
      <c r="R81" s="48">
        <v>0.19969999999999999</v>
      </c>
      <c r="S81" s="48">
        <v>0.19040000000000001</v>
      </c>
      <c r="T81" s="48">
        <v>0.2344</v>
      </c>
      <c r="U81" s="48">
        <f t="shared" si="10"/>
        <v>1.6316000000000002</v>
      </c>
      <c r="V81" s="48">
        <v>0.2029</v>
      </c>
      <c r="W81" s="48">
        <f t="shared" si="9"/>
        <v>8.0413997042878282</v>
      </c>
    </row>
    <row r="82" spans="10:25" ht="18" x14ac:dyDescent="0.35">
      <c r="L82" s="47" t="s">
        <v>12</v>
      </c>
      <c r="M82" s="32">
        <v>7.5700000000000003E-2</v>
      </c>
      <c r="N82" s="32">
        <v>6.8000000000000005E-2</v>
      </c>
      <c r="O82" s="32">
        <v>7.3400000000000007E-2</v>
      </c>
      <c r="P82" s="48">
        <v>8.7599999999999997E-2</v>
      </c>
      <c r="Q82" s="48">
        <v>7.6100000000000001E-2</v>
      </c>
      <c r="R82" s="48">
        <v>7.4899999999999994E-2</v>
      </c>
      <c r="S82" s="48">
        <v>7.1400000000000005E-2</v>
      </c>
      <c r="T82" s="48">
        <v>8.7900000000000006E-2</v>
      </c>
      <c r="U82" s="48">
        <f t="shared" si="10"/>
        <v>0.61499999999999999</v>
      </c>
      <c r="V82" s="48">
        <v>7.4899999999999994E-2</v>
      </c>
      <c r="W82" s="48">
        <f t="shared" si="9"/>
        <v>8.2109479305740987</v>
      </c>
    </row>
    <row r="83" spans="10:25" ht="18" x14ac:dyDescent="0.35">
      <c r="L83" s="47" t="s">
        <v>27</v>
      </c>
      <c r="M83" s="32">
        <v>0.11360000000000001</v>
      </c>
      <c r="N83" s="32">
        <v>0.13589999999999999</v>
      </c>
      <c r="O83" s="32">
        <v>0.14680000000000001</v>
      </c>
      <c r="P83" s="48">
        <v>0.1459</v>
      </c>
      <c r="Q83" s="48">
        <v>0.1522</v>
      </c>
      <c r="R83" s="48">
        <v>0.14979999999999999</v>
      </c>
      <c r="S83" s="48">
        <v>0.14280000000000001</v>
      </c>
      <c r="T83" s="48">
        <v>0.17580000000000001</v>
      </c>
      <c r="U83" s="48">
        <f t="shared" si="10"/>
        <v>1.1628000000000001</v>
      </c>
      <c r="V83" s="48">
        <v>0.14280000000000001</v>
      </c>
      <c r="W83" s="48">
        <f t="shared" si="9"/>
        <v>8.1428571428571423</v>
      </c>
    </row>
    <row r="84" spans="10:25" ht="18" x14ac:dyDescent="0.35">
      <c r="L84" s="47" t="s">
        <v>49</v>
      </c>
      <c r="M84" s="32">
        <v>4.5400000000000003E-2</v>
      </c>
      <c r="N84" s="32">
        <v>0.1133</v>
      </c>
      <c r="O84" s="32">
        <v>4.8899999999999999E-2</v>
      </c>
      <c r="P84" s="48">
        <v>0.05</v>
      </c>
      <c r="Q84" s="48">
        <v>5.0700000000000002E-2</v>
      </c>
      <c r="R84" s="48">
        <v>4.99E-2</v>
      </c>
      <c r="S84" s="48">
        <v>4.7600000000000003E-2</v>
      </c>
      <c r="T84" s="48">
        <v>5.8599999999999999E-2</v>
      </c>
      <c r="U84" s="48">
        <f t="shared" si="10"/>
        <v>0.46440000000000003</v>
      </c>
      <c r="V84" s="48">
        <v>5.8599999999999999E-2</v>
      </c>
      <c r="W84" s="48">
        <f t="shared" si="9"/>
        <v>7.9249146757679192</v>
      </c>
    </row>
    <row r="86" spans="10:25" x14ac:dyDescent="0.3">
      <c r="O86" s="69"/>
    </row>
    <row r="87" spans="10:25" x14ac:dyDescent="0.3">
      <c r="M87" s="25">
        <f>ROUND(AVERAGE(W77:W84),4)</f>
        <v>8.1100999999999992</v>
      </c>
      <c r="O87" s="69"/>
    </row>
    <row r="89" spans="10:25" ht="15.6" x14ac:dyDescent="0.3">
      <c r="L89" s="24" t="s">
        <v>28</v>
      </c>
      <c r="M89" s="25">
        <f>ROUND((M87-8)/(8-1),4)</f>
        <v>1.5699999999999999E-2</v>
      </c>
      <c r="O89" s="69"/>
    </row>
    <row r="90" spans="10:25" ht="15.6" x14ac:dyDescent="0.3">
      <c r="L90" s="24" t="s">
        <v>29</v>
      </c>
      <c r="M90" s="9">
        <f>M89/R94</f>
        <v>1.1134751773049645E-2</v>
      </c>
      <c r="N90" s="4" t="s">
        <v>30</v>
      </c>
      <c r="O90" s="69"/>
    </row>
    <row r="91" spans="10:25" x14ac:dyDescent="0.3">
      <c r="O91" s="69"/>
    </row>
    <row r="92" spans="10:25" ht="18" x14ac:dyDescent="0.35">
      <c r="J92" s="26" t="s">
        <v>31</v>
      </c>
      <c r="K92" s="26"/>
    </row>
    <row r="93" spans="10:25" ht="18" x14ac:dyDescent="0.35">
      <c r="J93" t="s">
        <v>32</v>
      </c>
      <c r="K93" s="3">
        <v>1</v>
      </c>
      <c r="L93" s="3">
        <v>2</v>
      </c>
      <c r="M93" s="3">
        <v>3</v>
      </c>
      <c r="N93" s="3">
        <v>4</v>
      </c>
      <c r="O93" s="3">
        <v>5</v>
      </c>
      <c r="P93" s="3">
        <v>6</v>
      </c>
      <c r="Q93" s="3">
        <v>7</v>
      </c>
      <c r="R93" s="3">
        <v>8</v>
      </c>
      <c r="S93" s="3">
        <v>9</v>
      </c>
      <c r="T93" s="3">
        <v>10</v>
      </c>
      <c r="U93" s="3">
        <v>11</v>
      </c>
      <c r="V93" s="3">
        <v>12</v>
      </c>
      <c r="W93" s="3">
        <v>13</v>
      </c>
      <c r="X93" s="3">
        <v>14</v>
      </c>
      <c r="Y93" s="3">
        <v>15</v>
      </c>
    </row>
    <row r="94" spans="10:25" ht="18" x14ac:dyDescent="0.35">
      <c r="J94" t="s">
        <v>33</v>
      </c>
      <c r="K94" s="15">
        <v>0</v>
      </c>
      <c r="L94" s="15">
        <v>0</v>
      </c>
      <c r="M94" s="15">
        <v>0.57999999999999996</v>
      </c>
      <c r="N94" s="15">
        <v>0.9</v>
      </c>
      <c r="O94" s="15">
        <v>1.1200000000000001</v>
      </c>
      <c r="P94" s="15">
        <v>1.24</v>
      </c>
      <c r="Q94" s="15">
        <v>1.32</v>
      </c>
      <c r="R94" s="15">
        <v>1.41</v>
      </c>
      <c r="S94" s="15">
        <v>1.45</v>
      </c>
      <c r="T94" s="15">
        <v>1.49</v>
      </c>
      <c r="U94" s="15">
        <v>1.51</v>
      </c>
      <c r="V94" s="15">
        <v>1.54</v>
      </c>
      <c r="W94" s="15">
        <v>1.56</v>
      </c>
      <c r="X94" s="15">
        <v>1.57</v>
      </c>
      <c r="Y94" s="15">
        <v>1.59</v>
      </c>
    </row>
    <row r="96" spans="10:25" ht="18" x14ac:dyDescent="0.35">
      <c r="L96" s="68" t="s">
        <v>34</v>
      </c>
      <c r="M96" s="68"/>
      <c r="N96" s="68"/>
    </row>
    <row r="97" spans="12:14" ht="18" x14ac:dyDescent="0.35">
      <c r="L97" s="61" t="s">
        <v>16</v>
      </c>
      <c r="M97" s="62" t="s">
        <v>22</v>
      </c>
      <c r="N97" s="61" t="s">
        <v>35</v>
      </c>
    </row>
    <row r="98" spans="12:14" ht="18" x14ac:dyDescent="0.35">
      <c r="L98" s="27" t="s">
        <v>0</v>
      </c>
      <c r="M98" s="48">
        <v>0.22720000000000001</v>
      </c>
      <c r="N98" s="49">
        <f t="shared" ref="N98:N105" si="11">RANK(M98,$M$98:$M$105,0)</f>
        <v>1</v>
      </c>
    </row>
    <row r="99" spans="12:14" ht="18" x14ac:dyDescent="0.35">
      <c r="L99" s="27" t="s">
        <v>92</v>
      </c>
      <c r="M99" s="48">
        <v>0.2029</v>
      </c>
      <c r="N99" s="49">
        <f t="shared" si="11"/>
        <v>2</v>
      </c>
    </row>
    <row r="100" spans="12:14" ht="18" x14ac:dyDescent="0.35">
      <c r="L100" s="27" t="s">
        <v>91</v>
      </c>
      <c r="M100" s="48">
        <v>0.17510000000000001</v>
      </c>
      <c r="N100" s="49">
        <f t="shared" si="11"/>
        <v>3</v>
      </c>
    </row>
    <row r="101" spans="12:14" ht="18" x14ac:dyDescent="0.35">
      <c r="L101" s="27" t="s">
        <v>90</v>
      </c>
      <c r="M101" s="48">
        <v>0.14280000000000001</v>
      </c>
      <c r="N101" s="49">
        <f t="shared" si="11"/>
        <v>4</v>
      </c>
    </row>
    <row r="102" spans="12:14" ht="18" x14ac:dyDescent="0.35">
      <c r="L102" s="27" t="s">
        <v>89</v>
      </c>
      <c r="M102" s="48">
        <v>7.4899999999999994E-2</v>
      </c>
      <c r="N102" s="49">
        <f t="shared" si="11"/>
        <v>5</v>
      </c>
    </row>
    <row r="103" spans="12:14" ht="18" x14ac:dyDescent="0.35">
      <c r="L103" s="27" t="s">
        <v>1</v>
      </c>
      <c r="M103" s="48">
        <v>7.3400000000000007E-2</v>
      </c>
      <c r="N103" s="49">
        <f t="shared" si="11"/>
        <v>6</v>
      </c>
    </row>
    <row r="104" spans="12:14" ht="18" x14ac:dyDescent="0.35">
      <c r="L104" s="27" t="s">
        <v>2</v>
      </c>
      <c r="M104" s="48">
        <v>5.8599999999999999E-2</v>
      </c>
      <c r="N104" s="49">
        <f t="shared" si="11"/>
        <v>7</v>
      </c>
    </row>
    <row r="105" spans="12:14" ht="18" x14ac:dyDescent="0.35">
      <c r="L105" s="27" t="s">
        <v>88</v>
      </c>
      <c r="M105" s="48">
        <v>4.53E-2</v>
      </c>
      <c r="N105" s="49">
        <f t="shared" si="11"/>
        <v>8</v>
      </c>
    </row>
    <row r="106" spans="12:14" ht="18" x14ac:dyDescent="0.35">
      <c r="L106" s="12"/>
    </row>
  </sheetData>
  <autoFilter ref="N97:N100" xr:uid="{E12BAA8C-2EF3-4272-B203-C249810CFC1F}">
    <sortState xmlns:xlrd2="http://schemas.microsoft.com/office/spreadsheetml/2017/richdata2" ref="L98:N105">
      <sortCondition ref="N97:N100"/>
    </sortState>
  </autoFilter>
  <mergeCells count="21">
    <mergeCell ref="F23:G24"/>
    <mergeCell ref="E23:E24"/>
    <mergeCell ref="L64:R64"/>
    <mergeCell ref="L96:N96"/>
    <mergeCell ref="O89:O91"/>
    <mergeCell ref="O86:O87"/>
    <mergeCell ref="L75:U75"/>
    <mergeCell ref="L29:R29"/>
    <mergeCell ref="L42:R42"/>
    <mergeCell ref="L53:S53"/>
    <mergeCell ref="L18:T18"/>
    <mergeCell ref="A1:C1"/>
    <mergeCell ref="A20:C20"/>
    <mergeCell ref="A14:C14"/>
    <mergeCell ref="A15:C15"/>
    <mergeCell ref="K12:P12"/>
    <mergeCell ref="K16:L16"/>
    <mergeCell ref="A16:C16"/>
    <mergeCell ref="A13:C13"/>
    <mergeCell ref="M16:N16"/>
    <mergeCell ref="O16:P1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D39F-9D54-4D4A-AECF-D15E94EB1F15}">
  <dimension ref="A1:Y106"/>
  <sheetViews>
    <sheetView topLeftCell="A14" zoomScale="85" zoomScaleNormal="85" workbookViewId="0">
      <selection activeCell="T72" sqref="T72"/>
    </sheetView>
  </sheetViews>
  <sheetFormatPr defaultRowHeight="14.4" x14ac:dyDescent="0.3"/>
  <cols>
    <col min="1" max="1" width="36.109375" customWidth="1"/>
    <col min="2" max="2" width="27.5546875" customWidth="1"/>
    <col min="3" max="4" width="32.77734375" customWidth="1"/>
    <col min="5" max="5" width="43.6640625" customWidth="1"/>
    <col min="6" max="6" width="16.109375" customWidth="1"/>
    <col min="7" max="7" width="18.6640625" customWidth="1"/>
    <col min="8" max="8" width="11.5546875" customWidth="1"/>
    <col min="9" max="9" width="13.109375" customWidth="1"/>
    <col min="10" max="10" width="22.88671875" customWidth="1"/>
    <col min="11" max="11" width="22.21875" customWidth="1"/>
    <col min="12" max="12" width="21" customWidth="1"/>
    <col min="13" max="13" width="20.109375" customWidth="1"/>
    <col min="14" max="14" width="20.44140625" customWidth="1"/>
    <col min="15" max="15" width="24" customWidth="1"/>
    <col min="16" max="16" width="21.5546875" customWidth="1"/>
    <col min="17" max="17" width="19.33203125" customWidth="1"/>
    <col min="18" max="18" width="21.21875" customWidth="1"/>
    <col min="19" max="19" width="22.109375" customWidth="1"/>
    <col min="20" max="20" width="20.44140625" customWidth="1"/>
    <col min="21" max="21" width="27.6640625" customWidth="1"/>
    <col min="22" max="22" width="22.5546875" customWidth="1"/>
    <col min="23" max="23" width="25.88671875" customWidth="1"/>
  </cols>
  <sheetData>
    <row r="1" spans="1:16" ht="18" x14ac:dyDescent="0.35">
      <c r="A1" s="64" t="s">
        <v>3</v>
      </c>
      <c r="B1" s="64"/>
      <c r="C1" s="64"/>
      <c r="D1" s="12"/>
      <c r="E1" s="1"/>
      <c r="F1" s="1"/>
      <c r="G1" s="1"/>
    </row>
    <row r="2" spans="1:16" ht="18" x14ac:dyDescent="0.35">
      <c r="A2" s="3"/>
      <c r="B2" s="2"/>
    </row>
    <row r="3" spans="1:16" ht="18" x14ac:dyDescent="0.35">
      <c r="A3" s="13" t="s">
        <v>16</v>
      </c>
    </row>
    <row r="4" spans="1:16" ht="18" x14ac:dyDescent="0.35">
      <c r="A4" s="12" t="s">
        <v>13</v>
      </c>
    </row>
    <row r="5" spans="1:16" ht="18" x14ac:dyDescent="0.35">
      <c r="A5" s="12" t="s">
        <v>14</v>
      </c>
    </row>
    <row r="6" spans="1:16" ht="18" x14ac:dyDescent="0.35">
      <c r="A6" s="12" t="s">
        <v>41</v>
      </c>
    </row>
    <row r="7" spans="1:16" ht="18" x14ac:dyDescent="0.35">
      <c r="A7" s="12" t="s">
        <v>44</v>
      </c>
    </row>
    <row r="8" spans="1:16" ht="18" x14ac:dyDescent="0.35">
      <c r="A8" s="12" t="s">
        <v>45</v>
      </c>
    </row>
    <row r="9" spans="1:16" ht="18" x14ac:dyDescent="0.35">
      <c r="A9" s="12" t="s">
        <v>46</v>
      </c>
    </row>
    <row r="10" spans="1:16" ht="18" x14ac:dyDescent="0.35">
      <c r="A10" s="12" t="s">
        <v>47</v>
      </c>
    </row>
    <row r="11" spans="1:16" ht="18" x14ac:dyDescent="0.35">
      <c r="A11" s="12" t="s">
        <v>48</v>
      </c>
    </row>
    <row r="12" spans="1:16" ht="25.8" customHeight="1" x14ac:dyDescent="0.35">
      <c r="A12" s="12"/>
      <c r="B12" s="12"/>
      <c r="J12" s="7"/>
      <c r="K12" s="66"/>
      <c r="L12" s="66"/>
      <c r="M12" s="66"/>
      <c r="N12" s="66"/>
      <c r="O12" s="66"/>
      <c r="P12" s="66"/>
    </row>
    <row r="13" spans="1:16" ht="37.799999999999997" customHeight="1" x14ac:dyDescent="0.35">
      <c r="A13" s="67" t="s">
        <v>4</v>
      </c>
      <c r="B13" s="67"/>
      <c r="C13" s="67"/>
      <c r="D13" s="52"/>
      <c r="N13" s="33"/>
      <c r="O13" s="8"/>
      <c r="P13" s="8"/>
    </row>
    <row r="14" spans="1:16" ht="49.2" customHeight="1" x14ac:dyDescent="0.3">
      <c r="A14" s="65" t="s">
        <v>5</v>
      </c>
      <c r="B14" s="65"/>
      <c r="C14" s="65"/>
      <c r="D14" s="6"/>
      <c r="J14" s="7"/>
      <c r="K14" s="8"/>
      <c r="L14" s="8"/>
      <c r="M14" s="8"/>
      <c r="N14" s="50"/>
      <c r="O14" s="50"/>
      <c r="P14" s="50"/>
    </row>
    <row r="15" spans="1:16" ht="42" customHeight="1" x14ac:dyDescent="0.3">
      <c r="A15" s="65" t="s">
        <v>43</v>
      </c>
      <c r="B15" s="65"/>
      <c r="C15" s="65"/>
      <c r="D15" s="6"/>
      <c r="N15" s="8"/>
      <c r="O15" s="8"/>
    </row>
    <row r="16" spans="1:16" ht="32.4" customHeight="1" x14ac:dyDescent="0.3">
      <c r="A16" s="65"/>
      <c r="B16" s="65"/>
      <c r="C16" s="65"/>
      <c r="D16" s="6"/>
      <c r="K16" s="66"/>
      <c r="L16" s="66"/>
      <c r="M16" s="66"/>
      <c r="N16" s="66"/>
      <c r="O16" s="66"/>
      <c r="P16" s="66"/>
    </row>
    <row r="18" spans="1:21" ht="18" x14ac:dyDescent="0.35">
      <c r="L18" s="63" t="s">
        <v>20</v>
      </c>
      <c r="M18" s="63"/>
      <c r="N18" s="63"/>
      <c r="O18" s="63"/>
      <c r="P18" s="63"/>
      <c r="Q18" s="63"/>
      <c r="R18" s="63"/>
      <c r="S18" s="63"/>
      <c r="T18" s="63"/>
    </row>
    <row r="19" spans="1:21" ht="18" x14ac:dyDescent="0.35">
      <c r="A19" s="5" t="s">
        <v>6</v>
      </c>
      <c r="B19" s="1"/>
      <c r="C19" s="1"/>
      <c r="D19" s="1"/>
      <c r="E19" s="1"/>
      <c r="F19" s="1"/>
      <c r="G19" s="1"/>
      <c r="L19" s="14"/>
      <c r="M19" s="37" t="s">
        <v>7</v>
      </c>
      <c r="N19" s="37" t="s">
        <v>8</v>
      </c>
      <c r="O19" s="37" t="s">
        <v>9</v>
      </c>
      <c r="P19" s="37" t="s">
        <v>10</v>
      </c>
      <c r="Q19" s="37" t="s">
        <v>11</v>
      </c>
      <c r="R19" s="37" t="s">
        <v>12</v>
      </c>
      <c r="S19" s="37" t="s">
        <v>27</v>
      </c>
      <c r="T19" s="37" t="s">
        <v>49</v>
      </c>
    </row>
    <row r="20" spans="1:21" ht="18" x14ac:dyDescent="0.35">
      <c r="A20" s="63" t="s">
        <v>17</v>
      </c>
      <c r="B20" s="63"/>
      <c r="C20" s="63"/>
      <c r="D20" s="10"/>
      <c r="E20" s="10"/>
      <c r="F20" s="10"/>
      <c r="G20" s="10"/>
      <c r="L20" s="11" t="s">
        <v>7</v>
      </c>
      <c r="M20" s="23">
        <v>1</v>
      </c>
      <c r="N20" s="29" t="s">
        <v>53</v>
      </c>
      <c r="O20" s="29" t="s">
        <v>54</v>
      </c>
      <c r="P20" s="29" t="s">
        <v>55</v>
      </c>
      <c r="Q20" s="29" t="s">
        <v>55</v>
      </c>
      <c r="R20" s="29" t="s">
        <v>38</v>
      </c>
      <c r="S20" s="29" t="s">
        <v>53</v>
      </c>
      <c r="T20" s="29" t="s">
        <v>56</v>
      </c>
      <c r="U20" s="55">
        <v>4.5</v>
      </c>
    </row>
    <row r="21" spans="1:21" ht="18" x14ac:dyDescent="0.35">
      <c r="A21" s="31" t="s">
        <v>16</v>
      </c>
      <c r="B21" s="31" t="s">
        <v>15</v>
      </c>
      <c r="C21" s="31" t="s">
        <v>50</v>
      </c>
      <c r="D21" s="3"/>
      <c r="E21" s="12"/>
      <c r="F21" s="12"/>
      <c r="G21" s="12"/>
      <c r="L21" s="11" t="s">
        <v>8</v>
      </c>
      <c r="M21" s="19">
        <v>5</v>
      </c>
      <c r="N21" s="23">
        <v>1</v>
      </c>
      <c r="O21" s="29" t="s">
        <v>36</v>
      </c>
      <c r="P21" s="18">
        <v>5</v>
      </c>
      <c r="Q21" s="29" t="s">
        <v>59</v>
      </c>
      <c r="R21" s="29" t="s">
        <v>65</v>
      </c>
      <c r="S21" s="29" t="s">
        <v>55</v>
      </c>
      <c r="T21" s="29" t="s">
        <v>68</v>
      </c>
      <c r="U21" s="55">
        <v>0.9</v>
      </c>
    </row>
    <row r="22" spans="1:21" ht="18" x14ac:dyDescent="0.35">
      <c r="A22" s="20" t="s">
        <v>7</v>
      </c>
      <c r="B22" s="18">
        <v>10</v>
      </c>
      <c r="C22" s="55">
        <v>4.5</v>
      </c>
      <c r="D22" s="54"/>
      <c r="L22" s="11" t="s">
        <v>9</v>
      </c>
      <c r="M22" s="19" t="s">
        <v>58</v>
      </c>
      <c r="N22" s="19" t="s">
        <v>37</v>
      </c>
      <c r="O22" s="23">
        <v>1</v>
      </c>
      <c r="P22" s="19" t="s">
        <v>58</v>
      </c>
      <c r="Q22" s="29" t="s">
        <v>58</v>
      </c>
      <c r="R22" s="29" t="s">
        <v>66</v>
      </c>
      <c r="S22" s="29" t="s">
        <v>37</v>
      </c>
      <c r="T22" s="29" t="s">
        <v>69</v>
      </c>
      <c r="U22" s="56">
        <v>1.35</v>
      </c>
    </row>
    <row r="23" spans="1:21" ht="18" x14ac:dyDescent="0.35">
      <c r="A23" s="20" t="s">
        <v>8</v>
      </c>
      <c r="B23" s="18">
        <v>2</v>
      </c>
      <c r="C23" s="55">
        <v>0.9</v>
      </c>
      <c r="D23" s="54" t="s">
        <v>51</v>
      </c>
      <c r="E23" s="22"/>
      <c r="F23" s="22"/>
      <c r="G23" s="22"/>
      <c r="L23" s="11" t="s">
        <v>10</v>
      </c>
      <c r="M23" s="29" t="s">
        <v>55</v>
      </c>
      <c r="N23" s="19" t="s">
        <v>53</v>
      </c>
      <c r="O23" s="29" t="s">
        <v>54</v>
      </c>
      <c r="P23" s="23">
        <v>1</v>
      </c>
      <c r="Q23" s="29" t="s">
        <v>55</v>
      </c>
      <c r="R23" s="29" t="s">
        <v>38</v>
      </c>
      <c r="S23" s="29" t="s">
        <v>53</v>
      </c>
      <c r="T23" s="29" t="s">
        <v>56</v>
      </c>
      <c r="U23" s="55">
        <v>4.5</v>
      </c>
    </row>
    <row r="24" spans="1:21" ht="18" x14ac:dyDescent="0.35">
      <c r="A24" s="20" t="s">
        <v>9</v>
      </c>
      <c r="B24" s="18">
        <v>3</v>
      </c>
      <c r="C24" s="56">
        <v>1.35</v>
      </c>
      <c r="D24" s="54"/>
      <c r="E24" s="22"/>
      <c r="F24" s="22"/>
      <c r="G24" s="22"/>
      <c r="L24" s="11" t="s">
        <v>11</v>
      </c>
      <c r="M24" s="29" t="s">
        <v>55</v>
      </c>
      <c r="N24" s="29" t="s">
        <v>53</v>
      </c>
      <c r="O24" s="29" t="s">
        <v>54</v>
      </c>
      <c r="P24" s="29" t="s">
        <v>55</v>
      </c>
      <c r="Q24" s="23">
        <v>1</v>
      </c>
      <c r="R24" s="29" t="s">
        <v>38</v>
      </c>
      <c r="S24" s="19" t="s">
        <v>53</v>
      </c>
      <c r="T24" s="29" t="s">
        <v>56</v>
      </c>
      <c r="U24" s="55">
        <v>4.5</v>
      </c>
    </row>
    <row r="25" spans="1:21" ht="18" x14ac:dyDescent="0.35">
      <c r="A25" s="20" t="s">
        <v>10</v>
      </c>
      <c r="B25" s="18">
        <v>10</v>
      </c>
      <c r="C25" s="55">
        <v>4.5</v>
      </c>
      <c r="D25" s="54"/>
      <c r="E25" s="53"/>
      <c r="F25" s="53"/>
      <c r="G25" s="4"/>
      <c r="L25" s="11" t="s">
        <v>12</v>
      </c>
      <c r="M25" s="29" t="s">
        <v>39</v>
      </c>
      <c r="N25" s="29" t="s">
        <v>61</v>
      </c>
      <c r="O25" s="29" t="s">
        <v>63</v>
      </c>
      <c r="P25" s="29" t="s">
        <v>39</v>
      </c>
      <c r="Q25" s="19" t="s">
        <v>39</v>
      </c>
      <c r="R25" s="23">
        <v>1</v>
      </c>
      <c r="S25" s="19" t="s">
        <v>61</v>
      </c>
      <c r="T25" s="29" t="s">
        <v>57</v>
      </c>
      <c r="U25" s="55">
        <v>6.3</v>
      </c>
    </row>
    <row r="26" spans="1:21" ht="18" x14ac:dyDescent="0.35">
      <c r="A26" s="20" t="s">
        <v>11</v>
      </c>
      <c r="B26" s="18">
        <v>10</v>
      </c>
      <c r="C26" s="55">
        <v>4.5</v>
      </c>
      <c r="D26" s="54"/>
      <c r="E26" s="34"/>
      <c r="F26" s="51"/>
      <c r="G26" s="70"/>
      <c r="H26" s="70"/>
      <c r="L26" s="11" t="s">
        <v>27</v>
      </c>
      <c r="M26" s="29" t="s">
        <v>59</v>
      </c>
      <c r="N26" s="29" t="s">
        <v>55</v>
      </c>
      <c r="O26" s="29" t="s">
        <v>36</v>
      </c>
      <c r="P26" s="29" t="s">
        <v>59</v>
      </c>
      <c r="Q26" s="19" t="s">
        <v>59</v>
      </c>
      <c r="R26" s="29" t="s">
        <v>65</v>
      </c>
      <c r="S26" s="23">
        <v>1</v>
      </c>
      <c r="T26" s="29" t="s">
        <v>68</v>
      </c>
      <c r="U26" s="55">
        <v>0.9</v>
      </c>
    </row>
    <row r="27" spans="1:21" ht="18" x14ac:dyDescent="0.35">
      <c r="A27" s="20" t="s">
        <v>12</v>
      </c>
      <c r="B27" s="18">
        <v>14</v>
      </c>
      <c r="C27" s="55">
        <v>6.3</v>
      </c>
      <c r="D27" s="54" t="s">
        <v>52</v>
      </c>
      <c r="E27" s="22">
        <v>20</v>
      </c>
      <c r="F27" s="51"/>
      <c r="G27" s="70"/>
      <c r="H27" s="70"/>
      <c r="L27" s="11" t="s">
        <v>49</v>
      </c>
      <c r="M27" s="29" t="s">
        <v>60</v>
      </c>
      <c r="N27" s="29" t="s">
        <v>62</v>
      </c>
      <c r="O27" s="29" t="s">
        <v>64</v>
      </c>
      <c r="P27" s="29" t="s">
        <v>60</v>
      </c>
      <c r="Q27" s="17" t="s">
        <v>60</v>
      </c>
      <c r="R27" s="29" t="s">
        <v>67</v>
      </c>
      <c r="S27" s="17" t="s">
        <v>62</v>
      </c>
      <c r="T27" s="23">
        <v>1</v>
      </c>
      <c r="U27" s="55">
        <v>2.25</v>
      </c>
    </row>
    <row r="28" spans="1:21" ht="18" x14ac:dyDescent="0.35">
      <c r="A28" s="20" t="s">
        <v>27</v>
      </c>
      <c r="B28" s="18">
        <v>2</v>
      </c>
      <c r="C28" s="55">
        <v>0.9</v>
      </c>
      <c r="D28" s="54"/>
    </row>
    <row r="29" spans="1:21" ht="18" x14ac:dyDescent="0.35">
      <c r="A29" s="20" t="s">
        <v>49</v>
      </c>
      <c r="B29" s="18">
        <v>5</v>
      </c>
      <c r="C29" s="55">
        <v>2.25</v>
      </c>
      <c r="D29" s="54"/>
      <c r="L29" s="63" t="s">
        <v>42</v>
      </c>
      <c r="M29" s="63"/>
      <c r="N29" s="63"/>
      <c r="O29" s="63"/>
      <c r="P29" s="63"/>
      <c r="Q29" s="63"/>
      <c r="R29" s="63"/>
      <c r="T29" s="18"/>
    </row>
    <row r="30" spans="1:21" ht="18" x14ac:dyDescent="0.35">
      <c r="A30" s="20"/>
      <c r="B30" s="18"/>
      <c r="C30" s="18"/>
      <c r="D30" s="18"/>
      <c r="L30" s="13"/>
      <c r="M30" s="30" t="s">
        <v>7</v>
      </c>
      <c r="N30" s="30" t="s">
        <v>8</v>
      </c>
      <c r="O30" s="30" t="s">
        <v>9</v>
      </c>
      <c r="P30" s="30" t="s">
        <v>10</v>
      </c>
      <c r="Q30" s="30" t="s">
        <v>11</v>
      </c>
      <c r="R30" s="30" t="s">
        <v>12</v>
      </c>
      <c r="S30" s="30" t="s">
        <v>27</v>
      </c>
      <c r="T30" s="30" t="s">
        <v>49</v>
      </c>
    </row>
    <row r="31" spans="1:21" ht="18" x14ac:dyDescent="0.35">
      <c r="A31" s="20"/>
      <c r="B31" s="18"/>
      <c r="C31" s="21"/>
      <c r="D31" s="21"/>
      <c r="L31" s="35" t="s">
        <v>7</v>
      </c>
      <c r="M31" s="57">
        <v>1</v>
      </c>
      <c r="N31" s="32">
        <v>0.2</v>
      </c>
      <c r="O31" s="32">
        <v>0.3</v>
      </c>
      <c r="P31" s="32">
        <v>1</v>
      </c>
      <c r="Q31" s="32">
        <v>1</v>
      </c>
      <c r="R31" s="32">
        <v>1.4</v>
      </c>
      <c r="S31" s="32">
        <v>0.2</v>
      </c>
      <c r="T31" s="32">
        <v>0.51111111111111107</v>
      </c>
    </row>
    <row r="32" spans="1:21" ht="18" x14ac:dyDescent="0.35">
      <c r="A32" s="20"/>
      <c r="B32" s="18"/>
      <c r="L32" s="35" t="s">
        <v>8</v>
      </c>
      <c r="M32" s="32">
        <v>5</v>
      </c>
      <c r="N32" s="57">
        <v>1</v>
      </c>
      <c r="O32" s="32">
        <v>1.5</v>
      </c>
      <c r="P32" s="32">
        <v>5</v>
      </c>
      <c r="Q32" s="32">
        <v>5</v>
      </c>
      <c r="R32" s="32">
        <v>7</v>
      </c>
      <c r="S32" s="32">
        <v>1</v>
      </c>
      <c r="T32" s="32">
        <v>2.5555555555555554</v>
      </c>
    </row>
    <row r="33" spans="1:20" ht="18" x14ac:dyDescent="0.35">
      <c r="A33" s="20"/>
      <c r="B33" s="18"/>
      <c r="L33" s="35" t="s">
        <v>9</v>
      </c>
      <c r="M33" s="32">
        <v>3.3333333333333335</v>
      </c>
      <c r="N33" s="32">
        <v>0.66666666666666663</v>
      </c>
      <c r="O33" s="57">
        <v>1</v>
      </c>
      <c r="P33" s="32">
        <v>3.3333333333333335</v>
      </c>
      <c r="Q33" s="32">
        <v>3.3333333333333335</v>
      </c>
      <c r="R33" s="32">
        <v>4.666666666666667</v>
      </c>
      <c r="S33" s="32">
        <v>0.66666666666666663</v>
      </c>
      <c r="T33" s="32">
        <v>1.7037037037037037</v>
      </c>
    </row>
    <row r="34" spans="1:20" ht="18" x14ac:dyDescent="0.35">
      <c r="A34" s="20"/>
      <c r="B34" s="18"/>
      <c r="L34" s="35" t="s">
        <v>10</v>
      </c>
      <c r="M34" s="32">
        <v>1</v>
      </c>
      <c r="N34" s="32">
        <v>0.2</v>
      </c>
      <c r="O34" s="32">
        <v>0.3</v>
      </c>
      <c r="P34" s="57">
        <v>1</v>
      </c>
      <c r="Q34" s="32">
        <v>1</v>
      </c>
      <c r="R34" s="32">
        <v>1.4</v>
      </c>
      <c r="S34" s="32">
        <v>0.2</v>
      </c>
      <c r="T34" s="32">
        <v>0.51111111111111107</v>
      </c>
    </row>
    <row r="35" spans="1:20" ht="18" x14ac:dyDescent="0.35">
      <c r="A35" s="20"/>
      <c r="B35" s="18"/>
      <c r="L35" s="35" t="s">
        <v>11</v>
      </c>
      <c r="M35" s="32">
        <v>1</v>
      </c>
      <c r="N35" s="32">
        <v>0.2</v>
      </c>
      <c r="O35" s="32">
        <v>0.3</v>
      </c>
      <c r="P35" s="32">
        <v>1</v>
      </c>
      <c r="Q35" s="57">
        <v>1</v>
      </c>
      <c r="R35" s="32">
        <v>1.4</v>
      </c>
      <c r="S35" s="32">
        <v>0.2</v>
      </c>
      <c r="T35" s="32">
        <v>0.51111111111111107</v>
      </c>
    </row>
    <row r="36" spans="1:20" ht="18" x14ac:dyDescent="0.35">
      <c r="L36" s="35" t="s">
        <v>12</v>
      </c>
      <c r="M36" s="32">
        <v>0.7142857142857143</v>
      </c>
      <c r="N36" s="32">
        <v>0.14285714285714285</v>
      </c>
      <c r="O36" s="32">
        <v>0.21428571428571427</v>
      </c>
      <c r="P36" s="32">
        <v>0.7142857142857143</v>
      </c>
      <c r="Q36" s="32">
        <v>0.7142857142857143</v>
      </c>
      <c r="R36" s="57">
        <v>1</v>
      </c>
      <c r="S36" s="32">
        <v>0.14285714285714285</v>
      </c>
      <c r="T36" s="32">
        <v>0.36507936507936506</v>
      </c>
    </row>
    <row r="37" spans="1:20" ht="18" x14ac:dyDescent="0.35">
      <c r="L37" s="35" t="s">
        <v>27</v>
      </c>
      <c r="M37" s="32">
        <v>5</v>
      </c>
      <c r="N37" s="32">
        <v>1</v>
      </c>
      <c r="O37" s="32">
        <v>1.5</v>
      </c>
      <c r="P37" s="32">
        <v>5</v>
      </c>
      <c r="Q37" s="32">
        <v>5</v>
      </c>
      <c r="R37" s="32">
        <v>7</v>
      </c>
      <c r="S37" s="57">
        <v>1</v>
      </c>
      <c r="T37" s="32">
        <v>2.5555555555555554</v>
      </c>
    </row>
    <row r="38" spans="1:20" ht="18" x14ac:dyDescent="0.35">
      <c r="L38" s="35" t="s">
        <v>49</v>
      </c>
      <c r="M38" s="32">
        <v>1.9565217391304348</v>
      </c>
      <c r="N38" s="32">
        <v>0.39130434782608697</v>
      </c>
      <c r="O38" s="32">
        <v>0.58695652173913049</v>
      </c>
      <c r="P38" s="32">
        <v>1.9565217391304348</v>
      </c>
      <c r="Q38" s="32">
        <v>1.9565217391304348</v>
      </c>
      <c r="R38" s="32">
        <v>2.7391304347826089</v>
      </c>
      <c r="S38" s="32">
        <v>0.39130434782608697</v>
      </c>
      <c r="T38" s="57">
        <v>1</v>
      </c>
    </row>
    <row r="39" spans="1:20" ht="18" x14ac:dyDescent="0.35">
      <c r="L39" s="36" t="s">
        <v>18</v>
      </c>
      <c r="M39" s="58">
        <f>SUM(M31:M38)</f>
        <v>19.004140786749481</v>
      </c>
      <c r="N39" s="58">
        <f>SUM(N31:N38)</f>
        <v>3.8008281573498968</v>
      </c>
      <c r="O39" s="58">
        <f>SUM(O31:O38)</f>
        <v>5.7012422360248447</v>
      </c>
      <c r="P39" s="58">
        <f>SUM(P31:P38)</f>
        <v>19.004140786749481</v>
      </c>
      <c r="Q39" s="58">
        <f t="shared" ref="Q39:T39" si="0">SUM(Q31:Q38)</f>
        <v>19.004140786749481</v>
      </c>
      <c r="R39" s="58">
        <f t="shared" si="0"/>
        <v>26.605797101449276</v>
      </c>
      <c r="S39" s="58">
        <f t="shared" si="0"/>
        <v>3.8008281573498968</v>
      </c>
      <c r="T39" s="58">
        <f t="shared" si="0"/>
        <v>9.7132275132275119</v>
      </c>
    </row>
    <row r="42" spans="1:20" ht="18" x14ac:dyDescent="0.35">
      <c r="L42" s="63" t="s">
        <v>40</v>
      </c>
      <c r="M42" s="63"/>
      <c r="N42" s="63"/>
      <c r="O42" s="63"/>
      <c r="P42" s="63"/>
      <c r="Q42" s="63"/>
      <c r="R42" s="63"/>
      <c r="S42" s="38"/>
    </row>
    <row r="43" spans="1:20" ht="18" x14ac:dyDescent="0.35">
      <c r="L43" s="39"/>
      <c r="M43" s="40" t="s">
        <v>7</v>
      </c>
      <c r="N43" s="40" t="s">
        <v>8</v>
      </c>
      <c r="O43" s="40" t="s">
        <v>9</v>
      </c>
      <c r="P43" s="40" t="s">
        <v>10</v>
      </c>
      <c r="Q43" s="40" t="s">
        <v>11</v>
      </c>
      <c r="R43" s="40" t="s">
        <v>12</v>
      </c>
      <c r="S43" s="40" t="s">
        <v>27</v>
      </c>
      <c r="T43" s="40" t="s">
        <v>49</v>
      </c>
    </row>
    <row r="44" spans="1:20" ht="18" x14ac:dyDescent="0.35">
      <c r="L44" s="41" t="s">
        <v>7</v>
      </c>
      <c r="M44" s="32">
        <f t="shared" ref="M44:M51" si="1">(M31/$M$39)</f>
        <v>5.2620111123216039E-2</v>
      </c>
      <c r="N44" s="32">
        <f>(N31/$N$39)</f>
        <v>5.2620111123216039E-2</v>
      </c>
      <c r="O44" s="32">
        <f>(O31/$O$39)</f>
        <v>5.2620111123216032E-2</v>
      </c>
      <c r="P44" s="32">
        <f>(P31/$P$39)</f>
        <v>5.2620111123216039E-2</v>
      </c>
      <c r="Q44" s="32">
        <f>(Q31/$Q$39)</f>
        <v>5.2620111123216039E-2</v>
      </c>
      <c r="R44" s="32">
        <f>(R31/$R$39)</f>
        <v>5.2620111123216032E-2</v>
      </c>
      <c r="S44" s="32">
        <f>(S31/$S$39)</f>
        <v>5.2620111123216039E-2</v>
      </c>
      <c r="T44" s="32">
        <f>(T31/$T$39)</f>
        <v>5.2620111123216039E-2</v>
      </c>
    </row>
    <row r="45" spans="1:20" ht="18" x14ac:dyDescent="0.35">
      <c r="L45" s="41" t="s">
        <v>8</v>
      </c>
      <c r="M45" s="32">
        <f t="shared" si="1"/>
        <v>0.2631005556160802</v>
      </c>
      <c r="N45" s="32">
        <f t="shared" ref="N45:N51" si="2">(N32/$N$39)</f>
        <v>0.26310055561608015</v>
      </c>
      <c r="O45" s="32">
        <f t="shared" ref="O45:O51" si="3">(O32/$O$39)</f>
        <v>0.2631005556160802</v>
      </c>
      <c r="P45" s="32">
        <f t="shared" ref="P45:P51" si="4">(P32/$P$39)</f>
        <v>0.2631005556160802</v>
      </c>
      <c r="Q45" s="32">
        <f t="shared" ref="Q45:Q51" si="5">(Q32/$Q$39)</f>
        <v>0.2631005556160802</v>
      </c>
      <c r="R45" s="32">
        <f t="shared" ref="R45:R51" si="6">(R32/$R$39)</f>
        <v>0.26310055561608015</v>
      </c>
      <c r="S45" s="32">
        <f t="shared" ref="S45:S51" si="7">(S32/$S$39)</f>
        <v>0.26310055561608015</v>
      </c>
      <c r="T45" s="32">
        <f t="shared" ref="T45:T51" si="8">(T32/$T$39)</f>
        <v>0.2631005556160802</v>
      </c>
    </row>
    <row r="46" spans="1:20" ht="18" x14ac:dyDescent="0.35">
      <c r="L46" s="41" t="s">
        <v>9</v>
      </c>
      <c r="M46" s="32">
        <f t="shared" si="1"/>
        <v>0.17540037041072015</v>
      </c>
      <c r="N46" s="32">
        <f t="shared" si="2"/>
        <v>0.1754003704107201</v>
      </c>
      <c r="O46" s="32">
        <f t="shared" si="3"/>
        <v>0.17540037041072012</v>
      </c>
      <c r="P46" s="32">
        <f t="shared" si="4"/>
        <v>0.17540037041072015</v>
      </c>
      <c r="Q46" s="32">
        <f t="shared" si="5"/>
        <v>0.17540037041072015</v>
      </c>
      <c r="R46" s="32">
        <f t="shared" si="6"/>
        <v>0.17540037041072012</v>
      </c>
      <c r="S46" s="32">
        <f t="shared" si="7"/>
        <v>0.1754003704107201</v>
      </c>
      <c r="T46" s="32">
        <f t="shared" si="8"/>
        <v>0.17540037041072015</v>
      </c>
    </row>
    <row r="47" spans="1:20" ht="18" x14ac:dyDescent="0.35">
      <c r="L47" s="41" t="s">
        <v>10</v>
      </c>
      <c r="M47" s="32">
        <f t="shared" si="1"/>
        <v>5.2620111123216039E-2</v>
      </c>
      <c r="N47" s="32">
        <f t="shared" si="2"/>
        <v>5.2620111123216039E-2</v>
      </c>
      <c r="O47" s="32">
        <f t="shared" si="3"/>
        <v>5.2620111123216032E-2</v>
      </c>
      <c r="P47" s="32">
        <f t="shared" si="4"/>
        <v>5.2620111123216039E-2</v>
      </c>
      <c r="Q47" s="32">
        <f t="shared" si="5"/>
        <v>5.2620111123216039E-2</v>
      </c>
      <c r="R47" s="32">
        <f t="shared" si="6"/>
        <v>5.2620111123216032E-2</v>
      </c>
      <c r="S47" s="32">
        <f t="shared" si="7"/>
        <v>5.2620111123216039E-2</v>
      </c>
      <c r="T47" s="32">
        <f t="shared" si="8"/>
        <v>5.2620111123216039E-2</v>
      </c>
    </row>
    <row r="48" spans="1:20" ht="18" x14ac:dyDescent="0.35">
      <c r="L48" s="41" t="s">
        <v>11</v>
      </c>
      <c r="M48" s="32">
        <f t="shared" si="1"/>
        <v>5.2620111123216039E-2</v>
      </c>
      <c r="N48" s="32">
        <f t="shared" si="2"/>
        <v>5.2620111123216039E-2</v>
      </c>
      <c r="O48" s="32">
        <f t="shared" si="3"/>
        <v>5.2620111123216032E-2</v>
      </c>
      <c r="P48" s="32">
        <f t="shared" si="4"/>
        <v>5.2620111123216039E-2</v>
      </c>
      <c r="Q48" s="32">
        <f t="shared" si="5"/>
        <v>5.2620111123216039E-2</v>
      </c>
      <c r="R48" s="32">
        <f t="shared" si="6"/>
        <v>5.2620111123216032E-2</v>
      </c>
      <c r="S48" s="32">
        <f t="shared" si="7"/>
        <v>5.2620111123216039E-2</v>
      </c>
      <c r="T48" s="32">
        <f t="shared" si="8"/>
        <v>5.2620111123216039E-2</v>
      </c>
    </row>
    <row r="49" spans="1:21" ht="18" x14ac:dyDescent="0.35">
      <c r="L49" s="41" t="s">
        <v>12</v>
      </c>
      <c r="M49" s="32">
        <f t="shared" si="1"/>
        <v>3.758579365944003E-2</v>
      </c>
      <c r="N49" s="32">
        <f t="shared" si="2"/>
        <v>3.7585793659440023E-2</v>
      </c>
      <c r="O49" s="32">
        <f t="shared" si="3"/>
        <v>3.7585793659440023E-2</v>
      </c>
      <c r="P49" s="32">
        <f t="shared" si="4"/>
        <v>3.758579365944003E-2</v>
      </c>
      <c r="Q49" s="32">
        <f t="shared" si="5"/>
        <v>3.758579365944003E-2</v>
      </c>
      <c r="R49" s="32">
        <f t="shared" si="6"/>
        <v>3.7585793659440023E-2</v>
      </c>
      <c r="S49" s="32">
        <f t="shared" si="7"/>
        <v>3.7585793659440023E-2</v>
      </c>
      <c r="T49" s="32">
        <f t="shared" si="8"/>
        <v>3.758579365944003E-2</v>
      </c>
    </row>
    <row r="50" spans="1:21" ht="18" x14ac:dyDescent="0.35">
      <c r="L50" s="41" t="s">
        <v>27</v>
      </c>
      <c r="M50" s="32">
        <f t="shared" si="1"/>
        <v>0.2631005556160802</v>
      </c>
      <c r="N50" s="32">
        <f t="shared" si="2"/>
        <v>0.26310055561608015</v>
      </c>
      <c r="O50" s="32">
        <f t="shared" si="3"/>
        <v>0.2631005556160802</v>
      </c>
      <c r="P50" s="32">
        <f t="shared" si="4"/>
        <v>0.2631005556160802</v>
      </c>
      <c r="Q50" s="32">
        <f t="shared" si="5"/>
        <v>0.2631005556160802</v>
      </c>
      <c r="R50" s="32">
        <f t="shared" si="6"/>
        <v>0.26310055561608015</v>
      </c>
      <c r="S50" s="32">
        <f t="shared" si="7"/>
        <v>0.26310055561608015</v>
      </c>
      <c r="T50" s="32">
        <f t="shared" si="8"/>
        <v>0.2631005556160802</v>
      </c>
    </row>
    <row r="51" spans="1:21" ht="18" x14ac:dyDescent="0.35">
      <c r="L51" s="41" t="s">
        <v>49</v>
      </c>
      <c r="M51" s="32">
        <f t="shared" si="1"/>
        <v>0.10295239132803138</v>
      </c>
      <c r="N51" s="32">
        <f t="shared" si="2"/>
        <v>0.10295239132803137</v>
      </c>
      <c r="O51" s="32">
        <f t="shared" si="3"/>
        <v>0.10295239132803138</v>
      </c>
      <c r="P51" s="32">
        <f t="shared" si="4"/>
        <v>0.10295239132803138</v>
      </c>
      <c r="Q51" s="32">
        <f t="shared" si="5"/>
        <v>0.10295239132803138</v>
      </c>
      <c r="R51" s="32">
        <f t="shared" si="6"/>
        <v>0.10295239132803138</v>
      </c>
      <c r="S51" s="32">
        <f t="shared" si="7"/>
        <v>0.10295239132803137</v>
      </c>
      <c r="T51" s="32">
        <f t="shared" si="8"/>
        <v>0.10295239132803138</v>
      </c>
    </row>
    <row r="53" spans="1:21" ht="18" x14ac:dyDescent="0.35">
      <c r="L53" s="68" t="s">
        <v>21</v>
      </c>
      <c r="M53" s="68"/>
      <c r="N53" s="68"/>
      <c r="O53" s="68"/>
      <c r="P53" s="68"/>
      <c r="Q53" s="68"/>
      <c r="R53" s="68"/>
      <c r="S53" s="68"/>
    </row>
    <row r="54" spans="1:21" ht="18" x14ac:dyDescent="0.35">
      <c r="L54" s="42"/>
      <c r="M54" s="43" t="s">
        <v>7</v>
      </c>
      <c r="N54" s="43" t="s">
        <v>8</v>
      </c>
      <c r="O54" s="43" t="s">
        <v>9</v>
      </c>
      <c r="P54" s="43" t="s">
        <v>10</v>
      </c>
      <c r="Q54" s="43" t="s">
        <v>11</v>
      </c>
      <c r="R54" s="43" t="s">
        <v>12</v>
      </c>
      <c r="S54" s="43" t="s">
        <v>27</v>
      </c>
      <c r="T54" s="43" t="s">
        <v>49</v>
      </c>
      <c r="U54" s="43" t="s">
        <v>22</v>
      </c>
    </row>
    <row r="55" spans="1:21" ht="18" x14ac:dyDescent="0.35">
      <c r="L55" s="44" t="s">
        <v>7</v>
      </c>
      <c r="M55" s="32">
        <v>5.2600000000000001E-2</v>
      </c>
      <c r="N55" s="32">
        <v>5.2600000000000001E-2</v>
      </c>
      <c r="O55" s="32">
        <v>5.2600000000000001E-2</v>
      </c>
      <c r="P55" s="32">
        <v>5.2600000000000001E-2</v>
      </c>
      <c r="Q55" s="32">
        <v>5.2600000000000001E-2</v>
      </c>
      <c r="R55" s="32">
        <v>5.2600000000000001E-2</v>
      </c>
      <c r="S55" s="32">
        <v>5.2600000000000001E-2</v>
      </c>
      <c r="T55" s="32">
        <v>5.2600000000000001E-2</v>
      </c>
      <c r="U55" s="32">
        <f>AVERAGE(M55:T55)</f>
        <v>5.2599999999999994E-2</v>
      </c>
    </row>
    <row r="56" spans="1:21" ht="18" x14ac:dyDescent="0.35">
      <c r="L56" s="44" t="s">
        <v>8</v>
      </c>
      <c r="M56" s="32">
        <v>0.2631</v>
      </c>
      <c r="N56" s="32">
        <v>0.2631</v>
      </c>
      <c r="O56" s="32">
        <v>0.2631</v>
      </c>
      <c r="P56" s="32">
        <v>0.2631</v>
      </c>
      <c r="Q56" s="32">
        <v>0.2631</v>
      </c>
      <c r="R56" s="32">
        <v>0.2631</v>
      </c>
      <c r="S56" s="32">
        <v>0.2631</v>
      </c>
      <c r="T56" s="32">
        <v>0.2631</v>
      </c>
      <c r="U56" s="32">
        <f t="shared" ref="U56:U62" si="9">AVERAGE(M56:T56)</f>
        <v>0.26310000000000006</v>
      </c>
    </row>
    <row r="57" spans="1:21" ht="18" x14ac:dyDescent="0.35">
      <c r="L57" s="44" t="s">
        <v>9</v>
      </c>
      <c r="M57" s="32">
        <v>0.1754</v>
      </c>
      <c r="N57" s="32">
        <v>0.1754</v>
      </c>
      <c r="O57" s="32">
        <v>0.1754</v>
      </c>
      <c r="P57" s="32">
        <v>0.1754</v>
      </c>
      <c r="Q57" s="32">
        <v>0.1754</v>
      </c>
      <c r="R57" s="32">
        <v>0.1754</v>
      </c>
      <c r="S57" s="32">
        <v>0.1754</v>
      </c>
      <c r="T57" s="32">
        <v>0.1754</v>
      </c>
      <c r="U57" s="32">
        <f t="shared" si="9"/>
        <v>0.1754</v>
      </c>
    </row>
    <row r="58" spans="1:21" ht="18" x14ac:dyDescent="0.35">
      <c r="L58" s="44" t="s">
        <v>10</v>
      </c>
      <c r="M58" s="32">
        <v>5.2600000000000001E-2</v>
      </c>
      <c r="N58" s="32">
        <v>5.2600000000000001E-2</v>
      </c>
      <c r="O58" s="32">
        <v>5.2600000000000001E-2</v>
      </c>
      <c r="P58" s="32">
        <v>5.2600000000000001E-2</v>
      </c>
      <c r="Q58" s="32">
        <v>5.2600000000000001E-2</v>
      </c>
      <c r="R58" s="32">
        <v>5.2600000000000001E-2</v>
      </c>
      <c r="S58" s="32">
        <v>5.2600000000000001E-2</v>
      </c>
      <c r="T58" s="32">
        <v>5.2600000000000001E-2</v>
      </c>
      <c r="U58" s="32">
        <f t="shared" si="9"/>
        <v>5.2599999999999994E-2</v>
      </c>
    </row>
    <row r="59" spans="1:21" ht="18" x14ac:dyDescent="0.35">
      <c r="L59" s="44" t="s">
        <v>11</v>
      </c>
      <c r="M59" s="32">
        <v>5.2600000000000001E-2</v>
      </c>
      <c r="N59" s="32">
        <v>5.2600000000000001E-2</v>
      </c>
      <c r="O59" s="32">
        <v>5.2600000000000001E-2</v>
      </c>
      <c r="P59" s="32">
        <v>5.2600000000000001E-2</v>
      </c>
      <c r="Q59" s="32">
        <v>5.2600000000000001E-2</v>
      </c>
      <c r="R59" s="32">
        <v>5.2600000000000001E-2</v>
      </c>
      <c r="S59" s="32">
        <v>5.2600000000000001E-2</v>
      </c>
      <c r="T59" s="32">
        <v>5.2600000000000001E-2</v>
      </c>
      <c r="U59" s="32">
        <f t="shared" si="9"/>
        <v>5.2599999999999994E-2</v>
      </c>
    </row>
    <row r="60" spans="1:21" ht="18" x14ac:dyDescent="0.35">
      <c r="L60" s="44" t="s">
        <v>12</v>
      </c>
      <c r="M60" s="32">
        <v>3.7600000000000001E-2</v>
      </c>
      <c r="N60" s="32">
        <v>3.7600000000000001E-2</v>
      </c>
      <c r="O60" s="32">
        <v>3.7600000000000001E-2</v>
      </c>
      <c r="P60" s="32">
        <v>3.7600000000000001E-2</v>
      </c>
      <c r="Q60" s="32">
        <v>3.7600000000000001E-2</v>
      </c>
      <c r="R60" s="32">
        <v>3.7600000000000001E-2</v>
      </c>
      <c r="S60" s="32">
        <v>3.7600000000000001E-2</v>
      </c>
      <c r="T60" s="32">
        <v>3.7600000000000001E-2</v>
      </c>
      <c r="U60" s="32">
        <f t="shared" si="9"/>
        <v>3.7600000000000001E-2</v>
      </c>
    </row>
    <row r="61" spans="1:21" ht="18" x14ac:dyDescent="0.35">
      <c r="L61" s="44" t="s">
        <v>27</v>
      </c>
      <c r="M61" s="32">
        <v>0.2631</v>
      </c>
      <c r="N61" s="32">
        <v>0.2631</v>
      </c>
      <c r="O61" s="32">
        <v>0.2631</v>
      </c>
      <c r="P61" s="32">
        <v>0.2631</v>
      </c>
      <c r="Q61" s="32">
        <v>0.2631</v>
      </c>
      <c r="R61" s="32">
        <v>0.2631</v>
      </c>
      <c r="S61" s="32">
        <v>0.2631</v>
      </c>
      <c r="T61" s="32">
        <v>0.2631</v>
      </c>
      <c r="U61" s="32">
        <f>AVERAGE(M61:T61)</f>
        <v>0.26310000000000006</v>
      </c>
    </row>
    <row r="62" spans="1:21" ht="18" x14ac:dyDescent="0.35">
      <c r="L62" s="44" t="s">
        <v>49</v>
      </c>
      <c r="M62" s="32">
        <v>0.10299999999999999</v>
      </c>
      <c r="N62" s="32">
        <v>0.10299999999999999</v>
      </c>
      <c r="O62" s="32">
        <v>0.10299999999999999</v>
      </c>
      <c r="P62" s="32">
        <v>0.10299999999999999</v>
      </c>
      <c r="Q62" s="32">
        <v>0.10299999999999999</v>
      </c>
      <c r="R62" s="32">
        <v>0.10299999999999999</v>
      </c>
      <c r="S62" s="32">
        <v>0.10299999999999999</v>
      </c>
      <c r="T62" s="32">
        <v>0.10299999999999999</v>
      </c>
      <c r="U62" s="32">
        <f t="shared" si="9"/>
        <v>0.10299999999999999</v>
      </c>
    </row>
    <row r="64" spans="1:21" ht="18" x14ac:dyDescent="0.35">
      <c r="A64" s="43" t="s">
        <v>22</v>
      </c>
      <c r="B64" s="43">
        <v>5.2600000000000001E-2</v>
      </c>
      <c r="C64" s="43">
        <v>0.2631</v>
      </c>
      <c r="D64" s="43">
        <v>0.1754</v>
      </c>
      <c r="E64" s="43">
        <v>5.2600000000000001E-2</v>
      </c>
      <c r="F64" s="43">
        <v>5.2600000000000001E-2</v>
      </c>
      <c r="G64" s="43">
        <v>3.7600000000000001E-2</v>
      </c>
      <c r="H64" s="43">
        <v>0.2631</v>
      </c>
      <c r="I64" s="43">
        <v>0.10299999999999999</v>
      </c>
      <c r="L64" s="63" t="s">
        <v>23</v>
      </c>
      <c r="M64" s="63"/>
      <c r="N64" s="63"/>
      <c r="O64" s="63"/>
      <c r="P64" s="63"/>
      <c r="Q64" s="63"/>
      <c r="R64" s="63"/>
    </row>
    <row r="65" spans="1:23" ht="18" x14ac:dyDescent="0.35">
      <c r="A65" s="43"/>
      <c r="B65" s="43" t="s">
        <v>7</v>
      </c>
      <c r="C65" s="43" t="s">
        <v>8</v>
      </c>
      <c r="D65" s="43" t="s">
        <v>9</v>
      </c>
      <c r="E65" s="43" t="s">
        <v>10</v>
      </c>
      <c r="F65" s="43" t="s">
        <v>11</v>
      </c>
      <c r="G65" s="43" t="s">
        <v>12</v>
      </c>
      <c r="H65" s="43" t="s">
        <v>27</v>
      </c>
      <c r="I65" s="43" t="s">
        <v>49</v>
      </c>
      <c r="L65" s="45"/>
      <c r="M65" s="46" t="s">
        <v>7</v>
      </c>
      <c r="N65" s="46" t="s">
        <v>8</v>
      </c>
      <c r="O65" s="46" t="s">
        <v>9</v>
      </c>
      <c r="P65" s="46" t="s">
        <v>10</v>
      </c>
      <c r="Q65" s="46" t="s">
        <v>11</v>
      </c>
      <c r="R65" s="46" t="s">
        <v>12</v>
      </c>
      <c r="S65" s="46" t="s">
        <v>27</v>
      </c>
      <c r="T65" s="46" t="s">
        <v>49</v>
      </c>
    </row>
    <row r="66" spans="1:23" ht="18" x14ac:dyDescent="0.35">
      <c r="A66" s="42" t="s">
        <v>7</v>
      </c>
      <c r="B66" s="57">
        <v>1</v>
      </c>
      <c r="C66" s="32">
        <v>0.2</v>
      </c>
      <c r="D66" s="32">
        <v>0.3</v>
      </c>
      <c r="E66" s="32">
        <v>1</v>
      </c>
      <c r="F66" s="32">
        <v>1</v>
      </c>
      <c r="G66" s="32">
        <v>1.4</v>
      </c>
      <c r="H66" s="32">
        <v>0.2</v>
      </c>
      <c r="I66" s="32">
        <v>0.51111111111111107</v>
      </c>
      <c r="L66" s="47" t="s">
        <v>7</v>
      </c>
      <c r="M66" s="32">
        <f t="shared" ref="M66:M73" si="10">B66*$B$64</f>
        <v>5.2600000000000001E-2</v>
      </c>
      <c r="N66" s="32">
        <f>C66*$C$64</f>
        <v>5.262E-2</v>
      </c>
      <c r="O66" s="32">
        <f t="shared" ref="O66:O73" si="11">D66*$D$64</f>
        <v>5.262E-2</v>
      </c>
      <c r="P66" s="32">
        <f t="shared" ref="P66:P73" si="12">E66*$E$64</f>
        <v>5.2600000000000001E-2</v>
      </c>
      <c r="Q66" s="32">
        <f t="shared" ref="Q66:Q73" si="13">F66*$F$64</f>
        <v>5.2600000000000001E-2</v>
      </c>
      <c r="R66" s="32">
        <f t="shared" ref="R66:R73" si="14">G66*$G$64</f>
        <v>5.2639999999999999E-2</v>
      </c>
      <c r="S66" s="32">
        <f t="shared" ref="S66:S73" si="15">H66*$H$64</f>
        <v>5.262E-2</v>
      </c>
      <c r="T66" s="32">
        <f t="shared" ref="T66:T73" si="16">I66*$I$64</f>
        <v>5.2644444444444438E-2</v>
      </c>
    </row>
    <row r="67" spans="1:23" ht="18" x14ac:dyDescent="0.35">
      <c r="A67" s="42" t="s">
        <v>8</v>
      </c>
      <c r="B67" s="32">
        <v>5</v>
      </c>
      <c r="C67" s="57">
        <v>1</v>
      </c>
      <c r="D67" s="32">
        <v>1.5</v>
      </c>
      <c r="E67" s="32">
        <v>5</v>
      </c>
      <c r="F67" s="32">
        <v>5</v>
      </c>
      <c r="G67" s="32">
        <v>7</v>
      </c>
      <c r="H67" s="32">
        <v>1</v>
      </c>
      <c r="I67" s="32">
        <v>2.5555555555555554</v>
      </c>
      <c r="L67" s="47" t="s">
        <v>8</v>
      </c>
      <c r="M67" s="32">
        <f t="shared" si="10"/>
        <v>0.26300000000000001</v>
      </c>
      <c r="N67" s="32">
        <f t="shared" ref="N67:N73" si="17">C67*$C$64</f>
        <v>0.2631</v>
      </c>
      <c r="O67" s="32">
        <f t="shared" si="11"/>
        <v>0.2631</v>
      </c>
      <c r="P67" s="32">
        <f t="shared" si="12"/>
        <v>0.26300000000000001</v>
      </c>
      <c r="Q67" s="32">
        <f t="shared" si="13"/>
        <v>0.26300000000000001</v>
      </c>
      <c r="R67" s="32">
        <f t="shared" si="14"/>
        <v>0.26319999999999999</v>
      </c>
      <c r="S67" s="32">
        <f t="shared" si="15"/>
        <v>0.2631</v>
      </c>
      <c r="T67" s="32">
        <f t="shared" si="16"/>
        <v>0.26322222222222219</v>
      </c>
    </row>
    <row r="68" spans="1:23" ht="18" x14ac:dyDescent="0.35">
      <c r="A68" s="42" t="s">
        <v>9</v>
      </c>
      <c r="B68" s="32">
        <v>3.3333333333333335</v>
      </c>
      <c r="C68" s="32">
        <v>0.66666666666666663</v>
      </c>
      <c r="D68" s="57">
        <v>1</v>
      </c>
      <c r="E68" s="32">
        <v>3.3333333333333335</v>
      </c>
      <c r="F68" s="32">
        <v>3.3333333333333335</v>
      </c>
      <c r="G68" s="32">
        <v>4.666666666666667</v>
      </c>
      <c r="H68" s="32">
        <v>0.66666666666666663</v>
      </c>
      <c r="I68" s="32">
        <v>1.7037037037037037</v>
      </c>
      <c r="L68" s="47" t="s">
        <v>9</v>
      </c>
      <c r="M68" s="32">
        <f t="shared" si="10"/>
        <v>0.17533333333333334</v>
      </c>
      <c r="N68" s="32">
        <f t="shared" si="17"/>
        <v>0.1754</v>
      </c>
      <c r="O68" s="32">
        <f t="shared" si="11"/>
        <v>0.1754</v>
      </c>
      <c r="P68" s="32">
        <f t="shared" si="12"/>
        <v>0.17533333333333334</v>
      </c>
      <c r="Q68" s="32">
        <f t="shared" si="13"/>
        <v>0.17533333333333334</v>
      </c>
      <c r="R68" s="32">
        <f t="shared" si="14"/>
        <v>0.17546666666666669</v>
      </c>
      <c r="S68" s="32">
        <f t="shared" si="15"/>
        <v>0.1754</v>
      </c>
      <c r="T68" s="32">
        <f t="shared" si="16"/>
        <v>0.17548148148148146</v>
      </c>
    </row>
    <row r="69" spans="1:23" ht="18" x14ac:dyDescent="0.35">
      <c r="A69" s="42" t="s">
        <v>10</v>
      </c>
      <c r="B69" s="32">
        <v>1</v>
      </c>
      <c r="C69" s="32">
        <v>0.2</v>
      </c>
      <c r="D69" s="32">
        <v>0.3</v>
      </c>
      <c r="E69" s="57">
        <v>1</v>
      </c>
      <c r="F69" s="32">
        <v>1</v>
      </c>
      <c r="G69" s="32">
        <v>1.4</v>
      </c>
      <c r="H69" s="32">
        <v>0.2</v>
      </c>
      <c r="I69" s="32">
        <v>0.51111111111111107</v>
      </c>
      <c r="L69" s="47" t="s">
        <v>10</v>
      </c>
      <c r="M69" s="32">
        <f t="shared" si="10"/>
        <v>5.2600000000000001E-2</v>
      </c>
      <c r="N69" s="32">
        <f t="shared" si="17"/>
        <v>5.262E-2</v>
      </c>
      <c r="O69" s="32">
        <f t="shared" si="11"/>
        <v>5.262E-2</v>
      </c>
      <c r="P69" s="32">
        <f t="shared" si="12"/>
        <v>5.2600000000000001E-2</v>
      </c>
      <c r="Q69" s="32">
        <f t="shared" si="13"/>
        <v>5.2600000000000001E-2</v>
      </c>
      <c r="R69" s="32">
        <f t="shared" si="14"/>
        <v>5.2639999999999999E-2</v>
      </c>
      <c r="S69" s="32">
        <f t="shared" si="15"/>
        <v>5.262E-2</v>
      </c>
      <c r="T69" s="32">
        <f t="shared" si="16"/>
        <v>5.2644444444444438E-2</v>
      </c>
    </row>
    <row r="70" spans="1:23" ht="18" x14ac:dyDescent="0.35">
      <c r="A70" s="42" t="s">
        <v>11</v>
      </c>
      <c r="B70" s="32">
        <v>1</v>
      </c>
      <c r="C70" s="32">
        <v>0.2</v>
      </c>
      <c r="D70" s="32">
        <v>0.3</v>
      </c>
      <c r="E70" s="32">
        <v>1</v>
      </c>
      <c r="F70" s="57">
        <v>1</v>
      </c>
      <c r="G70" s="32">
        <v>1.4</v>
      </c>
      <c r="H70" s="32">
        <v>0.2</v>
      </c>
      <c r="I70" s="32">
        <v>0.51111111111111107</v>
      </c>
      <c r="L70" s="47" t="s">
        <v>11</v>
      </c>
      <c r="M70" s="32">
        <f t="shared" si="10"/>
        <v>5.2600000000000001E-2</v>
      </c>
      <c r="N70" s="32">
        <f t="shared" si="17"/>
        <v>5.262E-2</v>
      </c>
      <c r="O70" s="32">
        <f t="shared" si="11"/>
        <v>5.262E-2</v>
      </c>
      <c r="P70" s="32">
        <f t="shared" si="12"/>
        <v>5.2600000000000001E-2</v>
      </c>
      <c r="Q70" s="32">
        <f t="shared" si="13"/>
        <v>5.2600000000000001E-2</v>
      </c>
      <c r="R70" s="32">
        <f t="shared" si="14"/>
        <v>5.2639999999999999E-2</v>
      </c>
      <c r="S70" s="32">
        <f t="shared" si="15"/>
        <v>5.262E-2</v>
      </c>
      <c r="T70" s="32">
        <f t="shared" si="16"/>
        <v>5.2644444444444438E-2</v>
      </c>
    </row>
    <row r="71" spans="1:23" ht="18" x14ac:dyDescent="0.35">
      <c r="A71" s="42" t="s">
        <v>12</v>
      </c>
      <c r="B71" s="32">
        <v>0.7142857142857143</v>
      </c>
      <c r="C71" s="32">
        <v>0.14285714285714285</v>
      </c>
      <c r="D71" s="32">
        <v>0.21428571428571427</v>
      </c>
      <c r="E71" s="32">
        <v>0.7142857142857143</v>
      </c>
      <c r="F71" s="32">
        <v>0.7142857142857143</v>
      </c>
      <c r="G71" s="57">
        <v>1</v>
      </c>
      <c r="H71" s="32">
        <v>0.14285714285714285</v>
      </c>
      <c r="I71" s="32">
        <v>0.36507936507936506</v>
      </c>
      <c r="L71" s="47" t="s">
        <v>12</v>
      </c>
      <c r="M71" s="32">
        <f t="shared" si="10"/>
        <v>3.7571428571428575E-2</v>
      </c>
      <c r="N71" s="32">
        <f t="shared" si="17"/>
        <v>3.7585714285714285E-2</v>
      </c>
      <c r="O71" s="32">
        <f t="shared" si="11"/>
        <v>3.7585714285714285E-2</v>
      </c>
      <c r="P71" s="32">
        <f t="shared" si="12"/>
        <v>3.7571428571428575E-2</v>
      </c>
      <c r="Q71" s="32">
        <f t="shared" si="13"/>
        <v>3.7571428571428575E-2</v>
      </c>
      <c r="R71" s="32">
        <f t="shared" si="14"/>
        <v>3.7600000000000001E-2</v>
      </c>
      <c r="S71" s="32">
        <f t="shared" si="15"/>
        <v>3.7585714285714285E-2</v>
      </c>
      <c r="T71" s="32">
        <f t="shared" si="16"/>
        <v>3.7603174603174597E-2</v>
      </c>
    </row>
    <row r="72" spans="1:23" ht="18" x14ac:dyDescent="0.35">
      <c r="A72" s="42" t="s">
        <v>27</v>
      </c>
      <c r="B72" s="32">
        <v>5</v>
      </c>
      <c r="C72" s="32">
        <v>1</v>
      </c>
      <c r="D72" s="32">
        <v>1.5</v>
      </c>
      <c r="E72" s="32">
        <v>5</v>
      </c>
      <c r="F72" s="32">
        <v>5</v>
      </c>
      <c r="G72" s="32">
        <v>7</v>
      </c>
      <c r="H72" s="57">
        <v>1</v>
      </c>
      <c r="I72" s="32">
        <v>2.5555555555555554</v>
      </c>
      <c r="L72" s="47" t="s">
        <v>27</v>
      </c>
      <c r="M72" s="32">
        <f t="shared" si="10"/>
        <v>0.26300000000000001</v>
      </c>
      <c r="N72" s="32">
        <f t="shared" si="17"/>
        <v>0.2631</v>
      </c>
      <c r="O72" s="32">
        <f t="shared" si="11"/>
        <v>0.2631</v>
      </c>
      <c r="P72" s="32">
        <f t="shared" si="12"/>
        <v>0.26300000000000001</v>
      </c>
      <c r="Q72" s="32">
        <f t="shared" si="13"/>
        <v>0.26300000000000001</v>
      </c>
      <c r="R72" s="32">
        <f t="shared" si="14"/>
        <v>0.26319999999999999</v>
      </c>
      <c r="S72" s="32">
        <f t="shared" si="15"/>
        <v>0.2631</v>
      </c>
      <c r="T72" s="32">
        <f t="shared" si="16"/>
        <v>0.26322222222222219</v>
      </c>
    </row>
    <row r="73" spans="1:23" ht="18" x14ac:dyDescent="0.35">
      <c r="A73" s="42" t="s">
        <v>49</v>
      </c>
      <c r="B73" s="32">
        <v>1.9565217391304348</v>
      </c>
      <c r="C73" s="32">
        <v>0.39130434782608697</v>
      </c>
      <c r="D73" s="32">
        <v>0.58695652173913049</v>
      </c>
      <c r="E73" s="32">
        <v>1.9565217391304348</v>
      </c>
      <c r="F73" s="32">
        <v>1.9565217391304348</v>
      </c>
      <c r="G73" s="32">
        <v>2.7391304347826089</v>
      </c>
      <c r="H73" s="32">
        <v>0.39130434782608697</v>
      </c>
      <c r="I73" s="57">
        <v>1</v>
      </c>
      <c r="L73" s="47" t="s">
        <v>49</v>
      </c>
      <c r="M73" s="32">
        <f t="shared" si="10"/>
        <v>0.10291304347826087</v>
      </c>
      <c r="N73" s="32">
        <f t="shared" si="17"/>
        <v>0.10295217391304348</v>
      </c>
      <c r="O73" s="32">
        <f t="shared" si="11"/>
        <v>0.10295217391304348</v>
      </c>
      <c r="P73" s="32">
        <f t="shared" si="12"/>
        <v>0.10291304347826087</v>
      </c>
      <c r="Q73" s="32">
        <f t="shared" si="13"/>
        <v>0.10291304347826087</v>
      </c>
      <c r="R73" s="32">
        <f t="shared" si="14"/>
        <v>0.10299130434782609</v>
      </c>
      <c r="S73" s="32">
        <f t="shared" si="15"/>
        <v>0.10295217391304348</v>
      </c>
      <c r="T73" s="32">
        <f t="shared" si="16"/>
        <v>0.10299999999999999</v>
      </c>
    </row>
    <row r="75" spans="1:23" ht="19.8" x14ac:dyDescent="0.4">
      <c r="L75" s="71" t="s">
        <v>24</v>
      </c>
      <c r="M75" s="71"/>
      <c r="N75" s="71"/>
      <c r="O75" s="71"/>
      <c r="P75" s="71"/>
      <c r="Q75" s="71"/>
      <c r="R75" s="71"/>
      <c r="S75" s="71"/>
      <c r="T75" s="71"/>
      <c r="U75" s="71"/>
    </row>
    <row r="76" spans="1:23" ht="18" customHeight="1" x14ac:dyDescent="0.35">
      <c r="L76" s="45"/>
      <c r="M76" s="46" t="s">
        <v>7</v>
      </c>
      <c r="N76" s="46" t="s">
        <v>8</v>
      </c>
      <c r="O76" s="46" t="s">
        <v>9</v>
      </c>
      <c r="P76" s="46" t="s">
        <v>10</v>
      </c>
      <c r="Q76" s="46" t="s">
        <v>11</v>
      </c>
      <c r="R76" s="46" t="s">
        <v>12</v>
      </c>
      <c r="S76" s="46" t="s">
        <v>27</v>
      </c>
      <c r="T76" s="46" t="s">
        <v>49</v>
      </c>
      <c r="U76" s="46" t="s">
        <v>25</v>
      </c>
      <c r="V76" s="46" t="s">
        <v>22</v>
      </c>
      <c r="W76" s="46" t="s">
        <v>26</v>
      </c>
    </row>
    <row r="77" spans="1:23" ht="18" x14ac:dyDescent="0.35">
      <c r="L77" s="47" t="s">
        <v>7</v>
      </c>
      <c r="M77" s="32">
        <v>5.2600000000000001E-2</v>
      </c>
      <c r="N77" s="32">
        <v>5.2600000000000001E-2</v>
      </c>
      <c r="O77" s="32">
        <v>5.2600000000000001E-2</v>
      </c>
      <c r="P77" s="48">
        <v>5.2600000000000001E-2</v>
      </c>
      <c r="Q77" s="48">
        <v>5.2600000000000001E-2</v>
      </c>
      <c r="R77" s="48">
        <v>5.2600000000000001E-2</v>
      </c>
      <c r="S77" s="48">
        <v>5.2600000000000001E-2</v>
      </c>
      <c r="T77" s="48">
        <v>5.2600000000000001E-2</v>
      </c>
      <c r="U77" s="48">
        <f>SUM(M77:T77)</f>
        <v>0.42079999999999995</v>
      </c>
      <c r="V77" s="48">
        <v>0.29060000000000002</v>
      </c>
      <c r="W77" s="48">
        <f>U77/V77</f>
        <v>1.4480385409497589</v>
      </c>
    </row>
    <row r="78" spans="1:23" ht="18" x14ac:dyDescent="0.35">
      <c r="L78" s="47" t="s">
        <v>8</v>
      </c>
      <c r="M78" s="32">
        <v>0.26300000000000001</v>
      </c>
      <c r="N78" s="32">
        <v>0.2631</v>
      </c>
      <c r="O78" s="32">
        <v>0.2631</v>
      </c>
      <c r="P78" s="48">
        <v>0.26300000000000001</v>
      </c>
      <c r="Q78" s="48">
        <v>0.26300000000000001</v>
      </c>
      <c r="R78" s="48">
        <v>0.26319999999999999</v>
      </c>
      <c r="S78" s="48">
        <v>0.2631</v>
      </c>
      <c r="T78" s="48">
        <v>0.26319999999999999</v>
      </c>
      <c r="U78" s="48">
        <f>SUM(M78:T78)</f>
        <v>2.1046999999999998</v>
      </c>
      <c r="V78" s="48">
        <v>8.4000000000000005E-2</v>
      </c>
      <c r="W78" s="48">
        <f t="shared" ref="W78:W84" si="18">U78/V78</f>
        <v>25.055952380952377</v>
      </c>
    </row>
    <row r="79" spans="1:23" ht="18" x14ac:dyDescent="0.35">
      <c r="L79" s="47" t="s">
        <v>9</v>
      </c>
      <c r="M79" s="32">
        <v>0.17530000000000001</v>
      </c>
      <c r="N79" s="32">
        <v>0.1754</v>
      </c>
      <c r="O79" s="32">
        <v>0.1754</v>
      </c>
      <c r="P79" s="48">
        <v>0.17530000000000001</v>
      </c>
      <c r="Q79" s="48">
        <v>0.17530000000000001</v>
      </c>
      <c r="R79" s="48">
        <v>0.17549999999999999</v>
      </c>
      <c r="S79" s="48">
        <v>0.1754</v>
      </c>
      <c r="T79" s="48">
        <v>0.17549999999999999</v>
      </c>
      <c r="U79" s="48">
        <f t="shared" ref="U79:U84" si="19">SUM(M79:T79)</f>
        <v>1.4031</v>
      </c>
      <c r="V79" s="48">
        <v>5.2400000000000002E-2</v>
      </c>
      <c r="W79" s="48">
        <f>U79/V79</f>
        <v>26.776717557251906</v>
      </c>
    </row>
    <row r="80" spans="1:23" ht="18" x14ac:dyDescent="0.35">
      <c r="L80" s="47" t="s">
        <v>10</v>
      </c>
      <c r="M80" s="32">
        <v>5.2600000000000001E-2</v>
      </c>
      <c r="N80" s="32">
        <v>5.2600000000000001E-2</v>
      </c>
      <c r="O80" s="32">
        <v>5.2600000000000001E-2</v>
      </c>
      <c r="P80" s="48">
        <v>5.2600000000000001E-2</v>
      </c>
      <c r="Q80" s="48">
        <v>5.2600000000000001E-2</v>
      </c>
      <c r="R80" s="48">
        <v>5.2600000000000001E-2</v>
      </c>
      <c r="S80" s="48">
        <v>5.2600000000000001E-2</v>
      </c>
      <c r="T80" s="48">
        <v>5.2600000000000001E-2</v>
      </c>
      <c r="U80" s="48">
        <f t="shared" si="19"/>
        <v>0.42079999999999995</v>
      </c>
      <c r="V80" s="48">
        <v>0.15809999999999999</v>
      </c>
      <c r="W80" s="48">
        <f t="shared" si="18"/>
        <v>2.661606578115117</v>
      </c>
    </row>
    <row r="81" spans="10:25" ht="18" x14ac:dyDescent="0.35">
      <c r="L81" s="47" t="s">
        <v>11</v>
      </c>
      <c r="M81" s="32">
        <v>5.2600000000000001E-2</v>
      </c>
      <c r="N81" s="32">
        <v>5.2600000000000001E-2</v>
      </c>
      <c r="O81" s="32">
        <v>5.2600000000000001E-2</v>
      </c>
      <c r="P81" s="48">
        <v>5.2600000000000001E-2</v>
      </c>
      <c r="Q81" s="48">
        <v>5.2600000000000001E-2</v>
      </c>
      <c r="R81" s="48">
        <v>5.2600000000000001E-2</v>
      </c>
      <c r="S81" s="48">
        <v>5.2600000000000001E-2</v>
      </c>
      <c r="T81" s="48">
        <v>5.2600000000000001E-2</v>
      </c>
      <c r="U81" s="48">
        <f t="shared" si="19"/>
        <v>0.42079999999999995</v>
      </c>
      <c r="V81" s="48">
        <v>0.20749999999999999</v>
      </c>
      <c r="W81" s="48">
        <f t="shared" si="18"/>
        <v>2.0279518072289155</v>
      </c>
    </row>
    <row r="82" spans="10:25" ht="18" x14ac:dyDescent="0.35">
      <c r="L82" s="47" t="s">
        <v>12</v>
      </c>
      <c r="M82" s="32">
        <v>3.7600000000000001E-2</v>
      </c>
      <c r="N82" s="32">
        <v>3.7600000000000001E-2</v>
      </c>
      <c r="O82" s="32">
        <v>3.7600000000000001E-2</v>
      </c>
      <c r="P82" s="48">
        <v>3.7600000000000001E-2</v>
      </c>
      <c r="Q82" s="48">
        <v>3.7600000000000001E-2</v>
      </c>
      <c r="R82" s="48">
        <v>3.7600000000000001E-2</v>
      </c>
      <c r="S82" s="48">
        <v>3.7600000000000001E-2</v>
      </c>
      <c r="T82" s="48">
        <v>3.7600000000000001E-2</v>
      </c>
      <c r="U82" s="48">
        <f t="shared" si="19"/>
        <v>0.30080000000000001</v>
      </c>
      <c r="V82" s="48">
        <v>0.20749999999999999</v>
      </c>
      <c r="W82" s="48">
        <f t="shared" si="18"/>
        <v>1.4496385542168675</v>
      </c>
    </row>
    <row r="83" spans="10:25" ht="18" x14ac:dyDescent="0.35">
      <c r="L83" s="47" t="s">
        <v>27</v>
      </c>
      <c r="M83" s="32">
        <v>0.26300000000000001</v>
      </c>
      <c r="N83" s="32">
        <v>0.2631</v>
      </c>
      <c r="O83" s="32">
        <v>0.2631</v>
      </c>
      <c r="P83" s="48">
        <v>0.26300000000000001</v>
      </c>
      <c r="Q83" s="48">
        <v>0.26300000000000001</v>
      </c>
      <c r="R83" s="48">
        <v>0.26319999999999999</v>
      </c>
      <c r="S83" s="48">
        <v>0.2631</v>
      </c>
      <c r="T83" s="48">
        <v>0.26319999999999999</v>
      </c>
      <c r="U83" s="48">
        <f t="shared" si="19"/>
        <v>2.1046999999999998</v>
      </c>
      <c r="V83" s="48">
        <v>2.92E-2</v>
      </c>
      <c r="W83" s="48">
        <f t="shared" si="18"/>
        <v>72.078767123287662</v>
      </c>
    </row>
    <row r="84" spans="10:25" ht="18" x14ac:dyDescent="0.35">
      <c r="L84" s="47" t="s">
        <v>49</v>
      </c>
      <c r="M84" s="32">
        <v>0.10290000000000001</v>
      </c>
      <c r="N84" s="32">
        <v>0.10299999999999999</v>
      </c>
      <c r="O84" s="32">
        <v>0.10299999999999999</v>
      </c>
      <c r="P84" s="48">
        <v>0.10290000000000001</v>
      </c>
      <c r="Q84" s="48">
        <v>0.10290000000000001</v>
      </c>
      <c r="R84" s="48">
        <v>0.10299999999999999</v>
      </c>
      <c r="S84" s="48">
        <v>0.10299999999999999</v>
      </c>
      <c r="T84" s="48">
        <v>0.10299999999999999</v>
      </c>
      <c r="U84" s="48">
        <f t="shared" si="19"/>
        <v>0.82369999999999999</v>
      </c>
      <c r="V84" s="48">
        <v>8.4000000000000005E-2</v>
      </c>
      <c r="W84" s="48">
        <f t="shared" si="18"/>
        <v>9.8059523809523803</v>
      </c>
    </row>
    <row r="86" spans="10:25" x14ac:dyDescent="0.3">
      <c r="O86" s="69"/>
    </row>
    <row r="87" spans="10:25" x14ac:dyDescent="0.3">
      <c r="M87" s="25">
        <f>ROUND(AVERAGE(W77:W84),4)</f>
        <v>17.6631</v>
      </c>
      <c r="O87" s="69"/>
    </row>
    <row r="89" spans="10:25" ht="15.6" x14ac:dyDescent="0.3">
      <c r="L89" s="24" t="s">
        <v>28</v>
      </c>
      <c r="M89" s="25">
        <f>ROUND((M87-8)/(8-1),4)</f>
        <v>1.3804000000000001</v>
      </c>
      <c r="O89" s="69"/>
    </row>
    <row r="90" spans="10:25" ht="15.6" x14ac:dyDescent="0.3">
      <c r="L90" s="24" t="s">
        <v>29</v>
      </c>
      <c r="M90" s="9">
        <f>M89/R94</f>
        <v>0.97900709219858162</v>
      </c>
      <c r="N90" s="4" t="s">
        <v>30</v>
      </c>
      <c r="O90" s="69"/>
    </row>
    <row r="91" spans="10:25" x14ac:dyDescent="0.3">
      <c r="O91" s="69"/>
    </row>
    <row r="92" spans="10:25" ht="18" x14ac:dyDescent="0.35">
      <c r="J92" s="26" t="s">
        <v>31</v>
      </c>
      <c r="K92" s="26"/>
    </row>
    <row r="93" spans="10:25" ht="18" x14ac:dyDescent="0.35">
      <c r="J93" t="s">
        <v>32</v>
      </c>
      <c r="K93" s="3">
        <v>1</v>
      </c>
      <c r="L93" s="3">
        <v>2</v>
      </c>
      <c r="M93" s="3">
        <v>3</v>
      </c>
      <c r="N93" s="3">
        <v>4</v>
      </c>
      <c r="O93" s="3">
        <v>5</v>
      </c>
      <c r="P93" s="3">
        <v>6</v>
      </c>
      <c r="Q93" s="3">
        <v>7</v>
      </c>
      <c r="R93" s="3">
        <v>8</v>
      </c>
      <c r="S93" s="3">
        <v>9</v>
      </c>
      <c r="T93" s="3">
        <v>10</v>
      </c>
      <c r="U93" s="3">
        <v>11</v>
      </c>
      <c r="V93" s="3">
        <v>12</v>
      </c>
      <c r="W93" s="3">
        <v>13</v>
      </c>
      <c r="X93" s="3">
        <v>14</v>
      </c>
      <c r="Y93" s="3">
        <v>15</v>
      </c>
    </row>
    <row r="94" spans="10:25" ht="18" x14ac:dyDescent="0.35">
      <c r="J94" t="s">
        <v>33</v>
      </c>
      <c r="K94" s="15">
        <v>0</v>
      </c>
      <c r="L94" s="15">
        <v>0</v>
      </c>
      <c r="M94" s="15">
        <v>0.57999999999999996</v>
      </c>
      <c r="N94" s="15">
        <v>0.9</v>
      </c>
      <c r="O94" s="15">
        <v>1.1200000000000001</v>
      </c>
      <c r="P94" s="15">
        <v>1.24</v>
      </c>
      <c r="Q94" s="15">
        <v>1.32</v>
      </c>
      <c r="R94" s="15">
        <v>1.41</v>
      </c>
      <c r="S94" s="15">
        <v>1.45</v>
      </c>
      <c r="T94" s="15">
        <v>1.49</v>
      </c>
      <c r="U94" s="15">
        <v>1.51</v>
      </c>
      <c r="V94" s="15">
        <v>1.54</v>
      </c>
      <c r="W94" s="15">
        <v>1.56</v>
      </c>
      <c r="X94" s="15">
        <v>1.57</v>
      </c>
      <c r="Y94" s="15">
        <v>1.59</v>
      </c>
    </row>
    <row r="96" spans="10:25" ht="18" x14ac:dyDescent="0.35">
      <c r="L96" s="68" t="s">
        <v>34</v>
      </c>
      <c r="M96" s="68"/>
      <c r="N96" s="68"/>
    </row>
    <row r="97" spans="12:14" ht="18" x14ac:dyDescent="0.35">
      <c r="L97" s="27"/>
      <c r="M97" s="28" t="s">
        <v>22</v>
      </c>
      <c r="N97" s="27" t="s">
        <v>35</v>
      </c>
    </row>
    <row r="98" spans="12:14" ht="18" x14ac:dyDescent="0.35">
      <c r="L98" s="27" t="s">
        <v>0</v>
      </c>
      <c r="M98" s="48">
        <v>6.83E-2</v>
      </c>
      <c r="N98" s="49"/>
    </row>
    <row r="99" spans="12:14" ht="18" x14ac:dyDescent="0.35">
      <c r="L99" s="27" t="s">
        <v>47</v>
      </c>
      <c r="M99" s="48">
        <v>0.1227</v>
      </c>
      <c r="N99" s="49"/>
    </row>
    <row r="100" spans="12:14" ht="18" x14ac:dyDescent="0.35">
      <c r="L100" s="27" t="s">
        <v>1</v>
      </c>
      <c r="M100" s="48">
        <v>0.1023</v>
      </c>
      <c r="N100" s="49"/>
    </row>
    <row r="101" spans="12:14" ht="18" x14ac:dyDescent="0.35">
      <c r="L101" s="27" t="s">
        <v>44</v>
      </c>
      <c r="M101" s="48">
        <v>0.1023</v>
      </c>
      <c r="N101" s="49"/>
    </row>
    <row r="102" spans="12:14" ht="18" x14ac:dyDescent="0.35">
      <c r="L102" s="27" t="s">
        <v>45</v>
      </c>
      <c r="M102" s="48">
        <v>0.12280000000000001</v>
      </c>
      <c r="N102" s="49"/>
    </row>
    <row r="103" spans="12:14" ht="18" x14ac:dyDescent="0.35">
      <c r="L103" s="27" t="s">
        <v>46</v>
      </c>
      <c r="M103" s="48">
        <v>0.12280000000000001</v>
      </c>
      <c r="N103" s="49"/>
    </row>
    <row r="104" spans="12:14" ht="18" x14ac:dyDescent="0.35">
      <c r="L104" s="27" t="s">
        <v>48</v>
      </c>
      <c r="M104" s="48">
        <v>0.1542</v>
      </c>
      <c r="N104" s="49"/>
    </row>
    <row r="105" spans="12:14" ht="18" x14ac:dyDescent="0.35">
      <c r="L105" s="27" t="s">
        <v>2</v>
      </c>
      <c r="M105" s="48">
        <v>0.20469999999999999</v>
      </c>
      <c r="N105" s="49"/>
    </row>
    <row r="106" spans="12:14" ht="18" x14ac:dyDescent="0.35">
      <c r="L106" s="12"/>
    </row>
  </sheetData>
  <sortState xmlns:xlrd2="http://schemas.microsoft.com/office/spreadsheetml/2017/richdata2" ref="I80:K85">
    <sortCondition ref="K80:K85"/>
  </sortState>
  <mergeCells count="20">
    <mergeCell ref="O89:O91"/>
    <mergeCell ref="L96:N96"/>
    <mergeCell ref="L64:R64"/>
    <mergeCell ref="L75:U75"/>
    <mergeCell ref="O86:O87"/>
    <mergeCell ref="A14:C14"/>
    <mergeCell ref="A15:C15"/>
    <mergeCell ref="A16:C16"/>
    <mergeCell ref="L18:T18"/>
    <mergeCell ref="A1:C1"/>
    <mergeCell ref="K12:P12"/>
    <mergeCell ref="A13:C13"/>
    <mergeCell ref="K16:L16"/>
    <mergeCell ref="M16:N16"/>
    <mergeCell ref="O16:P16"/>
    <mergeCell ref="A20:C20"/>
    <mergeCell ref="G26:H27"/>
    <mergeCell ref="L29:R29"/>
    <mergeCell ref="L42:R42"/>
    <mergeCell ref="L53:S5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Hứa Vĩnh Khang</dc:creator>
  <cp:lastModifiedBy>Hứa Vĩnh Khang</cp:lastModifiedBy>
  <dcterms:created xsi:type="dcterms:W3CDTF">2024-09-14T11:44:42Z</dcterms:created>
  <dcterms:modified xsi:type="dcterms:W3CDTF">2024-10-10T04:54:15Z</dcterms:modified>
</cp:coreProperties>
</file>