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QQ\ĐẠI HỌC\NCKH\MVO_COATI\"/>
    </mc:Choice>
  </mc:AlternateContent>
  <xr:revisionPtr revIDLastSave="0" documentId="13_ncr:1_{B216099C-0423-4201-BC9D-7D8305210930}" xr6:coauthVersionLast="47" xr6:coauthVersionMax="47" xr10:uidLastSave="{00000000-0000-0000-0000-000000000000}"/>
  <bookViews>
    <workbookView xWindow="-120" yWindow="-120" windowWidth="20730" windowHeight="11760" activeTab="2" xr2:uid="{AE3D0C37-9D1C-44C1-9C8B-2E614FC88FB6}"/>
  </bookViews>
  <sheets>
    <sheet name="Rastrigin" sheetId="1" r:id="rId1"/>
    <sheet name="Rosenbrock" sheetId="2" r:id="rId2"/>
    <sheet name="Công thứ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L5" i="1" s="1"/>
  <c r="M5" i="1" s="1"/>
  <c r="K4" i="1"/>
  <c r="L4" i="1" s="1"/>
  <c r="M4" i="1" s="1"/>
  <c r="L36" i="2"/>
  <c r="G40" i="2"/>
  <c r="G39" i="2"/>
  <c r="G38" i="2"/>
  <c r="G37" i="2"/>
  <c r="G36" i="2"/>
  <c r="H37" i="2"/>
  <c r="J40" i="2"/>
  <c r="L32" i="2"/>
  <c r="L33" i="2"/>
  <c r="L29" i="2"/>
  <c r="L28" i="2"/>
  <c r="G28" i="2"/>
  <c r="G29" i="2"/>
  <c r="G27" i="2"/>
  <c r="G33" i="2"/>
  <c r="G32" i="2"/>
  <c r="N18" i="2"/>
  <c r="N16" i="2"/>
  <c r="N19" i="2"/>
  <c r="N20" i="2"/>
  <c r="N17" i="2"/>
  <c r="N5" i="2"/>
  <c r="N6" i="2"/>
  <c r="O6" i="2"/>
  <c r="N7" i="2"/>
  <c r="O8" i="2"/>
  <c r="N4" i="2"/>
  <c r="O4" i="2"/>
  <c r="L5" i="2"/>
  <c r="L6" i="2"/>
  <c r="L7" i="2"/>
  <c r="L8" i="2"/>
  <c r="L4" i="2"/>
  <c r="K6" i="2"/>
  <c r="O7" i="2"/>
  <c r="O5" i="2"/>
  <c r="B11" i="2"/>
  <c r="B10" i="2"/>
  <c r="N8" i="2"/>
  <c r="L38" i="1"/>
  <c r="L39" i="1"/>
  <c r="L40" i="1"/>
  <c r="H37" i="1"/>
  <c r="G29" i="1"/>
  <c r="G28" i="1"/>
  <c r="G27" i="1"/>
  <c r="N4" i="1"/>
  <c r="O5" i="1"/>
  <c r="O6" i="1"/>
  <c r="O7" i="1"/>
  <c r="M8" i="1"/>
  <c r="O4" i="1"/>
  <c r="L6" i="1"/>
  <c r="M6" i="1" s="1"/>
  <c r="L7" i="1"/>
  <c r="L8" i="1"/>
  <c r="K6" i="1"/>
  <c r="K7" i="1"/>
  <c r="K8" i="1"/>
  <c r="B11" i="1"/>
  <c r="B10" i="1"/>
  <c r="N8" i="1" s="1"/>
  <c r="O8" i="1"/>
  <c r="N6" i="1"/>
  <c r="K38" i="2" l="1"/>
  <c r="K40" i="2"/>
  <c r="H39" i="2"/>
  <c r="J39" i="2"/>
  <c r="H38" i="2"/>
  <c r="H40" i="2"/>
  <c r="L40" i="2" s="1"/>
  <c r="I38" i="2"/>
  <c r="I40" i="2"/>
  <c r="J38" i="2"/>
  <c r="I37" i="2"/>
  <c r="I39" i="2"/>
  <c r="J37" i="2"/>
  <c r="K37" i="2"/>
  <c r="L37" i="2" s="1"/>
  <c r="K39" i="2"/>
  <c r="G31" i="2"/>
  <c r="K8" i="2"/>
  <c r="K7" i="2"/>
  <c r="K5" i="2"/>
  <c r="K4" i="2"/>
  <c r="J38" i="1"/>
  <c r="K39" i="1"/>
  <c r="J39" i="1"/>
  <c r="I39" i="1"/>
  <c r="H39" i="1"/>
  <c r="K40" i="1"/>
  <c r="K38" i="1"/>
  <c r="J40" i="1"/>
  <c r="I40" i="1"/>
  <c r="I38" i="1"/>
  <c r="H40" i="1"/>
  <c r="H38" i="1"/>
  <c r="K37" i="1"/>
  <c r="J37" i="1"/>
  <c r="L37" i="1" s="1"/>
  <c r="I37" i="1"/>
  <c r="G31" i="1"/>
  <c r="M7" i="1"/>
  <c r="N5" i="1"/>
  <c r="N7" i="1"/>
  <c r="L38" i="2" l="1"/>
  <c r="L39" i="2"/>
  <c r="M5" i="2"/>
  <c r="M8" i="2"/>
  <c r="M4" i="2"/>
  <c r="M7" i="2"/>
  <c r="M6" i="2"/>
</calcChain>
</file>

<file path=xl/sharedStrings.xml><?xml version="1.0" encoding="utf-8"?>
<sst xmlns="http://schemas.openxmlformats.org/spreadsheetml/2006/main" count="156" uniqueCount="43">
  <si>
    <t>Vòng lặp thứ 1</t>
  </si>
  <si>
    <t>1=đúng</t>
  </si>
  <si>
    <t>0=sai</t>
  </si>
  <si>
    <t>Bước 1: Khởi tạo quần thể</t>
  </si>
  <si>
    <t>Universe</t>
  </si>
  <si>
    <t>x1</t>
  </si>
  <si>
    <t>x2</t>
  </si>
  <si>
    <t>x3</t>
  </si>
  <si>
    <t>r1</t>
  </si>
  <si>
    <t>r2</t>
  </si>
  <si>
    <t>r3</t>
  </si>
  <si>
    <t>r4</t>
  </si>
  <si>
    <t>white/black</t>
  </si>
  <si>
    <t>U1</t>
  </si>
  <si>
    <t>U2</t>
  </si>
  <si>
    <t>U3</t>
  </si>
  <si>
    <t>U4</t>
  </si>
  <si>
    <t>U5</t>
  </si>
  <si>
    <t>x4</t>
  </si>
  <si>
    <t xml:space="preserve">NI </t>
  </si>
  <si>
    <t>WEP</t>
  </si>
  <si>
    <t>TDR</t>
  </si>
  <si>
    <t>MVO</t>
  </si>
  <si>
    <t>XÁC ĐỊNH WHITEHOLE VÀ BLACKHOLE</t>
  </si>
  <si>
    <t>Fitness</t>
  </si>
  <si>
    <t>RAND() * 4 - 2</t>
  </si>
  <si>
    <t>COATI</t>
  </si>
  <si>
    <t>PHASE 1:</t>
  </si>
  <si>
    <t>Exploration</t>
  </si>
  <si>
    <t xml:space="preserve">I </t>
  </si>
  <si>
    <t>r</t>
  </si>
  <si>
    <t>FITNESS</t>
  </si>
  <si>
    <t>NEW</t>
  </si>
  <si>
    <t>U4*</t>
  </si>
  <si>
    <t>PHASE 2:</t>
  </si>
  <si>
    <t>Exploitation</t>
  </si>
  <si>
    <t>Cập nhật</t>
  </si>
  <si>
    <t>lb: -2</t>
  </si>
  <si>
    <t>ub: 2</t>
  </si>
  <si>
    <t>Không chấp nhận</t>
  </si>
  <si>
    <t>INDEX(C45:C49, RANDBETWEEN(1, 5))</t>
  </si>
  <si>
    <t>U5*</t>
  </si>
  <si>
    <t>Chấp nhận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</si>
</sst>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1">
    <font>
      <sz val="11"/>
      <color theme="1"/>
      <name val="Aptos Narrow"/>
      <family val="2"/>
      <charset val="163"/>
      <scheme val="minor"/>
    </font>
    <font>
      <b/>
      <sz val="14"/>
      <color theme="1"/>
      <name val="Aptos Narrow"/>
      <family val="2"/>
      <scheme val="minor"/>
    </font>
    <font>
      <sz val="14"/>
      <color rgb="FF000000"/>
      <name val="Aptos Narrow"/>
      <family val="2"/>
      <scheme val="minor"/>
    </font>
    <font>
      <sz val="14"/>
      <color theme="1"/>
      <name val="Aptos Narrow"/>
      <family val="2"/>
      <charset val="163"/>
      <scheme val="minor"/>
    </font>
    <font>
      <sz val="14"/>
      <color theme="1"/>
      <name val="Times New Roman"/>
      <family val="1"/>
    </font>
    <font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name val="Aptos Narrow"/>
      <family val="2"/>
      <scheme val="minor"/>
    </font>
    <font>
      <sz val="14"/>
      <name val="Aptos Narrow"/>
      <family val="2"/>
      <scheme val="minor"/>
    </font>
    <font>
      <sz val="14"/>
      <color rgb="FFFF0000"/>
      <name val="Aptos Narrow"/>
      <family val="2"/>
      <scheme val="minor"/>
    </font>
    <font>
      <sz val="14"/>
      <color rgb="FF000000"/>
      <name val="Inter"/>
    </font>
  </fonts>
  <fills count="1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1" xfId="0" applyBorder="1"/>
    <xf numFmtId="0" fontId="7" fillId="5" borderId="1" xfId="0" applyFont="1" applyFill="1" applyBorder="1" applyAlignment="1">
      <alignment horizontal="center"/>
    </xf>
    <xf numFmtId="164" fontId="3" fillId="0" borderId="1" xfId="0" applyNumberFormat="1" applyFont="1" applyBorder="1"/>
    <xf numFmtId="164" fontId="8" fillId="0" borderId="1" xfId="0" applyNumberFormat="1" applyFont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5" fillId="0" borderId="0" xfId="0" applyFont="1"/>
    <xf numFmtId="0" fontId="1" fillId="0" borderId="0" xfId="0" applyFont="1"/>
    <xf numFmtId="0" fontId="0" fillId="3" borderId="0" xfId="0" applyFill="1"/>
    <xf numFmtId="0" fontId="1" fillId="3" borderId="0" xfId="0" applyFont="1" applyFill="1"/>
    <xf numFmtId="164" fontId="8" fillId="0" borderId="4" xfId="0" applyNumberFormat="1" applyFont="1" applyBorder="1" applyAlignment="1">
      <alignment horizontal="center"/>
    </xf>
    <xf numFmtId="164" fontId="9" fillId="0" borderId="4" xfId="0" applyNumberFormat="1" applyFont="1" applyBorder="1" applyAlignment="1">
      <alignment horizontal="center"/>
    </xf>
    <xf numFmtId="0" fontId="0" fillId="0" borderId="5" xfId="0" applyBorder="1"/>
    <xf numFmtId="164" fontId="3" fillId="0" borderId="6" xfId="0" applyNumberFormat="1" applyFont="1" applyBorder="1"/>
    <xf numFmtId="164" fontId="2" fillId="0" borderId="3" xfId="0" applyNumberFormat="1" applyFont="1" applyBorder="1" applyAlignment="1">
      <alignment horizontal="center"/>
    </xf>
    <xf numFmtId="0" fontId="1" fillId="11" borderId="8" xfId="0" applyFont="1" applyFill="1" applyBorder="1" applyAlignment="1">
      <alignment horizontal="center"/>
    </xf>
    <xf numFmtId="164" fontId="3" fillId="6" borderId="6" xfId="0" applyNumberFormat="1" applyFont="1" applyFill="1" applyBorder="1"/>
    <xf numFmtId="164" fontId="8" fillId="0" borderId="3" xfId="0" applyNumberFormat="1" applyFont="1" applyBorder="1" applyAlignment="1">
      <alignment horizontal="center"/>
    </xf>
    <xf numFmtId="164" fontId="9" fillId="0" borderId="3" xfId="0" applyNumberFormat="1" applyFont="1" applyBorder="1" applyAlignment="1">
      <alignment horizontal="center"/>
    </xf>
    <xf numFmtId="164" fontId="8" fillId="3" borderId="3" xfId="0" applyNumberFormat="1" applyFont="1" applyFill="1" applyBorder="1" applyAlignment="1">
      <alignment horizontal="center"/>
    </xf>
    <xf numFmtId="164" fontId="8" fillId="0" borderId="6" xfId="0" applyNumberFormat="1" applyFont="1" applyBorder="1"/>
    <xf numFmtId="164" fontId="8" fillId="3" borderId="6" xfId="0" applyNumberFormat="1" applyFont="1" applyFill="1" applyBorder="1"/>
    <xf numFmtId="164" fontId="8" fillId="0" borderId="7" xfId="0" applyNumberFormat="1" applyFont="1" applyBorder="1"/>
    <xf numFmtId="164" fontId="3" fillId="3" borderId="6" xfId="0" applyNumberFormat="1" applyFont="1" applyFill="1" applyBorder="1"/>
    <xf numFmtId="164" fontId="3" fillId="12" borderId="6" xfId="0" applyNumberFormat="1" applyFont="1" applyFill="1" applyBorder="1"/>
    <xf numFmtId="164" fontId="8" fillId="13" borderId="6" xfId="0" applyNumberFormat="1" applyFont="1" applyFill="1" applyBorder="1"/>
    <xf numFmtId="164" fontId="8" fillId="0" borderId="14" xfId="0" applyNumberFormat="1" applyFont="1" applyBorder="1" applyAlignment="1">
      <alignment horizontal="center"/>
    </xf>
    <xf numFmtId="164" fontId="8" fillId="0" borderId="13" xfId="0" applyNumberFormat="1" applyFont="1" applyBorder="1" applyAlignment="1">
      <alignment horizontal="center"/>
    </xf>
    <xf numFmtId="164" fontId="8" fillId="0" borderId="15" xfId="0" applyNumberFormat="1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164" fontId="3" fillId="0" borderId="16" xfId="0" applyNumberFormat="1" applyFont="1" applyBorder="1" applyAlignment="1">
      <alignment horizontal="center"/>
    </xf>
    <xf numFmtId="164" fontId="8" fillId="0" borderId="9" xfId="0" applyNumberFormat="1" applyFont="1" applyBorder="1" applyAlignment="1">
      <alignment horizontal="center"/>
    </xf>
    <xf numFmtId="164" fontId="8" fillId="3" borderId="19" xfId="0" applyNumberFormat="1" applyFont="1" applyFill="1" applyBorder="1" applyAlignment="1">
      <alignment horizontal="center"/>
    </xf>
    <xf numFmtId="164" fontId="8" fillId="0" borderId="8" xfId="0" applyNumberFormat="1" applyFont="1" applyBorder="1"/>
    <xf numFmtId="164" fontId="1" fillId="4" borderId="1" xfId="0" applyNumberFormat="1" applyFont="1" applyFill="1" applyBorder="1" applyAlignment="1">
      <alignment horizontal="center"/>
    </xf>
    <xf numFmtId="164" fontId="1" fillId="5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0" xfId="0" applyNumberFormat="1"/>
    <xf numFmtId="164" fontId="1" fillId="3" borderId="0" xfId="0" applyNumberFormat="1" applyFont="1" applyFill="1" applyAlignment="1">
      <alignment horizontal="center"/>
    </xf>
    <xf numFmtId="164" fontId="1" fillId="11" borderId="8" xfId="0" applyNumberFormat="1" applyFont="1" applyFill="1" applyBorder="1" applyAlignment="1">
      <alignment horizontal="center"/>
    </xf>
    <xf numFmtId="164" fontId="0" fillId="3" borderId="0" xfId="0" applyNumberFormat="1" applyFill="1"/>
    <xf numFmtId="164" fontId="1" fillId="0" borderId="16" xfId="0" applyNumberFormat="1" applyFont="1" applyBorder="1" applyAlignment="1">
      <alignment horizontal="center"/>
    </xf>
    <xf numFmtId="164" fontId="5" fillId="0" borderId="0" xfId="0" applyNumberFormat="1" applyFont="1"/>
    <xf numFmtId="164" fontId="1" fillId="0" borderId="0" xfId="0" applyNumberFormat="1" applyFont="1"/>
    <xf numFmtId="164" fontId="1" fillId="3" borderId="0" xfId="0" applyNumberFormat="1" applyFont="1" applyFill="1"/>
    <xf numFmtId="1" fontId="3" fillId="0" borderId="1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0" fillId="0" borderId="0" xfId="0" applyFont="1" applyAlignment="1">
      <alignment horizontal="left" vertical="center" readingOrder="1"/>
    </xf>
    <xf numFmtId="164" fontId="0" fillId="0" borderId="5" xfId="0" applyNumberFormat="1" applyBorder="1" applyAlignment="1">
      <alignment horizontal="center"/>
    </xf>
    <xf numFmtId="164" fontId="3" fillId="6" borderId="6" xfId="0" applyNumberFormat="1" applyFont="1" applyFill="1" applyBorder="1" applyAlignment="1">
      <alignment horizontal="center"/>
    </xf>
    <xf numFmtId="164" fontId="8" fillId="3" borderId="6" xfId="0" applyNumberFormat="1" applyFont="1" applyFill="1" applyBorder="1" applyAlignment="1">
      <alignment horizontal="center"/>
    </xf>
    <xf numFmtId="164" fontId="8" fillId="0" borderId="6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64" fontId="8" fillId="6" borderId="6" xfId="0" applyNumberFormat="1" applyFont="1" applyFill="1" applyBorder="1" applyAlignment="1">
      <alignment horizontal="center"/>
    </xf>
    <xf numFmtId="164" fontId="9" fillId="0" borderId="20" xfId="0" applyNumberFormat="1" applyFont="1" applyBorder="1" applyAlignment="1">
      <alignment horizontal="center"/>
    </xf>
    <xf numFmtId="164" fontId="8" fillId="0" borderId="20" xfId="0" applyNumberFormat="1" applyFont="1" applyBorder="1" applyAlignment="1">
      <alignment horizontal="center"/>
    </xf>
    <xf numFmtId="164" fontId="3" fillId="3" borderId="6" xfId="0" applyNumberFormat="1" applyFont="1" applyFill="1" applyBorder="1" applyAlignment="1">
      <alignment horizontal="center"/>
    </xf>
    <xf numFmtId="164" fontId="3" fillId="3" borderId="5" xfId="0" applyNumberFormat="1" applyFont="1" applyFill="1" applyBorder="1" applyAlignment="1">
      <alignment horizontal="center"/>
    </xf>
    <xf numFmtId="164" fontId="8" fillId="3" borderId="7" xfId="0" applyNumberFormat="1" applyFont="1" applyFill="1" applyBorder="1" applyAlignment="1">
      <alignment horizontal="center"/>
    </xf>
    <xf numFmtId="0" fontId="1" fillId="9" borderId="10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9" borderId="1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9" borderId="12" xfId="0" applyFont="1" applyFill="1" applyBorder="1" applyAlignment="1">
      <alignment horizontal="center"/>
    </xf>
    <xf numFmtId="0" fontId="1" fillId="9" borderId="13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6" borderId="17" xfId="0" applyFont="1" applyFill="1" applyBorder="1" applyAlignment="1">
      <alignment horizontal="center"/>
    </xf>
    <xf numFmtId="0" fontId="1" fillId="6" borderId="18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10" borderId="0" xfId="0" applyFont="1" applyFill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4" fontId="1" fillId="6" borderId="3" xfId="0" applyNumberFormat="1" applyFont="1" applyFill="1" applyBorder="1" applyAlignment="1">
      <alignment horizontal="center"/>
    </xf>
    <xf numFmtId="164" fontId="1" fillId="6" borderId="4" xfId="0" applyNumberFormat="1" applyFont="1" applyFill="1" applyBorder="1" applyAlignment="1">
      <alignment horizontal="center"/>
    </xf>
    <xf numFmtId="164" fontId="1" fillId="9" borderId="11" xfId="0" applyNumberFormat="1" applyFont="1" applyFill="1" applyBorder="1" applyAlignment="1">
      <alignment horizontal="center"/>
    </xf>
    <xf numFmtId="164" fontId="1" fillId="9" borderId="1" xfId="0" applyNumberFormat="1" applyFont="1" applyFill="1" applyBorder="1" applyAlignment="1">
      <alignment horizontal="center"/>
    </xf>
    <xf numFmtId="164" fontId="1" fillId="9" borderId="12" xfId="0" applyNumberFormat="1" applyFont="1" applyFill="1" applyBorder="1" applyAlignment="1">
      <alignment horizontal="center"/>
    </xf>
    <xf numFmtId="164" fontId="1" fillId="9" borderId="13" xfId="0" applyNumberFormat="1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left"/>
    </xf>
    <xf numFmtId="164" fontId="1" fillId="9" borderId="10" xfId="0" applyNumberFormat="1" applyFont="1" applyFill="1" applyBorder="1" applyAlignment="1">
      <alignment horizontal="center"/>
    </xf>
    <xf numFmtId="164" fontId="1" fillId="9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99390</xdr:colOff>
      <xdr:row>8</xdr:row>
      <xdr:rowOff>6994</xdr:rowOff>
    </xdr:from>
    <xdr:to>
      <xdr:col>6</xdr:col>
      <xdr:colOff>96490</xdr:colOff>
      <xdr:row>12</xdr:row>
      <xdr:rowOff>10079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E2B9C7-DD30-6CE6-ABED-61F4CD4E3F4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</a:extLst>
        </a:blip>
        <a:srcRect l="32273" t="29771" r="8104"/>
        <a:stretch/>
      </xdr:blipFill>
      <xdr:spPr>
        <a:xfrm>
          <a:off x="1515716" y="1928559"/>
          <a:ext cx="3442665" cy="7650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8</xdr:row>
      <xdr:rowOff>28575</xdr:rowOff>
    </xdr:from>
    <xdr:to>
      <xdr:col>6</xdr:col>
      <xdr:colOff>334388</xdr:colOff>
      <xdr:row>11</xdr:row>
      <xdr:rowOff>177090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D99259-F760-34BF-E3E6-4BC57A21090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</a:extLst>
        </a:blip>
        <a:srcRect l="28709" t="37333" r="8654"/>
        <a:stretch/>
      </xdr:blipFill>
      <xdr:spPr>
        <a:xfrm>
          <a:off x="1533525" y="1933575"/>
          <a:ext cx="3677663" cy="7581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123825</xdr:rowOff>
    </xdr:from>
    <xdr:to>
      <xdr:col>8</xdr:col>
      <xdr:colOff>228600</xdr:colOff>
      <xdr:row>27</xdr:row>
      <xdr:rowOff>28575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78655BF-46B5-4FFA-8F2B-D54B46DC6118}"/>
            </a:ext>
          </a:extLst>
        </xdr:cNvPr>
        <xdr:cNvSpPr txBox="1"/>
      </xdr:nvSpPr>
      <xdr:spPr>
        <a:xfrm>
          <a:off x="0" y="2409825"/>
          <a:ext cx="5105400" cy="2762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3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KHỞI TẠO</a:t>
          </a:r>
          <a:r>
            <a:rPr lang="en-US" sz="13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THAM SỐ CHO MVO</a:t>
          </a:r>
          <a:endParaRPr lang="en-US" sz="13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3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pop_size = 5</a:t>
          </a:r>
          <a:r>
            <a:rPr lang="en-US" sz="1300" b="1"/>
            <a:t> </a:t>
          </a:r>
        </a:p>
        <a:p>
          <a:r>
            <a:rPr lang="en-US" sz="13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bounds = [-2, 2]</a:t>
          </a:r>
          <a:r>
            <a:rPr lang="en-US" sz="1300" b="1"/>
            <a:t> </a:t>
          </a:r>
        </a:p>
        <a:p>
          <a:r>
            <a:rPr lang="en-US" sz="13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max_iter = 20</a:t>
          </a:r>
          <a:endParaRPr lang="en-US" sz="1300" b="1"/>
        </a:p>
        <a:p>
          <a:r>
            <a:rPr lang="en-US" sz="13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fitness = f(x1,x2,x3)</a:t>
          </a:r>
          <a:r>
            <a:rPr lang="en-US" sz="1300" b="1"/>
            <a:t> </a:t>
          </a:r>
        </a:p>
        <a:p>
          <a:r>
            <a:rPr lang="en-US" sz="1300" b="1"/>
            <a:t>WEPmin</a:t>
          </a:r>
          <a:r>
            <a:rPr lang="en-US" sz="1300" b="1" baseline="0"/>
            <a:t> = 0.2, WEPmax = 0.8</a:t>
          </a:r>
        </a:p>
        <a:p>
          <a:r>
            <a:rPr lang="en-US" sz="1300" b="1" baseline="0"/>
            <a:t>TDR = 1.0</a:t>
          </a:r>
        </a:p>
        <a:p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 1= random[0,1] (Xác định whitehole/blackhole)</a:t>
          </a:r>
          <a:endParaRPr lang="en-US" sz="1400" baseline="0"/>
        </a:p>
        <a:p>
          <a:r>
            <a:rPr lang="en-US" sz="1300" baseline="0"/>
            <a:t>r 2= random[0,1] (kiểm tra có tạo wormhole hay không)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3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 3= random[0,1] (kiểm tra hướng di chuyển lùi lại hay tiến về giá trị tối ưu)</a:t>
          </a:r>
          <a:endParaRPr lang="en-US" sz="13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3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 4= random[0,1] (điều chỉnh khoảng cách di chuyển của vũ trụ)</a:t>
          </a:r>
          <a:endParaRPr lang="en-US" sz="13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3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WEP = WEPmin + (vòng lặp hiện tại/max_iter) * (WEPmax - WEPmin)</a:t>
          </a:r>
          <a:r>
            <a:rPr lang="en-US" sz="1300"/>
            <a:t> </a:t>
          </a:r>
        </a:p>
        <a:p>
          <a:r>
            <a:rPr lang="en-US" sz="13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TDR=1−( vòng lặp hiện tại/max_iter)</a:t>
          </a:r>
          <a:endParaRPr lang="en-US" sz="1300"/>
        </a:p>
      </xdr:txBody>
    </xdr:sp>
    <xdr:clientData/>
  </xdr:twoCellAnchor>
  <xdr:oneCellAnchor>
    <xdr:from>
      <xdr:col>0</xdr:col>
      <xdr:colOff>161925</xdr:colOff>
      <xdr:row>27</xdr:row>
      <xdr:rowOff>47625</xdr:rowOff>
    </xdr:from>
    <xdr:ext cx="3935116" cy="5632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2609BFE8-1E75-47D4-9243-A44980CAC9EA}"/>
                </a:ext>
              </a:extLst>
            </xdr:cNvPr>
            <xdr:cNvSpPr txBox="1"/>
          </xdr:nvSpPr>
          <xdr:spPr>
            <a:xfrm>
              <a:off x="161925" y="5191125"/>
              <a:ext cx="3935116" cy="5632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ctr"/>
              <a:r>
                <a:rPr lang="en-US" sz="16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PHASE</a:t>
              </a:r>
              <a:r>
                <a:rPr lang="en-US" sz="1600" b="1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1</a:t>
              </a:r>
              <a:endParaRPr lang="en-US" sz="1600" b="1" i="0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  <m:sup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p>
                    </m:sSubSup>
                    <m:r>
                      <a:rPr lang="en-US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: </m:t>
                    </m:r>
                    <m:sSubSup>
                      <m:sSubSupPr>
                        <m:ctrlP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vi-VN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  <m:sup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p>
                    </m:sSubSup>
                    <m:r>
                      <a:rPr lang="en-US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=</m:t>
                    </m:r>
                    <m:sSub>
                      <m:sSubPr>
                        <m:ctrlP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vi-VN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US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</m:t>
                    </m:r>
                    <m:r>
                      <a:rPr lang="en-US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 ( </m:t>
                    </m:r>
                    <m:sSub>
                      <m:sSubPr>
                        <m:ctrlP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𝐼𝑔𝑢𝑎𝑛𝑎</m:t>
                        </m:r>
                      </m:e>
                      <m:sub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US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r>
                      <a:rPr lang="en-US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𝐼</m:t>
                    </m:r>
                    <m:r>
                      <a:rPr lang="en-US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·</m:t>
                    </m:r>
                    <m:sSub>
                      <m:sSubPr>
                        <m:ctrlP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vi-VN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US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) </m:t>
                    </m:r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2609BFE8-1E75-47D4-9243-A44980CAC9EA}"/>
                </a:ext>
              </a:extLst>
            </xdr:cNvPr>
            <xdr:cNvSpPr txBox="1"/>
          </xdr:nvSpPr>
          <xdr:spPr>
            <a:xfrm>
              <a:off x="161925" y="5191125"/>
              <a:ext cx="3935116" cy="5632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ctr"/>
              <a:r>
                <a:rPr lang="en-US" sz="16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PHASE</a:t>
              </a:r>
              <a:r>
                <a:rPr lang="en-US" sz="1600" b="1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1</a:t>
              </a:r>
              <a:endParaRPr lang="en-US" sz="1600" b="1" i="0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/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𝑋_𝑖^𝑃1  : 𝑥_(𝑖,</a:t>
              </a:r>
              <a:r>
                <a:rPr lang="vi-VN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vi-VN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𝑝1  =𝑥_(𝑖,</a:t>
              </a:r>
              <a:r>
                <a:rPr lang="vi-VN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)+𝑟· ( 〖𝐼𝑔𝑢𝑎𝑛𝑎〗_𝑗−𝐼 ·𝑥_(𝑖,</a:t>
              </a:r>
              <a:r>
                <a:rPr lang="vi-VN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 ) 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0</xdr:col>
      <xdr:colOff>152400</xdr:colOff>
      <xdr:row>31</xdr:row>
      <xdr:rowOff>0</xdr:rowOff>
    </xdr:from>
    <xdr:ext cx="3539687" cy="2541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559D15FB-9CBB-4536-B54A-0BF857F08624}"/>
                </a:ext>
              </a:extLst>
            </xdr:cNvPr>
            <xdr:cNvSpPr txBox="1"/>
          </xdr:nvSpPr>
          <xdr:spPr>
            <a:xfrm>
              <a:off x="152400" y="5905500"/>
              <a:ext cx="3539687" cy="254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𝐼𝑔𝑢𝑎𝑛𝑎</m:t>
                        </m:r>
                      </m:e>
                      <m:sup>
                        <m:r>
                          <a:rPr lang="en-U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</m:t>
                        </m:r>
                      </m:sup>
                    </m:sSup>
                    <m:r>
                      <a:rPr lang="en-US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: </m:t>
                    </m:r>
                    <m:sSubSup>
                      <m:sSubSupPr>
                        <m:ctrlPr>
                          <a:rPr lang="en-U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𝐼𝑔𝑢𝑎𝑛𝑎</m:t>
                        </m:r>
                      </m:e>
                      <m:sub>
                        <m:r>
                          <a:rPr lang="en-U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  <m:sup>
                        <m:r>
                          <a:rPr lang="en-U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</m:t>
                        </m:r>
                      </m:sup>
                    </m:sSubSup>
                    <m:r>
                      <a:rPr lang="en-US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= </m:t>
                    </m:r>
                    <m:r>
                      <a:rPr lang="en-US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𝑙𝑏𝑗</m:t>
                    </m:r>
                    <m:r>
                      <a:rPr lang="en-US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</m:t>
                    </m:r>
                    <m:r>
                      <a:rPr lang="en-US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 ( </m:t>
                    </m:r>
                    <m:r>
                      <a:rPr lang="en-US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𝑢𝑏𝑗</m:t>
                    </m:r>
                    <m:r>
                      <a:rPr lang="en-US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r>
                      <a:rPr lang="en-US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𝑙𝑏𝑗</m:t>
                    </m:r>
                    <m:r>
                      <a:rPr lang="en-US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)</m:t>
                    </m:r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559D15FB-9CBB-4536-B54A-0BF857F08624}"/>
                </a:ext>
              </a:extLst>
            </xdr:cNvPr>
            <xdr:cNvSpPr txBox="1"/>
          </xdr:nvSpPr>
          <xdr:spPr>
            <a:xfrm>
              <a:off x="152400" y="5905500"/>
              <a:ext cx="3539687" cy="254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〖𝐼𝑔𝑢𝑎𝑛𝑎〗^𝐺  : 〖𝐼𝑔𝑢𝑎𝑛𝑎〗_𝑗^𝐺  = 𝑙𝑏𝑗+𝑟· ( 𝑢𝑏𝑗−𝑙𝑏𝑗 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0</xdr:col>
      <xdr:colOff>208547</xdr:colOff>
      <xdr:row>39</xdr:row>
      <xdr:rowOff>66675</xdr:rowOff>
    </xdr:from>
    <xdr:ext cx="7246920" cy="5629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58ABA70-AF13-4BD9-B929-6C5AB1558A0A}"/>
                </a:ext>
              </a:extLst>
            </xdr:cNvPr>
            <xdr:cNvSpPr txBox="1"/>
          </xdr:nvSpPr>
          <xdr:spPr>
            <a:xfrm>
              <a:off x="208547" y="7496175"/>
              <a:ext cx="7246920" cy="5629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ctr"/>
              <a:r>
                <a:rPr lang="en-US" sz="16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PHASE</a:t>
              </a:r>
              <a:r>
                <a:rPr lang="en-US" sz="1600" b="1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2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SupPr>
                      <m:e>
                        <m:r>
                          <a:rPr lang="vi-VN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vi-VN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𝑖</m:t>
                        </m:r>
                      </m:sub>
                      <m:sup>
                        <m:r>
                          <a:rPr lang="vi-VN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𝑃</m:t>
                        </m:r>
                        <m:r>
                          <a:rPr lang="en-U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vi-VN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n-US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: </m:t>
                    </m:r>
                    <m:sSubSup>
                      <m:sSubSupPr>
                        <m:ctrlPr>
                          <a:rPr lang="en-U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SupPr>
                      <m:e>
                        <m:r>
                          <a:rPr lang="vi-VN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vi-VN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𝑖</m:t>
                        </m:r>
                        <m:r>
                          <a:rPr lang="vi-VN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,</m:t>
                        </m:r>
                        <m:r>
                          <a:rPr lang="en-U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𝑗</m:t>
                        </m:r>
                      </m:sub>
                      <m:sup>
                        <m:r>
                          <a:rPr lang="vi-VN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𝑃</m:t>
                        </m:r>
                        <m:r>
                          <a:rPr lang="en-U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vi-VN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𝑖</m:t>
                        </m:r>
                        <m:r>
                          <a:rPr lang="en-U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,</m:t>
                        </m:r>
                        <m:r>
                          <a:rPr lang="en-U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US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d>
                      <m:dPr>
                        <m:ctrlPr>
                          <a:rPr lang="en-U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r>
                          <a:rPr lang="en-U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1−2</m:t>
                        </m:r>
                        <m:r>
                          <a:rPr lang="en-U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𝑟</m:t>
                        </m:r>
                      </m:e>
                    </m:d>
                    <m:r>
                      <a:rPr lang="en-US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d>
                      <m:dPr>
                        <m:ctrlPr>
                          <a:rPr lang="en-U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sSubSup>
                          <m:sSubSupPr>
                            <m:ctrlP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𝑙𝑏</m:t>
                            </m:r>
                          </m:e>
                          <m:sub>
                            <m: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𝑗</m:t>
                            </m:r>
                          </m:sub>
                          <m:sup>
                            <m: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𝑙𝑜𝑐𝑎𝑙</m:t>
                            </m:r>
                          </m:sup>
                        </m:sSubSup>
                        <m:r>
                          <a:rPr lang="en-U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+</m:t>
                        </m:r>
                        <m:r>
                          <a:rPr lang="en-U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𝑟</m:t>
                        </m:r>
                        <m:r>
                          <a:rPr lang="en-U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d>
                          <m:dPr>
                            <m:ctrlP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sSubSup>
                              <m:sSubSupPr>
                                <m:ctrlPr>
                                  <a:rPr lang="en-US" sz="14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4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𝑢𝑏</m:t>
                                </m:r>
                              </m:e>
                              <m:sub>
                                <m:r>
                                  <a:rPr lang="en-US" sz="14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𝑗</m:t>
                                </m:r>
                              </m:sub>
                              <m:sup>
                                <m:r>
                                  <a:rPr lang="en-US" sz="14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𝑙𝑜𝑐𝑎𝑙</m:t>
                                </m:r>
                              </m:sup>
                            </m:sSubSup>
                            <m: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−</m:t>
                            </m:r>
                            <m:sSubSup>
                              <m:sSubSupPr>
                                <m:ctrlPr>
                                  <a:rPr lang="en-US" sz="14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4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𝑙𝑏</m:t>
                                </m:r>
                              </m:e>
                              <m:sub>
                                <m:r>
                                  <a:rPr lang="en-US" sz="14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𝑗</m:t>
                                </m:r>
                              </m:sub>
                              <m:sup>
                                <m:r>
                                  <a:rPr lang="en-US" sz="14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𝑙𝑜𝑐𝑎𝑙</m:t>
                                </m:r>
                              </m:sup>
                            </m:sSubSup>
                          </m:e>
                        </m:d>
                      </m:e>
                    </m:d>
                    <m:r>
                      <a:rPr lang="en-US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, </m:t>
                    </m:r>
                    <m:r>
                      <a:rPr lang="en-US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𝑖</m:t>
                    </m:r>
                    <m:r>
                      <a:rPr lang="en-US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=1,2,…,</m:t>
                    </m:r>
                    <m:r>
                      <a:rPr lang="en-US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𝑁</m:t>
                    </m:r>
                    <m:r>
                      <a:rPr lang="en-US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;</m:t>
                    </m:r>
                    <m:r>
                      <a:rPr lang="en-US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𝑗</m:t>
                    </m:r>
                    <m:r>
                      <a:rPr lang="en-US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=1,2,…,</m:t>
                    </m:r>
                    <m:r>
                      <a:rPr lang="en-US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𝑚</m:t>
                    </m:r>
                    <m:r>
                      <a:rPr lang="en-US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(9)</m:t>
                    </m:r>
                  </m:oMath>
                </m:oMathPara>
              </a14:m>
              <a:endParaRPr lang="en-US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58ABA70-AF13-4BD9-B929-6C5AB1558A0A}"/>
                </a:ext>
              </a:extLst>
            </xdr:cNvPr>
            <xdr:cNvSpPr txBox="1"/>
          </xdr:nvSpPr>
          <xdr:spPr>
            <a:xfrm>
              <a:off x="208547" y="7496175"/>
              <a:ext cx="7246920" cy="5629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ctr"/>
              <a:r>
                <a:rPr lang="en-US" sz="16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PHASE</a:t>
              </a:r>
              <a:r>
                <a:rPr lang="en-US" sz="1600" b="1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2</a:t>
              </a:r>
            </a:p>
            <a:p>
              <a:pPr/>
              <a:r>
                <a:rPr lang="vi-VN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𝑋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vi-VN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𝑖^𝑃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2</a:t>
              </a:r>
              <a:r>
                <a:rPr lang="vi-VN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 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: </a:t>
              </a:r>
              <a:r>
                <a:rPr lang="vi-VN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𝑋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_(</a:t>
              </a:r>
              <a:r>
                <a:rPr lang="vi-VN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𝑖,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𝑗)^</a:t>
              </a:r>
              <a:r>
                <a:rPr lang="vi-VN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𝑃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2</a:t>
              </a:r>
              <a:r>
                <a:rPr lang="vi-VN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𝑥_(𝑖,𝑗)+(1−2𝑟)∙(〖𝑙𝑏〗_𝑗^𝑙𝑜𝑐𝑎𝑙+𝑟∙(〖𝑢𝑏〗_𝑗^𝑙𝑜𝑐𝑎𝑙−〖𝑙𝑏〗_𝑗^𝑙𝑜𝑐𝑎𝑙 )), 𝑖=1,2,…,𝑁 ;𝑗=1,2,…,𝑚 (9)</a:t>
              </a:r>
              <a:endParaRPr lang="en-US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190500</xdr:colOff>
      <xdr:row>33</xdr:row>
      <xdr:rowOff>85725</xdr:rowOff>
    </xdr:from>
    <xdr:ext cx="3771900" cy="9339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29B85824-83E1-4C97-A0FD-D8E582579448}"/>
                </a:ext>
              </a:extLst>
            </xdr:cNvPr>
            <xdr:cNvSpPr txBox="1"/>
          </xdr:nvSpPr>
          <xdr:spPr>
            <a:xfrm>
              <a:off x="190500" y="6372225"/>
              <a:ext cx="3771900" cy="933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n-US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Nếu</a:t>
              </a:r>
              <a:r>
                <a:rPr lang="en-US" sz="1400" b="1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Coati không tốt so với IguanaG</a:t>
              </a:r>
              <a:endParaRPr lang="en-US" sz="1400" b="1" i="0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bPr>
                    <m:e>
                      <m:r>
                        <a:rPr lang="en-US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𝑖</m:t>
                      </m:r>
                      <m:r>
                        <a:rPr lang="en-US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,</m:t>
                      </m:r>
                      <m:r>
                        <a:rPr lang="en-US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𝑗</m:t>
                      </m:r>
                    </m:sub>
                  </m:sSub>
                  <m:r>
                    <a:rPr lang="en-US" sz="14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+</m:t>
                  </m:r>
                  <m:r>
                    <a:rPr lang="en-US" sz="14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𝑟</m:t>
                  </m:r>
                  <m:r>
                    <a:rPr lang="en-US" sz="14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· </m:t>
                  </m:r>
                  <m:d>
                    <m:dPr>
                      <m:ctrlPr>
                        <a:rPr lang="en-US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dPr>
                    <m:e>
                      <m:r>
                        <a:rPr lang="en-US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 </m:t>
                      </m:r>
                      <m:sSubSup>
                        <m:sSubSupPr>
                          <m:ctrlPr>
                            <a:rPr lang="en-US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</m:ctrlPr>
                        </m:sSubSupPr>
                        <m:e>
                          <m:r>
                            <a:rPr lang="en-US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𝐼𝑔𝑢𝑎𝑛𝑎</m:t>
                          </m:r>
                        </m:e>
                        <m:sub>
                          <m:r>
                            <a:rPr lang="en-US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𝑗</m:t>
                          </m:r>
                        </m:sub>
                        <m:sup>
                          <m:r>
                            <a:rPr lang="en-US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𝐺</m:t>
                          </m:r>
                        </m:sup>
                      </m:sSubSup>
                      <m:r>
                        <a:rPr lang="en-US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 −</m:t>
                      </m:r>
                      <m:r>
                        <a:rPr lang="en-US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𝐼</m:t>
                      </m:r>
                      <m:r>
                        <a:rPr lang="en-US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 ·</m:t>
                      </m:r>
                      <m:sSub>
                        <m:sSubPr>
                          <m:ctrlPr>
                            <a:rPr lang="en-US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𝑥</m:t>
                          </m:r>
                        </m:e>
                        <m:sub>
                          <m:r>
                            <a:rPr lang="en-US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𝑖</m:t>
                          </m:r>
                          <m:r>
                            <a:rPr lang="en-US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,</m:t>
                          </m:r>
                          <m:r>
                            <a:rPr lang="en-US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𝑗</m:t>
                          </m:r>
                          <m:r>
                            <a:rPr lang="en-US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 </m:t>
                          </m:r>
                        </m:sub>
                      </m:sSub>
                    </m:e>
                  </m:d>
                  <m:r>
                    <a:rPr lang="en-US" sz="14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 </m:t>
                  </m:r>
                </m:oMath>
              </a14:m>
              <a:r>
                <a:rPr lang="en-US" sz="140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</a:p>
            <a:p>
              <a:pPr algn="ctr"/>
              <a:r>
                <a:rPr lang="en-US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Nếu</a:t>
              </a:r>
              <a:r>
                <a:rPr lang="en-US" sz="1400" b="1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Coati tốt hơn so với IguanaG</a:t>
              </a:r>
              <a:endParaRPr lang="en-US" sz="1400" b="1" i="0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en-US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vi-VN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𝑗</m:t>
                      </m:r>
                    </m:sub>
                  </m:sSub>
                  <m:r>
                    <a:rPr lang="en-US" sz="14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 </m:t>
                  </m:r>
                  <m:r>
                    <a:rPr lang="vi-VN" sz="14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𝑟</m:t>
                  </m:r>
                  <m:r>
                    <a:rPr lang="en-US" sz="14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·</m:t>
                  </m:r>
                  <m:d>
                    <m:dPr>
                      <m:ctrlPr>
                        <a:rPr lang="en-US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sSub>
                        <m:sSubPr>
                          <m:ctrlPr>
                            <a:rPr lang="en-US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vi-VN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b>
                          <m:r>
                            <a:rPr lang="vi-VN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  <m:r>
                            <a:rPr lang="vi-VN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</m:t>
                          </m:r>
                          <m:r>
                            <a:rPr lang="vi-VN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𝑗</m:t>
                          </m:r>
                        </m:sub>
                      </m:sSub>
                      <m:r>
                        <a:rPr lang="vi-VN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 </m:t>
                      </m:r>
                      <m:sSubSup>
                        <m:sSubSupPr>
                          <m:ctrlPr>
                            <a:rPr lang="en-US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vi-VN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𝐼𝑔𝑢𝑎𝑛𝑎</m:t>
                          </m:r>
                        </m:e>
                        <m:sub>
                          <m:r>
                            <a:rPr lang="vi-VN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𝑗</m:t>
                          </m:r>
                        </m:sub>
                        <m:sup>
                          <m:r>
                            <a:rPr lang="vi-VN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𝐺</m:t>
                          </m:r>
                        </m:sup>
                      </m:sSubSup>
                    </m:e>
                  </m:d>
                </m:oMath>
              </a14:m>
              <a:r>
                <a:rPr lang="en-US" sz="1400">
                  <a:latin typeface="Cambria Math" panose="02040503050406030204" pitchFamily="18" charset="0"/>
                  <a:ea typeface="Cambria Math" panose="02040503050406030204" pitchFamily="18" charset="0"/>
                </a:rPr>
                <a:t> - Giữ</a:t>
              </a:r>
              <a:r>
                <a:rPr lang="en-US" sz="140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nguyên vị trí</a:t>
              </a:r>
              <a:endParaRPr lang="en-US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29B85824-83E1-4C97-A0FD-D8E582579448}"/>
                </a:ext>
              </a:extLst>
            </xdr:cNvPr>
            <xdr:cNvSpPr txBox="1"/>
          </xdr:nvSpPr>
          <xdr:spPr>
            <a:xfrm>
              <a:off x="190500" y="6372225"/>
              <a:ext cx="3771900" cy="933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n-US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Nếu</a:t>
              </a:r>
              <a:r>
                <a:rPr lang="en-US" sz="1400" b="1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Coati không tốt so với IguanaG</a:t>
              </a:r>
              <a:endParaRPr lang="en-US" sz="1400" b="1" i="0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 algn="ctr"/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𝑥_(𝑖,𝑗)+𝑟· ( 〖𝐼𝑔𝑢𝑎𝑛𝑎〗_𝑗^𝐺  −𝐼 ·𝑥_(𝑖,𝑗 ) )  </a:t>
              </a:r>
              <a:r>
                <a:rPr lang="en-US" sz="140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</a:p>
            <a:p>
              <a:pPr algn="ctr"/>
              <a:r>
                <a:rPr lang="en-US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Nếu</a:t>
              </a:r>
              <a:r>
                <a:rPr lang="en-US" sz="1400" b="1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Coati tốt hơn so với IguanaG</a:t>
              </a:r>
              <a:endParaRPr lang="en-US" sz="1400" b="1" i="0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𝑥_(𝑖,</a:t>
              </a:r>
              <a:r>
                <a:rPr lang="vi-VN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)+ </a:t>
              </a:r>
              <a:r>
                <a:rPr lang="vi-VN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·(</a:t>
              </a:r>
              <a:r>
                <a:rPr lang="vi-VN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vi-VN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𝑖,𝑗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vi-VN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vi-VN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𝐼𝑔𝑢𝑎𝑛𝑎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vi-VN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𝑗^𝐺 )</a:t>
              </a:r>
              <a:r>
                <a:rPr lang="en-US" sz="1400">
                  <a:latin typeface="Cambria Math" panose="02040503050406030204" pitchFamily="18" charset="0"/>
                  <a:ea typeface="Cambria Math" panose="02040503050406030204" pitchFamily="18" charset="0"/>
                </a:rPr>
                <a:t> - Giữ</a:t>
              </a:r>
              <a:r>
                <a:rPr lang="en-US" sz="140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nguyên vị trí</a:t>
              </a:r>
              <a:endParaRPr lang="en-US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twoCellAnchor>
    <xdr:from>
      <xdr:col>0</xdr:col>
      <xdr:colOff>0</xdr:colOff>
      <xdr:row>0</xdr:row>
      <xdr:rowOff>0</xdr:rowOff>
    </xdr:from>
    <xdr:to>
      <xdr:col>8</xdr:col>
      <xdr:colOff>228600</xdr:colOff>
      <xdr:row>12</xdr:row>
      <xdr:rowOff>123825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85406AC-53AE-42AD-A806-8F295FC44D12}"/>
            </a:ext>
          </a:extLst>
        </xdr:cNvPr>
        <xdr:cNvSpPr txBox="1"/>
      </xdr:nvSpPr>
      <xdr:spPr>
        <a:xfrm>
          <a:off x="0" y="0"/>
          <a:ext cx="5105400" cy="2409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300" b="1" i="0" u="none" strike="noStrike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Ý</a:t>
          </a:r>
          <a:r>
            <a:rPr lang="en-US" sz="1300" b="1" i="0" u="none" strike="noStrik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TƯỞNG KẾT HỢP THUẬT TOÁN</a:t>
          </a:r>
        </a:p>
        <a:p>
          <a:pPr algn="ctr"/>
          <a:endParaRPr lang="en-US" sz="1300" b="1" i="0" u="none" strike="noStrike" baseline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algn="l"/>
          <a:r>
            <a:rPr lang="en-US" sz="1300" b="0" i="0" u="none" strike="noStrik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Sử dụng MVO để tìm giải pháp khởi tạo</a:t>
          </a:r>
        </a:p>
        <a:p>
          <a:pPr algn="l"/>
          <a:r>
            <a:rPr lang="en-US" sz="1300" b="0" i="0" u="none" strike="noStrik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=&gt; Khởi tạo quần thể ban đầu</a:t>
          </a:r>
        </a:p>
        <a:p>
          <a:pPr algn="l"/>
          <a:r>
            <a:rPr lang="en-US" sz="1300" b="0" i="0" u="none" strike="noStrik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=&gt; Thực hiện xác định Blackhole &amp; Whitehole</a:t>
          </a:r>
        </a:p>
        <a:p>
          <a:pPr algn="l"/>
          <a:r>
            <a:rPr lang="en-US" sz="1300" b="0" i="0" u="none" strike="noStrik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=&gt; Xác định Wormhole</a:t>
          </a:r>
        </a:p>
        <a:p>
          <a:pPr algn="l"/>
          <a:endParaRPr lang="en-US" sz="1300" b="0" i="0" u="none" strike="noStrike" baseline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algn="l"/>
          <a:r>
            <a:rPr lang="en-US" sz="1300" b="0" i="0" u="none" strike="noStrik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Sử dụng Coati để khai thác </a:t>
          </a:r>
          <a:r>
            <a:rPr lang="vi-VN" sz="1300" b="0" i="0" u="none" strike="noStrik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sâu hơn các khu vực tiềm năng mà MVO đã phát hiện</a:t>
          </a:r>
          <a:r>
            <a:rPr lang="en-US" sz="1300" b="0" i="0" u="none" strike="noStrik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thông qua quá trình:</a:t>
          </a:r>
        </a:p>
        <a:p>
          <a:pPr algn="l"/>
          <a:r>
            <a:rPr lang="en-US" sz="1300" b="0" i="0" u="none" strike="noStrik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=&gt; </a:t>
          </a:r>
          <a:r>
            <a:rPr lang="vi-VN" sz="1300" b="0" i="0" u="none" strike="noStrik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Chiến lược của Coati khi tấn công Iguana</a:t>
          </a:r>
        </a:p>
        <a:p>
          <a:pPr algn="l"/>
          <a:r>
            <a:rPr lang="en-US" sz="1300" b="0" i="0" u="none" strike="noStrik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=&gt; </a:t>
          </a:r>
          <a:r>
            <a:rPr lang="vi-VN" sz="1300" b="0" i="0" u="none" strike="noStrik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Chiến lược trốn thoát của Coati khỏi những kẻ săn mồi</a:t>
          </a:r>
          <a:endParaRPr lang="en-US" sz="1300" b="0" i="0" u="none" strike="noStrike" baseline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352425</xdr:colOff>
      <xdr:row>0</xdr:row>
      <xdr:rowOff>76200</xdr:rowOff>
    </xdr:from>
    <xdr:to>
      <xdr:col>19</xdr:col>
      <xdr:colOff>19050</xdr:colOff>
      <xdr:row>18</xdr:row>
      <xdr:rowOff>66469</xdr:rowOff>
    </xdr:to>
    <xdr:sp macro="" textlink="">
      <xdr:nvSpPr>
        <xdr:cNvPr id="14" name="Google Shape;264;p24">
          <a:extLst>
            <a:ext uri="{FF2B5EF4-FFF2-40B4-BE49-F238E27FC236}">
              <a16:creationId xmlns:a16="http://schemas.microsoft.com/office/drawing/2014/main" id="{E520F25A-2D6A-77FF-14D4-D92D6D233EB4}"/>
            </a:ext>
          </a:extLst>
        </xdr:cNvPr>
        <xdr:cNvSpPr txBox="1"/>
      </xdr:nvSpPr>
      <xdr:spPr>
        <a:xfrm>
          <a:off x="5229225" y="76200"/>
          <a:ext cx="6372225" cy="3419269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marR="0" lvl="0" indent="0" algn="ctr" rtl="0">
            <a:lnSpc>
              <a:spcPct val="12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400" b="1" i="0" u="none" strike="noStrike" cap="none">
              <a:solidFill>
                <a:sysClr val="windowText" lastClr="000000"/>
              </a:solidFill>
              <a:latin typeface="Inter Light"/>
              <a:ea typeface="Inter Light"/>
              <a:cs typeface="Inter Light"/>
              <a:sym typeface="Inter Light"/>
            </a:rPr>
            <a:t>WHITE/BLACK</a:t>
          </a:r>
          <a:r>
            <a:rPr lang="en-US" sz="1400" b="1" i="0" u="none" strike="noStrike" cap="none" baseline="0">
              <a:solidFill>
                <a:sysClr val="windowText" lastClr="000000"/>
              </a:solidFill>
              <a:latin typeface="Inter Light"/>
              <a:ea typeface="Inter Light"/>
              <a:cs typeface="Inter Light"/>
              <a:sym typeface="Inter Light"/>
            </a:rPr>
            <a:t> HOLE (1)</a:t>
          </a:r>
          <a:endParaRPr lang="en-US" sz="1400" b="1" i="0" u="none" strike="noStrike" cap="none">
            <a:solidFill>
              <a:sysClr val="windowText" lastClr="000000"/>
            </a:solidFill>
            <a:latin typeface="Inter Light"/>
            <a:ea typeface="Inter Light"/>
            <a:cs typeface="Inter Light"/>
            <a:sym typeface="Inter Light"/>
          </a:endParaRPr>
        </a:p>
        <a:p>
          <a:pPr marL="0" marR="0" lvl="0" indent="0" algn="l" rtl="0">
            <a:lnSpc>
              <a:spcPct val="12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400" b="0" i="0" u="none" strike="noStrike" cap="none">
              <a:solidFill>
                <a:sysClr val="windowText" lastClr="000000"/>
              </a:solidFill>
              <a:latin typeface="Inter Light"/>
              <a:ea typeface="Inter Light"/>
              <a:cs typeface="Inter Light"/>
              <a:sym typeface="Inter Light"/>
            </a:rPr>
            <a:t>SU=Sorted universes</a:t>
          </a:r>
        </a:p>
        <a:p>
          <a:pPr marL="0" marR="0" lvl="0" indent="0" algn="l" rtl="0">
            <a:lnSpc>
              <a:spcPct val="12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400" b="0" i="0" u="none" strike="noStrike" cap="none">
              <a:solidFill>
                <a:sysClr val="windowText" lastClr="000000"/>
              </a:solidFill>
              <a:latin typeface="Inter Light"/>
              <a:ea typeface="Inter Light"/>
              <a:cs typeface="Inter Light"/>
              <a:sym typeface="Inter Light"/>
            </a:rPr>
            <a:t>NI=Normalize inflation rate (fitness) of the universes</a:t>
          </a:r>
        </a:p>
        <a:p>
          <a:pPr marL="0" marR="0" lvl="0" indent="0" algn="l" rtl="0">
            <a:lnSpc>
              <a:spcPct val="12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400" b="0" i="0" u="none" strike="noStrike" cap="none">
              <a:solidFill>
                <a:sysClr val="windowText" lastClr="000000"/>
              </a:solidFill>
              <a:latin typeface="Inter Light"/>
              <a:ea typeface="Inter Light"/>
              <a:cs typeface="Inter Light"/>
              <a:sym typeface="Inter Light"/>
            </a:rPr>
            <a:t>for each universe indexed by i</a:t>
          </a:r>
        </a:p>
        <a:p>
          <a:pPr marL="0" marR="0" lvl="0" indent="0" algn="l" rtl="0">
            <a:lnSpc>
              <a:spcPct val="12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400" b="0" i="0" u="none" strike="noStrike" cap="none">
              <a:solidFill>
                <a:sysClr val="windowText" lastClr="000000"/>
              </a:solidFill>
              <a:latin typeface="Inter Light"/>
              <a:ea typeface="Inter Light"/>
              <a:cs typeface="Inter Light"/>
              <a:sym typeface="Inter Light"/>
            </a:rPr>
            <a:t>	    Black_hole_index=i;</a:t>
          </a:r>
        </a:p>
        <a:p>
          <a:pPr marL="0" marR="0" lvl="0" indent="0" algn="l" rtl="0">
            <a:lnSpc>
              <a:spcPct val="12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400" b="0" i="0" u="none" strike="noStrike" cap="none">
              <a:solidFill>
                <a:sysClr val="windowText" lastClr="000000"/>
              </a:solidFill>
              <a:latin typeface="Inter Light"/>
              <a:ea typeface="Inter Light"/>
              <a:cs typeface="Inter Light"/>
              <a:sym typeface="Inter Light"/>
            </a:rPr>
            <a:t>	    for each object indexed by j</a:t>
          </a:r>
        </a:p>
        <a:p>
          <a:pPr marL="0" marR="0" lvl="0" indent="0" algn="l" rtl="0">
            <a:lnSpc>
              <a:spcPct val="12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400" b="0" i="0" u="none" strike="noStrike" cap="none">
              <a:solidFill>
                <a:sysClr val="windowText" lastClr="000000"/>
              </a:solidFill>
              <a:latin typeface="Inter Light"/>
              <a:ea typeface="Inter Light"/>
              <a:cs typeface="Inter Light"/>
              <a:sym typeface="Inter Light"/>
            </a:rPr>
            <a:t>		        r1=random([0,1]);</a:t>
          </a:r>
        </a:p>
        <a:p>
          <a:pPr marL="0" marR="0" lvl="0" indent="0" algn="l" rtl="0">
            <a:lnSpc>
              <a:spcPct val="12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400" b="0" i="0" u="none" strike="noStrike" cap="none">
              <a:solidFill>
                <a:sysClr val="windowText" lastClr="000000"/>
              </a:solidFill>
              <a:latin typeface="Inter Light"/>
              <a:ea typeface="Inter Light"/>
              <a:cs typeface="Inter Light"/>
              <a:sym typeface="Inter Light"/>
            </a:rPr>
            <a:t>		        if r1&lt;NI(Ui)</a:t>
          </a:r>
        </a:p>
        <a:p>
          <a:pPr lvl="2">
            <a:lnSpc>
              <a:spcPct val="120000"/>
            </a:lnSpc>
          </a:pPr>
          <a:r>
            <a:rPr lang="en-US" sz="1400" b="0" i="0" u="none" strike="noStrike" cap="none">
              <a:solidFill>
                <a:sysClr val="windowText" lastClr="000000"/>
              </a:solidFill>
              <a:latin typeface="Inter Light"/>
              <a:ea typeface="Inter Light"/>
              <a:cs typeface="Inter Light"/>
              <a:sym typeface="Inter Light"/>
            </a:rPr>
            <a:t>		White_hole_index= RouletteWheelSelection(-NI);</a:t>
          </a:r>
        </a:p>
        <a:p>
          <a:pPr lvl="2">
            <a:lnSpc>
              <a:spcPct val="120000"/>
            </a:lnSpc>
          </a:pPr>
          <a:r>
            <a:rPr lang="en-US" sz="1400" b="0" i="0" u="none" strike="noStrike" cap="none">
              <a:solidFill>
                <a:sysClr val="windowText" lastClr="000000"/>
              </a:solidFill>
              <a:latin typeface="Inter Light"/>
              <a:ea typeface="Inter Light"/>
              <a:cs typeface="Inter Light"/>
              <a:sym typeface="Inter Light"/>
            </a:rPr>
            <a:t>		U(Black_hole_index,j)= SU(White_hole_index,j);</a:t>
          </a:r>
        </a:p>
        <a:p>
          <a:pPr marL="0" marR="0" lvl="0" indent="0" algn="l" rtl="0">
            <a:lnSpc>
              <a:spcPct val="12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400" b="0" i="0" u="none" strike="noStrike" cap="none">
              <a:solidFill>
                <a:sysClr val="windowText" lastClr="000000"/>
              </a:solidFill>
              <a:latin typeface="Inter Light"/>
              <a:ea typeface="Inter Light"/>
              <a:cs typeface="Inter Light"/>
              <a:sym typeface="Inter Light"/>
            </a:rPr>
            <a:t>		       end if</a:t>
          </a:r>
        </a:p>
        <a:p>
          <a:pPr marL="0" marR="0" lvl="0" indent="0" algn="l" rtl="0">
            <a:lnSpc>
              <a:spcPct val="12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400" b="0" i="0" u="none" strike="noStrike" cap="none">
              <a:solidFill>
                <a:sysClr val="windowText" lastClr="000000"/>
              </a:solidFill>
              <a:latin typeface="Inter Light"/>
              <a:ea typeface="Inter Light"/>
              <a:cs typeface="Inter Light"/>
              <a:sym typeface="Inter Light"/>
            </a:rPr>
            <a:t>	    end for</a:t>
          </a:r>
        </a:p>
        <a:p>
          <a:pPr marL="0" marR="0" lvl="0" indent="0" algn="l" rtl="0">
            <a:lnSpc>
              <a:spcPct val="12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400" b="0" i="0" u="none" strike="noStrike" cap="none">
              <a:solidFill>
                <a:sysClr val="windowText" lastClr="000000"/>
              </a:solidFill>
              <a:latin typeface="Inter Light"/>
              <a:ea typeface="Inter Light"/>
              <a:cs typeface="Inter Light"/>
              <a:sym typeface="Inter Light"/>
            </a:rPr>
            <a:t>end for</a:t>
          </a:r>
        </a:p>
      </xdr:txBody>
    </xdr:sp>
    <xdr:clientData/>
  </xdr:twoCellAnchor>
  <xdr:twoCellAnchor>
    <xdr:from>
      <xdr:col>8</xdr:col>
      <xdr:colOff>342900</xdr:colOff>
      <xdr:row>18</xdr:row>
      <xdr:rowOff>19050</xdr:rowOff>
    </xdr:from>
    <xdr:to>
      <xdr:col>18</xdr:col>
      <xdr:colOff>142875</xdr:colOff>
      <xdr:row>33</xdr:row>
      <xdr:rowOff>120052</xdr:rowOff>
    </xdr:to>
    <xdr:sp macro="" textlink="">
      <xdr:nvSpPr>
        <xdr:cNvPr id="15" name="Google Shape;290;p26">
          <a:extLst>
            <a:ext uri="{FF2B5EF4-FFF2-40B4-BE49-F238E27FC236}">
              <a16:creationId xmlns:a16="http://schemas.microsoft.com/office/drawing/2014/main" id="{938B0A4C-8D2C-DF1B-5059-4286A8D83D99}"/>
            </a:ext>
          </a:extLst>
        </xdr:cNvPr>
        <xdr:cNvSpPr txBox="1"/>
      </xdr:nvSpPr>
      <xdr:spPr>
        <a:xfrm>
          <a:off x="5219700" y="3448050"/>
          <a:ext cx="5895975" cy="2958502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marR="0" lvl="0" indent="0" algn="ctr" rtl="0">
            <a:lnSpc>
              <a:spcPct val="9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400" b="1" i="0" u="none" strike="noStrike" cap="none">
              <a:solidFill>
                <a:sysClr val="windowText" lastClr="000000"/>
              </a:solidFill>
              <a:latin typeface="Inter"/>
              <a:ea typeface="Inter"/>
              <a:cs typeface="Inter"/>
              <a:sym typeface="Inter"/>
            </a:rPr>
            <a:t>WORMHOLE</a:t>
          </a:r>
        </a:p>
        <a:p>
          <a:pPr marL="0" marR="0" lvl="0" indent="0" algn="l" rtl="0">
            <a:lnSpc>
              <a:spcPct val="9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400" b="0" i="0" u="none" strike="noStrike" cap="none">
              <a:solidFill>
                <a:sysClr val="windowText" lastClr="000000"/>
              </a:solidFill>
              <a:latin typeface="Inter"/>
              <a:ea typeface="Inter"/>
              <a:cs typeface="Inter"/>
              <a:sym typeface="Inter"/>
            </a:rPr>
            <a:t>for each universe indexed by i</a:t>
          </a:r>
        </a:p>
        <a:p>
          <a:pPr marL="0" marR="0" lvl="0" indent="0" algn="l" rtl="0">
            <a:lnSpc>
              <a:spcPct val="9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400" b="0" i="0" u="none" strike="noStrike" cap="none">
              <a:solidFill>
                <a:sysClr val="windowText" lastClr="000000"/>
              </a:solidFill>
              <a:latin typeface="Inter"/>
              <a:ea typeface="Inter"/>
              <a:cs typeface="Inter"/>
              <a:sym typeface="Inter"/>
            </a:rPr>
            <a:t>        for each object indexed by j</a:t>
          </a:r>
        </a:p>
        <a:p>
          <a:pPr marL="0" marR="0" lvl="0" indent="0" algn="l" rtl="0">
            <a:lnSpc>
              <a:spcPct val="9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400" b="0" i="0" u="none" strike="noStrike" cap="none">
              <a:solidFill>
                <a:sysClr val="windowText" lastClr="000000"/>
              </a:solidFill>
              <a:latin typeface="Inter"/>
              <a:ea typeface="Inter"/>
              <a:cs typeface="Inter"/>
              <a:sym typeface="Inter"/>
            </a:rPr>
            <a:t>                             r2=random([0,1]);</a:t>
          </a:r>
        </a:p>
        <a:p>
          <a:pPr marL="0" marR="0" lvl="0" indent="0" algn="l" rtl="0">
            <a:lnSpc>
              <a:spcPct val="9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400" b="0" i="0" u="none" strike="noStrike" cap="none">
              <a:solidFill>
                <a:sysClr val="windowText" lastClr="000000"/>
              </a:solidFill>
              <a:latin typeface="Inter"/>
              <a:ea typeface="Inter"/>
              <a:cs typeface="Inter"/>
              <a:sym typeface="Inter"/>
            </a:rPr>
            <a:t>                             if r2&lt;WEP</a:t>
          </a:r>
        </a:p>
        <a:p>
          <a:pPr marL="0" marR="0" lvl="0" indent="0" algn="l" rtl="0">
            <a:lnSpc>
              <a:spcPct val="9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400" b="0" i="0" u="none" strike="noStrike" cap="none">
              <a:solidFill>
                <a:sysClr val="windowText" lastClr="000000"/>
              </a:solidFill>
              <a:latin typeface="Inter"/>
              <a:ea typeface="Inter"/>
              <a:cs typeface="Inter"/>
              <a:sym typeface="Inter"/>
            </a:rPr>
            <a:t>                                   r3= random([0,1]);</a:t>
          </a:r>
        </a:p>
        <a:p>
          <a:pPr marL="0" marR="0" lvl="0" indent="0" algn="l" rtl="0">
            <a:lnSpc>
              <a:spcPct val="9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400" b="0" i="0" u="none" strike="noStrike" cap="none">
              <a:solidFill>
                <a:sysClr val="windowText" lastClr="000000"/>
              </a:solidFill>
              <a:latin typeface="Inter"/>
              <a:ea typeface="Inter"/>
              <a:cs typeface="Inter"/>
              <a:sym typeface="Inter"/>
            </a:rPr>
            <a:t>                                   r4= random([0,1]);</a:t>
          </a:r>
        </a:p>
        <a:p>
          <a:pPr marL="0" marR="0" lvl="0" indent="0" algn="l" rtl="0">
            <a:lnSpc>
              <a:spcPct val="9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400" b="0" i="0" u="none" strike="noStrike" cap="none">
              <a:solidFill>
                <a:sysClr val="windowText" lastClr="000000"/>
              </a:solidFill>
              <a:latin typeface="Inter"/>
              <a:ea typeface="Inter"/>
              <a:cs typeface="Inter"/>
              <a:sym typeface="Inter"/>
            </a:rPr>
            <a:t>                                   if r3&lt;0.5</a:t>
          </a:r>
        </a:p>
        <a:p>
          <a:pPr marL="0" marR="0" lvl="0" indent="0" algn="l" rtl="0">
            <a:lnSpc>
              <a:spcPct val="9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400" b="0" i="0" u="none" strike="noStrike" cap="none">
              <a:solidFill>
                <a:sysClr val="windowText" lastClr="000000"/>
              </a:solidFill>
              <a:latin typeface="Inter"/>
              <a:ea typeface="Inter"/>
              <a:cs typeface="Inter"/>
              <a:sym typeface="Inter"/>
            </a:rPr>
            <a:t>                                         U(i,j)=Best_universe(j) + TDR* (( ub(j) - lb(j)) * r4 + lb(j));</a:t>
          </a:r>
        </a:p>
        <a:p>
          <a:pPr marL="0" marR="0" lvl="0" indent="0" algn="l" rtl="0">
            <a:lnSpc>
              <a:spcPct val="9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400" b="0" i="0" u="none" strike="noStrike" cap="none">
              <a:solidFill>
                <a:sysClr val="windowText" lastClr="000000"/>
              </a:solidFill>
              <a:latin typeface="Inter"/>
              <a:ea typeface="Inter"/>
              <a:cs typeface="Inter"/>
              <a:sym typeface="Inter"/>
            </a:rPr>
            <a:t>                                   else </a:t>
          </a:r>
        </a:p>
        <a:p>
          <a:pPr marL="0" marR="0" lvl="0" indent="0" algn="l" rtl="0">
            <a:lnSpc>
              <a:spcPct val="9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400" b="0" i="0" u="none" strike="noStrike" cap="none">
              <a:solidFill>
                <a:sysClr val="windowText" lastClr="000000"/>
              </a:solidFill>
              <a:latin typeface="Inter"/>
              <a:ea typeface="Inter"/>
              <a:cs typeface="Inter"/>
              <a:sym typeface="Inter"/>
            </a:rPr>
            <a:t>                                         U(i,j)=Best_universe(j) - TDR * (( ub(j) - lb(j)) * r4 + lb(j));</a:t>
          </a:r>
        </a:p>
        <a:p>
          <a:pPr marL="0" marR="0" lvl="0" indent="0" algn="l" rtl="0">
            <a:lnSpc>
              <a:spcPct val="9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400" b="0" i="0" u="none" strike="noStrike" cap="none">
              <a:solidFill>
                <a:sysClr val="windowText" lastClr="000000"/>
              </a:solidFill>
              <a:latin typeface="Inter"/>
              <a:ea typeface="Inter"/>
              <a:cs typeface="Inter"/>
              <a:sym typeface="Inter"/>
            </a:rPr>
            <a:t>                                   end if</a:t>
          </a:r>
        </a:p>
        <a:p>
          <a:pPr marL="0" marR="0" lvl="0" indent="0" algn="l" rtl="0">
            <a:lnSpc>
              <a:spcPct val="9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400" b="0" i="0" u="none" strike="noStrike" cap="none">
              <a:solidFill>
                <a:sysClr val="windowText" lastClr="000000"/>
              </a:solidFill>
              <a:latin typeface="Inter"/>
              <a:ea typeface="Inter"/>
              <a:cs typeface="Inter"/>
              <a:sym typeface="Inter"/>
            </a:rPr>
            <a:t>                              end if</a:t>
          </a:r>
        </a:p>
        <a:p>
          <a:pPr marL="0" marR="0" lvl="0" indent="0" algn="l" rtl="0">
            <a:lnSpc>
              <a:spcPct val="9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400" b="0" i="0" u="none" strike="noStrike" cap="none">
              <a:solidFill>
                <a:sysClr val="windowText" lastClr="000000"/>
              </a:solidFill>
              <a:latin typeface="Inter"/>
              <a:ea typeface="Inter"/>
              <a:cs typeface="Inter"/>
              <a:sym typeface="Inter"/>
            </a:rPr>
            <a:t>        end for</a:t>
          </a:r>
        </a:p>
        <a:p>
          <a:pPr marL="0" marR="0" lvl="0" indent="0" algn="l" rtl="0">
            <a:lnSpc>
              <a:spcPct val="9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400" b="0" i="0" u="none" strike="noStrike" cap="none">
              <a:solidFill>
                <a:sysClr val="windowText" lastClr="000000"/>
              </a:solidFill>
              <a:latin typeface="Inter"/>
              <a:ea typeface="Inter"/>
              <a:cs typeface="Inter"/>
              <a:sym typeface="Inter"/>
            </a:rPr>
            <a:t>end for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1BEB2-5F98-4EE2-87DE-5DF3CA4E6F46}">
  <dimension ref="A1:O40"/>
  <sheetViews>
    <sheetView zoomScale="115" zoomScaleNormal="115" workbookViewId="0">
      <selection activeCell="A36" sqref="A36:B36"/>
    </sheetView>
  </sheetViews>
  <sheetFormatPr defaultRowHeight="15"/>
  <cols>
    <col min="2" max="2" width="12" bestFit="1" customWidth="1"/>
    <col min="3" max="5" width="12.85546875" bestFit="1" customWidth="1"/>
    <col min="6" max="6" width="12.85546875" customWidth="1"/>
    <col min="7" max="7" width="13.5703125" bestFit="1" customWidth="1"/>
    <col min="8" max="9" width="12.85546875" bestFit="1" customWidth="1"/>
    <col min="10" max="11" width="13" bestFit="1" customWidth="1"/>
    <col min="12" max="12" width="13.5703125" bestFit="1" customWidth="1"/>
    <col min="13" max="13" width="16.5703125" bestFit="1" customWidth="1"/>
    <col min="14" max="14" width="13.5703125" bestFit="1" customWidth="1"/>
  </cols>
  <sheetData>
    <row r="1" spans="1:15" ht="18.75">
      <c r="A1" s="99" t="s">
        <v>0</v>
      </c>
      <c r="B1" s="99"/>
      <c r="C1" s="99"/>
      <c r="D1" s="99"/>
      <c r="E1" s="99"/>
      <c r="F1" s="12"/>
      <c r="M1" t="s">
        <v>1</v>
      </c>
      <c r="N1" t="s">
        <v>2</v>
      </c>
    </row>
    <row r="2" spans="1:15" ht="18.75">
      <c r="A2" s="1" t="s">
        <v>3</v>
      </c>
      <c r="B2" s="1"/>
      <c r="C2" s="1"/>
      <c r="D2" s="1"/>
      <c r="E2" s="1"/>
      <c r="F2" s="1"/>
      <c r="K2" s="2"/>
      <c r="L2" s="2"/>
    </row>
    <row r="3" spans="1:15" ht="18.75">
      <c r="A3" s="94" t="s">
        <v>4</v>
      </c>
      <c r="B3" s="94"/>
      <c r="C3" s="3" t="s">
        <v>5</v>
      </c>
      <c r="D3" s="3" t="s">
        <v>6</v>
      </c>
      <c r="E3" s="3" t="s">
        <v>7</v>
      </c>
      <c r="F3" s="3" t="s">
        <v>18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24</v>
      </c>
      <c r="L3" s="4" t="s">
        <v>19</v>
      </c>
      <c r="M3" s="4" t="s">
        <v>12</v>
      </c>
      <c r="N3" s="5" t="s">
        <v>9</v>
      </c>
      <c r="O3" s="5" t="s">
        <v>10</v>
      </c>
    </row>
    <row r="4" spans="1:15" ht="18.75">
      <c r="A4" s="92" t="s">
        <v>13</v>
      </c>
      <c r="B4" s="92"/>
      <c r="C4" s="6">
        <v>-0.664362712090806</v>
      </c>
      <c r="D4" s="6">
        <v>-1.08501294339974</v>
      </c>
      <c r="E4" s="6">
        <v>1.2006048026906555</v>
      </c>
      <c r="F4" s="6">
        <v>1.3552704194719518</v>
      </c>
      <c r="G4" s="7">
        <v>0.93873313462505747</v>
      </c>
      <c r="H4" s="7">
        <v>0.73033942632588622</v>
      </c>
      <c r="I4" s="7">
        <v>3.3093639903100214E-2</v>
      </c>
      <c r="J4" s="7">
        <v>0.85327135404515719</v>
      </c>
      <c r="K4" s="10">
        <f xml:space="preserve"> 40 + (C4^2 - 10 * COS(2 * PI() * C4)) + (D4^2 - 10 * COS(2 * PI() * D4)) + (E4^2 - 10 * COS(2 * PI() * E4)) + (F4^2 - 10 * COS(2 * PI() * F4))</f>
        <v>44.503153947304355</v>
      </c>
      <c r="L4" s="8">
        <f>(K4-$K$7)/($K$8-$K$7)</f>
        <v>0.3420712388162383</v>
      </c>
      <c r="M4" s="9">
        <f>IF(G4&lt;L4,1,0)</f>
        <v>0</v>
      </c>
      <c r="N4" s="9">
        <f>IF(H4&lt;$B$10,1,0)</f>
        <v>0</v>
      </c>
      <c r="O4" s="9">
        <f>IF(I4&lt;0.5,1,0)</f>
        <v>1</v>
      </c>
    </row>
    <row r="5" spans="1:15" ht="18.75">
      <c r="A5" s="92" t="s">
        <v>14</v>
      </c>
      <c r="B5" s="92"/>
      <c r="C5" s="6">
        <v>0.39901044492447513</v>
      </c>
      <c r="D5" s="6">
        <v>-1.2814083817026782</v>
      </c>
      <c r="E5" s="6">
        <v>-0.90242998552787679</v>
      </c>
      <c r="F5" s="6">
        <v>-1.6966079555330085</v>
      </c>
      <c r="G5" s="7">
        <v>0.86375926988517071</v>
      </c>
      <c r="H5" s="7">
        <v>0.52984563118013916</v>
      </c>
      <c r="I5" s="7">
        <v>0.80124313327534391</v>
      </c>
      <c r="J5" s="7">
        <v>0.65821605054268817</v>
      </c>
      <c r="K5" s="10">
        <f xml:space="preserve"> 40 + (C5^2 - 10 * COS(2 * PI() * C5)) + (D5^2 - 10 * COS(2 * PI() * D5)) + (E5^2 - 10 * COS(2 * PI() * E5)) + (F5^2 - 10 * COS(2 * PI() * F5))</f>
        <v>50.621388707035443</v>
      </c>
      <c r="L5" s="8">
        <f t="shared" ref="L5:L8" si="0">(K5-$K$7)/($K$8-$K$7)</f>
        <v>0.59773451332309213</v>
      </c>
      <c r="M5" s="9">
        <f>IF(G5&lt;L5,1,0)</f>
        <v>0</v>
      </c>
      <c r="N5" s="9">
        <f t="shared" ref="N5:N8" si="1">IF(H5&lt;$B$10,1,0)</f>
        <v>0</v>
      </c>
      <c r="O5" s="9">
        <f t="shared" ref="O5:O8" si="2">IF(I5&lt;0.5,1,0)</f>
        <v>0</v>
      </c>
    </row>
    <row r="6" spans="1:15" ht="18.75">
      <c r="A6" s="92" t="s">
        <v>15</v>
      </c>
      <c r="B6" s="92"/>
      <c r="C6" s="6">
        <v>-1.2749948741161172</v>
      </c>
      <c r="D6" s="6">
        <v>1.7519109294576314</v>
      </c>
      <c r="E6" s="6">
        <v>1.6868000924338156</v>
      </c>
      <c r="F6" s="6">
        <v>0.66407459335277597</v>
      </c>
      <c r="G6" s="7">
        <v>0.29851379652961185</v>
      </c>
      <c r="H6" s="7">
        <v>0.36774892751982946</v>
      </c>
      <c r="I6" s="7">
        <v>0.90316817274510819</v>
      </c>
      <c r="J6" s="7">
        <v>0.63874320432002551</v>
      </c>
      <c r="K6" s="10">
        <f t="shared" ref="K6:K8" si="3" xml:space="preserve"> 40 + (C6^2 - 10 * COS(2 * PI() * C6)) + (D6^2 - 10 * COS(2 * PI() * D6)) + (E6^2 - 10 * COS(2 * PI() * E6)) + (F6^2 - 10 * COS(2 * PI() * F6))</f>
        <v>58.432857493999805</v>
      </c>
      <c r="L6" s="8">
        <f t="shared" si="0"/>
        <v>0.92415312379026671</v>
      </c>
      <c r="M6" s="9">
        <f t="shared" ref="M6:M8" si="4">IF(G6&lt;L6,1,0)</f>
        <v>1</v>
      </c>
      <c r="N6" s="9">
        <f t="shared" si="1"/>
        <v>0</v>
      </c>
      <c r="O6" s="9">
        <f t="shared" si="2"/>
        <v>0</v>
      </c>
    </row>
    <row r="7" spans="1:15" ht="18.75">
      <c r="A7" s="95" t="s">
        <v>16</v>
      </c>
      <c r="B7" s="95"/>
      <c r="C7" s="6">
        <v>1.8570180266510032</v>
      </c>
      <c r="D7" s="6">
        <v>-0.13080823225045402</v>
      </c>
      <c r="E7" s="6">
        <v>-1.8397652328718617</v>
      </c>
      <c r="F7" s="6">
        <v>-1.3528065093689512</v>
      </c>
      <c r="G7" s="7">
        <v>0.58324465598181463</v>
      </c>
      <c r="H7" s="7">
        <v>3.8151177333117459E-2</v>
      </c>
      <c r="I7" s="7">
        <v>0.9269795563168981</v>
      </c>
      <c r="J7" s="7">
        <v>0.67669293655852925</v>
      </c>
      <c r="K7" s="11">
        <f t="shared" si="3"/>
        <v>36.31710474775975</v>
      </c>
      <c r="L7" s="8">
        <f t="shared" si="0"/>
        <v>0</v>
      </c>
      <c r="M7" s="9">
        <f t="shared" si="4"/>
        <v>0</v>
      </c>
      <c r="N7" s="18">
        <f t="shared" si="1"/>
        <v>1</v>
      </c>
      <c r="O7" s="9">
        <f t="shared" si="2"/>
        <v>0</v>
      </c>
    </row>
    <row r="8" spans="1:15" ht="18.75">
      <c r="A8" s="92" t="s">
        <v>17</v>
      </c>
      <c r="B8" s="92"/>
      <c r="C8" s="6">
        <v>-1.3499973865802675</v>
      </c>
      <c r="D8" s="6">
        <v>-1.3124371356060269</v>
      </c>
      <c r="E8" s="6">
        <v>0.63418553897372076</v>
      </c>
      <c r="F8" s="6">
        <v>-0.24819889282403906</v>
      </c>
      <c r="G8" s="7">
        <v>0.67668832800562095</v>
      </c>
      <c r="H8" s="7">
        <v>0.12415970798707454</v>
      </c>
      <c r="I8" s="7">
        <v>0.89298002153850187</v>
      </c>
      <c r="J8" s="7">
        <v>4.2510401035611767E-2</v>
      </c>
      <c r="K8" s="10">
        <f t="shared" si="3"/>
        <v>60.247936313351197</v>
      </c>
      <c r="L8" s="8">
        <f t="shared" si="0"/>
        <v>1</v>
      </c>
      <c r="M8" s="9">
        <f t="shared" si="4"/>
        <v>1</v>
      </c>
      <c r="N8" s="9">
        <f t="shared" si="1"/>
        <v>1</v>
      </c>
      <c r="O8" s="9">
        <f t="shared" si="2"/>
        <v>0</v>
      </c>
    </row>
    <row r="10" spans="1:15">
      <c r="A10" s="13" t="s">
        <v>20</v>
      </c>
      <c r="B10" s="14">
        <f>0.2+(1/20)*(0.8-0.2)</f>
        <v>0.23</v>
      </c>
    </row>
    <row r="11" spans="1:15">
      <c r="A11" s="13" t="s">
        <v>21</v>
      </c>
      <c r="B11" s="14">
        <f>1-(1/20)</f>
        <v>0.95</v>
      </c>
    </row>
    <row r="13" spans="1:15" ht="18.75">
      <c r="A13" s="96" t="s">
        <v>22</v>
      </c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</row>
    <row r="14" spans="1:15">
      <c r="A14" s="93" t="s">
        <v>23</v>
      </c>
      <c r="B14" s="93"/>
      <c r="C14" s="93"/>
      <c r="D14" s="93"/>
      <c r="E14" s="93"/>
    </row>
    <row r="15" spans="1:15" ht="18.75">
      <c r="A15" s="94" t="s">
        <v>4</v>
      </c>
      <c r="B15" s="94"/>
      <c r="C15" s="4" t="s">
        <v>5</v>
      </c>
      <c r="D15" s="4" t="s">
        <v>6</v>
      </c>
      <c r="E15" s="4" t="s">
        <v>7</v>
      </c>
      <c r="F15" s="4" t="s">
        <v>18</v>
      </c>
      <c r="H15" s="97" t="s">
        <v>4</v>
      </c>
      <c r="I15" s="98"/>
      <c r="J15" s="15" t="s">
        <v>5</v>
      </c>
      <c r="K15" s="15" t="s">
        <v>6</v>
      </c>
      <c r="L15" s="15" t="s">
        <v>7</v>
      </c>
      <c r="M15" s="4" t="s">
        <v>18</v>
      </c>
      <c r="N15" s="4" t="s">
        <v>24</v>
      </c>
    </row>
    <row r="16" spans="1:15" ht="18.75">
      <c r="A16" s="95" t="s">
        <v>16</v>
      </c>
      <c r="B16" s="95"/>
      <c r="C16" s="6">
        <v>1.8570180266510032</v>
      </c>
      <c r="D16" s="6">
        <v>-0.13080823225045402</v>
      </c>
      <c r="E16" s="6">
        <v>-1.8397652328718617</v>
      </c>
      <c r="F16" s="6">
        <v>-1.3528065093689512</v>
      </c>
      <c r="H16" s="95" t="s">
        <v>16</v>
      </c>
      <c r="I16" s="95"/>
      <c r="J16" s="6">
        <v>1.8570180266510032</v>
      </c>
      <c r="K16" s="6">
        <v>-0.13080823225045402</v>
      </c>
      <c r="L16" s="6">
        <v>-1.8397652328718617</v>
      </c>
      <c r="M16" s="6">
        <v>-1.3528065093689512</v>
      </c>
      <c r="N16" s="16">
        <v>36.31710474775975</v>
      </c>
    </row>
    <row r="17" spans="1:14" ht="18.75">
      <c r="A17" s="78" t="s">
        <v>13</v>
      </c>
      <c r="B17" s="78"/>
      <c r="C17" s="6">
        <v>-0.664362712090806</v>
      </c>
      <c r="D17" s="6">
        <v>-1.08501294339974</v>
      </c>
      <c r="E17" s="6">
        <v>1.2006048026906555</v>
      </c>
      <c r="F17" s="6">
        <v>1.3552704194719518</v>
      </c>
      <c r="H17" s="78" t="s">
        <v>13</v>
      </c>
      <c r="I17" s="78"/>
      <c r="J17" s="6">
        <v>-0.664362712090806</v>
      </c>
      <c r="K17" s="6">
        <v>-1.08501294339974</v>
      </c>
      <c r="L17" s="6">
        <v>1.2006048026906555</v>
      </c>
      <c r="M17" s="6">
        <v>1.3552704194719518</v>
      </c>
      <c r="N17" s="16">
        <v>44.503153947304355</v>
      </c>
    </row>
    <row r="18" spans="1:14" ht="18.75">
      <c r="A18" s="78" t="s">
        <v>14</v>
      </c>
      <c r="B18" s="78"/>
      <c r="C18" s="6">
        <v>0.39901044492447513</v>
      </c>
      <c r="D18" s="6">
        <v>-1.2814083817026782</v>
      </c>
      <c r="E18" s="6">
        <v>-0.90242998552787679</v>
      </c>
      <c r="F18" s="6">
        <v>-1.6966079555330085</v>
      </c>
      <c r="H18" s="78" t="s">
        <v>14</v>
      </c>
      <c r="I18" s="78"/>
      <c r="J18" s="6">
        <v>0.39901044492447513</v>
      </c>
      <c r="K18" s="6">
        <v>-1.2814083817026782</v>
      </c>
      <c r="L18" s="6">
        <v>-0.90242998552787679</v>
      </c>
      <c r="M18" s="6">
        <v>-1.6966079555330085</v>
      </c>
      <c r="N18" s="16">
        <v>50.621388707035443</v>
      </c>
    </row>
    <row r="19" spans="1:14" ht="18.75">
      <c r="A19" s="78" t="s">
        <v>15</v>
      </c>
      <c r="B19" s="78"/>
      <c r="C19" s="19">
        <v>-0.664362712090806</v>
      </c>
      <c r="D19" s="19">
        <v>-0.13080823225045402</v>
      </c>
      <c r="E19" s="19">
        <v>1.2006048026906555</v>
      </c>
      <c r="F19" s="19">
        <v>-0.24819889282403906</v>
      </c>
      <c r="H19" s="78" t="s">
        <v>15</v>
      </c>
      <c r="I19" s="78"/>
      <c r="J19" s="17">
        <v>-0.664362712090806</v>
      </c>
      <c r="K19" s="17">
        <v>-0.13080823225045402</v>
      </c>
      <c r="L19" s="17">
        <v>1.2006048026906555</v>
      </c>
      <c r="M19" s="17">
        <v>-0.24819889282403906</v>
      </c>
      <c r="N19" s="16">
        <v>37.110847102188934</v>
      </c>
    </row>
    <row r="20" spans="1:14" ht="18.75">
      <c r="A20" s="78" t="s">
        <v>17</v>
      </c>
      <c r="B20" s="78"/>
      <c r="C20" s="19">
        <v>-1.3499973865802675</v>
      </c>
      <c r="D20" s="19">
        <v>-1.3124371356060269</v>
      </c>
      <c r="E20" s="19">
        <v>0.63418553897372076</v>
      </c>
      <c r="F20" s="19">
        <v>0.66407459335277597</v>
      </c>
      <c r="H20" s="78" t="s">
        <v>17</v>
      </c>
      <c r="I20" s="78"/>
      <c r="J20" s="17">
        <v>-1.3499973865802699</v>
      </c>
      <c r="K20" s="19">
        <v>1.6076522438142211</v>
      </c>
      <c r="L20" s="19">
        <v>-0.10130475680718654</v>
      </c>
      <c r="M20" s="19">
        <v>0.38565396669572394</v>
      </c>
      <c r="N20" s="16">
        <v>57.728578315781576</v>
      </c>
    </row>
    <row r="22" spans="1:14" ht="18.75">
      <c r="A22" s="91" t="s">
        <v>26</v>
      </c>
      <c r="B22" s="91"/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</row>
    <row r="24" spans="1:14" ht="18.75">
      <c r="A24" s="82" t="s">
        <v>27</v>
      </c>
      <c r="B24" s="82"/>
      <c r="C24" s="83" t="s">
        <v>28</v>
      </c>
      <c r="D24" s="83"/>
    </row>
    <row r="25" spans="1:14" ht="19.5" thickBot="1">
      <c r="A25" s="5" t="s">
        <v>29</v>
      </c>
      <c r="B25" s="9">
        <v>2</v>
      </c>
      <c r="G25" s="89"/>
      <c r="H25" s="90"/>
      <c r="I25" s="90"/>
      <c r="J25" s="90"/>
    </row>
    <row r="26" spans="1:14" ht="18.75">
      <c r="A26" s="5" t="s">
        <v>30</v>
      </c>
      <c r="B26" s="7">
        <v>5.7084823083430769E-2</v>
      </c>
      <c r="F26" s="21"/>
      <c r="G26" s="31" t="s">
        <v>31</v>
      </c>
      <c r="H26" s="81" t="s">
        <v>32</v>
      </c>
      <c r="I26" s="81"/>
      <c r="J26" s="81"/>
      <c r="K26" s="81"/>
      <c r="L26" s="31" t="s">
        <v>31</v>
      </c>
    </row>
    <row r="27" spans="1:14" ht="18.75">
      <c r="A27" s="87" t="s">
        <v>16</v>
      </c>
      <c r="B27" s="88"/>
      <c r="C27" s="6">
        <v>1.8570180266510032</v>
      </c>
      <c r="D27" s="6">
        <v>-0.13080823225045402</v>
      </c>
      <c r="E27" s="6">
        <v>-1.8397652328718617</v>
      </c>
      <c r="F27" s="30">
        <v>-1.3528065093689512</v>
      </c>
      <c r="G27" s="29">
        <f xml:space="preserve"> 40 + (C27^2 - 10 * COS(2 * PI() * C27)) + (D27^2 - 10 * COS(2 * PI() * D27)) + (E27^2 - 10 * COS(2 * PI() * E27)) + (F27^2 - 10 * COS(2 * PI() * F27))</f>
        <v>36.31710474775975</v>
      </c>
      <c r="L27" s="28"/>
    </row>
    <row r="28" spans="1:14" ht="18.75">
      <c r="A28" s="86" t="s">
        <v>13</v>
      </c>
      <c r="B28" s="76"/>
      <c r="C28" s="6">
        <v>-0.664362712090806</v>
      </c>
      <c r="D28" s="6">
        <v>-1.08501294339974</v>
      </c>
      <c r="E28" s="6">
        <v>1.2006048026906555</v>
      </c>
      <c r="F28" s="30">
        <v>1.3552704194719518</v>
      </c>
      <c r="G28" s="29">
        <f t="shared" ref="G28:G29" si="5" xml:space="preserve"> 40 + (C28^2 - 10 * COS(2 * PI() * C28)) + (D28^2 - 10 * COS(2 * PI() * D28)) + (E28^2 - 10 * COS(2 * PI() * E28)) + (F28^2 - 10 * COS(2 * PI() * F28))</f>
        <v>44.503153947304355</v>
      </c>
      <c r="H28" s="27">
        <v>-0.48250511081082792</v>
      </c>
      <c r="I28" s="19">
        <v>-0.96860456436120024</v>
      </c>
      <c r="J28" s="19">
        <v>0.95850950434769167</v>
      </c>
      <c r="K28" s="34">
        <v>1.123314954966985</v>
      </c>
      <c r="L28" s="39">
        <v>30.993819503877813</v>
      </c>
    </row>
    <row r="29" spans="1:14" ht="18.75">
      <c r="A29" s="78" t="s">
        <v>14</v>
      </c>
      <c r="B29" s="78"/>
      <c r="C29" s="6">
        <v>0.39901044492447513</v>
      </c>
      <c r="D29" s="6">
        <v>-1.2814083817026782</v>
      </c>
      <c r="E29" s="6">
        <v>-0.90242998552787679</v>
      </c>
      <c r="F29" s="30">
        <v>-1.6966079555330085</v>
      </c>
      <c r="G29" s="29">
        <f t="shared" si="5"/>
        <v>50.621388707035443</v>
      </c>
      <c r="H29" s="27">
        <v>0.45946310912468002</v>
      </c>
      <c r="I29" s="19">
        <v>-1.1425776049643064</v>
      </c>
      <c r="J29" s="19">
        <v>-0.90442254622333018</v>
      </c>
      <c r="K29" s="34">
        <v>-1.5801315458193625</v>
      </c>
      <c r="L29" s="40">
        <v>53.965227878166992</v>
      </c>
    </row>
    <row r="30" spans="1:14">
      <c r="G30" s="28"/>
      <c r="L30" s="28"/>
    </row>
    <row r="31" spans="1:14" ht="18.75">
      <c r="A31" s="87" t="s">
        <v>33</v>
      </c>
      <c r="B31" s="88"/>
      <c r="C31" s="6">
        <v>0.11905797530882101</v>
      </c>
      <c r="D31" s="6">
        <v>-0.96448051719090122</v>
      </c>
      <c r="E31" s="6">
        <v>0.85978179198259896</v>
      </c>
      <c r="F31" s="30">
        <v>1.5736680094333395</v>
      </c>
      <c r="G31" s="32">
        <f>40+(C31^2-10*COS(2*PI()*C31))+(D31^2-10*COS(2*PI()*D31))+(E31^2-10*COS(2*PI()*E31))+(F31^2-10*COS(2*PI()*F31))</f>
        <v>29.662059675594563</v>
      </c>
      <c r="L31" s="28"/>
    </row>
    <row r="32" spans="1:14" ht="18.75">
      <c r="A32" s="78" t="s">
        <v>15</v>
      </c>
      <c r="B32" s="78"/>
      <c r="C32" s="17">
        <v>-0.664362712090806</v>
      </c>
      <c r="D32" s="17">
        <v>-0.13080823225045402</v>
      </c>
      <c r="E32" s="17">
        <v>1.2006048026906555</v>
      </c>
      <c r="F32" s="33">
        <v>-0.24819889282403906</v>
      </c>
      <c r="G32" s="29">
        <v>37.110847102188934</v>
      </c>
      <c r="H32" s="27">
        <v>-0.70908414343091342</v>
      </c>
      <c r="I32" s="19">
        <v>-8.3218197355069107E-2</v>
      </c>
      <c r="J32" s="19">
        <v>1.2200606239596872</v>
      </c>
      <c r="K32" s="34">
        <v>-0.3521998426209596</v>
      </c>
      <c r="L32" s="29">
        <v>40.120082455896416</v>
      </c>
    </row>
    <row r="33" spans="1:13" ht="18.75">
      <c r="A33" s="78" t="s">
        <v>17</v>
      </c>
      <c r="B33" s="78"/>
      <c r="C33" s="17">
        <v>-1.3499973865802699</v>
      </c>
      <c r="D33" s="17">
        <v>1.6076522438142211</v>
      </c>
      <c r="E33" s="17">
        <v>-0.10130475680718654</v>
      </c>
      <c r="F33" s="33">
        <v>0.38565396669572394</v>
      </c>
      <c r="G33" s="29">
        <v>57.728578315781576</v>
      </c>
      <c r="H33" s="27">
        <v>-1.4338581520134741</v>
      </c>
      <c r="I33" s="19">
        <v>1.7544819874232949</v>
      </c>
      <c r="J33" s="19">
        <v>-0.1561682124127165</v>
      </c>
      <c r="K33" s="34">
        <v>0.31783639524541579</v>
      </c>
      <c r="L33" s="29">
        <v>52.701231232391592</v>
      </c>
    </row>
    <row r="34" spans="1:13" ht="18.75">
      <c r="A34" s="82" t="s">
        <v>34</v>
      </c>
      <c r="B34" s="82"/>
      <c r="C34" s="83" t="s">
        <v>35</v>
      </c>
      <c r="D34" s="83"/>
      <c r="F34" s="24"/>
      <c r="G34" s="28"/>
      <c r="L34" s="28"/>
    </row>
    <row r="35" spans="1:13" ht="19.5" thickBot="1">
      <c r="A35" s="45" t="s">
        <v>30</v>
      </c>
      <c r="B35" s="46">
        <v>0.88616234442780151</v>
      </c>
      <c r="D35" s="22" t="s">
        <v>36</v>
      </c>
      <c r="E35" s="23" t="s">
        <v>37</v>
      </c>
      <c r="F35" s="25" t="s">
        <v>38</v>
      </c>
      <c r="G35" s="28"/>
      <c r="L35" s="28"/>
    </row>
    <row r="36" spans="1:13" ht="18.75">
      <c r="A36" s="84" t="s">
        <v>16</v>
      </c>
      <c r="B36" s="85"/>
      <c r="C36" s="47">
        <v>0.11905797530882101</v>
      </c>
      <c r="D36" s="47">
        <v>-0.96448051719090122</v>
      </c>
      <c r="E36" s="47">
        <v>0.85978179198259896</v>
      </c>
      <c r="F36" s="48">
        <v>1.5736680094333395</v>
      </c>
      <c r="G36" s="49">
        <v>29.662059675594563</v>
      </c>
      <c r="H36" s="17"/>
      <c r="I36" s="17"/>
      <c r="J36" s="17"/>
      <c r="K36" s="35"/>
      <c r="L36" s="36"/>
    </row>
    <row r="37" spans="1:13" ht="18.75">
      <c r="A37" s="75" t="s">
        <v>13</v>
      </c>
      <c r="B37" s="76"/>
      <c r="C37" s="26">
        <v>-0.48250511081082792</v>
      </c>
      <c r="D37" s="17">
        <v>-0.96860456436120024</v>
      </c>
      <c r="E37" s="17">
        <v>0.95850950434769167</v>
      </c>
      <c r="F37" s="33">
        <v>1.123314954966985</v>
      </c>
      <c r="G37" s="37">
        <v>30.993819503877813</v>
      </c>
      <c r="H37" s="27">
        <f>C37+(1-2*$B$35)*(-2+$B$35*(2--2))</f>
        <v>-1.6754759608426357</v>
      </c>
      <c r="I37" s="27">
        <f t="shared" ref="I37:K37" si="6">D37+(1-2*$B$35)*(-2+$B$35*(2--2))</f>
        <v>-2.1615754143930079</v>
      </c>
      <c r="J37" s="27">
        <f t="shared" si="6"/>
        <v>-0.23446134568411625</v>
      </c>
      <c r="K37" s="27">
        <f t="shared" si="6"/>
        <v>-6.9655895064822948E-2</v>
      </c>
      <c r="L37" s="41">
        <f>40+(H37^2-10*COS(2*PI()*H37))+(I37^2-10*COS(2*PI()*I37))+(J37^2-10*COS(2*PI()*J37))+(K37^2-10*COS(2*PI()*K37))</f>
        <v>36.74603362125066</v>
      </c>
      <c r="M37" t="s">
        <v>39</v>
      </c>
    </row>
    <row r="38" spans="1:13" ht="18.75">
      <c r="A38" s="77" t="s">
        <v>15</v>
      </c>
      <c r="B38" s="78"/>
      <c r="C38" s="26">
        <v>-0.70908414343091342</v>
      </c>
      <c r="D38" s="17">
        <v>-8.3218197355069107E-2</v>
      </c>
      <c r="E38" s="17">
        <v>1.2200606239596872</v>
      </c>
      <c r="F38" s="33">
        <v>-0.3521998426209596</v>
      </c>
      <c r="G38" s="36">
        <v>40.120082455896416</v>
      </c>
      <c r="H38" s="27">
        <f t="shared" ref="H38:H40" si="7">C38+(1-2*$B$35)*(-2+$B$35*(2--2))</f>
        <v>-1.9020549934627213</v>
      </c>
      <c r="I38" s="27">
        <f t="shared" ref="I38:I40" si="8">D38+(1-2*$B$35)*(-2+$B$35*(2--2))</f>
        <v>-1.2761890473868771</v>
      </c>
      <c r="J38" s="27">
        <f t="shared" ref="J38:J40" si="9">E38+(1-2*$B$35)*(-2+$B$35*(2--2))</f>
        <v>2.7089773927879257E-2</v>
      </c>
      <c r="K38" s="27">
        <f t="shared" ref="K38:K40" si="10">F38+(1-2*$B$35)*(-2+$B$35*(2--2))</f>
        <v>-1.5451706926527675</v>
      </c>
      <c r="L38" s="41">
        <f t="shared" ref="L38:L40" si="11">40+(H38^2-10*COS(2*PI()*H38))+(I38^2-10*COS(2*PI()*I38))+(J38^2-10*COS(2*PI()*J38))+(K38^2-10*COS(2*PI()*K38))</f>
        <v>40.851907951810475</v>
      </c>
      <c r="M38" t="s">
        <v>39</v>
      </c>
    </row>
    <row r="39" spans="1:13" ht="18.75">
      <c r="A39" s="77" t="s">
        <v>14</v>
      </c>
      <c r="B39" s="78"/>
      <c r="C39" s="17">
        <v>0.39901044492447513</v>
      </c>
      <c r="D39" s="17">
        <v>-1.2814083817026782</v>
      </c>
      <c r="E39" s="17">
        <v>-0.90242998552787679</v>
      </c>
      <c r="F39" s="33">
        <v>-1.6966079555330085</v>
      </c>
      <c r="G39" s="36">
        <v>50.621388707035443</v>
      </c>
      <c r="H39" s="27">
        <f t="shared" si="7"/>
        <v>-0.79396040510733279</v>
      </c>
      <c r="I39" s="27">
        <f t="shared" si="8"/>
        <v>-2.4743792317344862</v>
      </c>
      <c r="J39" s="27">
        <f t="shared" si="9"/>
        <v>-2.0954008355596847</v>
      </c>
      <c r="K39" s="27">
        <f t="shared" si="10"/>
        <v>-2.8895788055648164</v>
      </c>
      <c r="L39" s="41">
        <f t="shared" si="11"/>
        <v>50.692017116689897</v>
      </c>
      <c r="M39" t="s">
        <v>39</v>
      </c>
    </row>
    <row r="40" spans="1:13" ht="19.5" thickBot="1">
      <c r="A40" s="79" t="s">
        <v>17</v>
      </c>
      <c r="B40" s="80"/>
      <c r="C40" s="42">
        <v>-1.4338581520134741</v>
      </c>
      <c r="D40" s="43">
        <v>1.7544819874232949</v>
      </c>
      <c r="E40" s="43">
        <v>-0.1561682124127165</v>
      </c>
      <c r="F40" s="44">
        <v>0.31783639524541579</v>
      </c>
      <c r="G40" s="38">
        <v>52.701231232391592</v>
      </c>
      <c r="H40" s="27">
        <f t="shared" si="7"/>
        <v>-2.626829002045282</v>
      </c>
      <c r="I40" s="27">
        <f t="shared" si="8"/>
        <v>0.56151113739148695</v>
      </c>
      <c r="J40" s="27">
        <f t="shared" si="9"/>
        <v>-1.3491390624445243</v>
      </c>
      <c r="K40" s="27">
        <f t="shared" si="10"/>
        <v>-0.87513445478639218</v>
      </c>
      <c r="L40" s="41">
        <f t="shared" si="11"/>
        <v>64.810262483532568</v>
      </c>
      <c r="M40" t="s">
        <v>39</v>
      </c>
    </row>
  </sheetData>
  <mergeCells count="39">
    <mergeCell ref="A7:B7"/>
    <mergeCell ref="A1:E1"/>
    <mergeCell ref="A3:B3"/>
    <mergeCell ref="A4:B4"/>
    <mergeCell ref="A5:B5"/>
    <mergeCell ref="A6:B6"/>
    <mergeCell ref="A17:B17"/>
    <mergeCell ref="A18:B18"/>
    <mergeCell ref="A19:B19"/>
    <mergeCell ref="A8:B8"/>
    <mergeCell ref="A14:E14"/>
    <mergeCell ref="A15:B15"/>
    <mergeCell ref="A16:B16"/>
    <mergeCell ref="A13:N13"/>
    <mergeCell ref="H19:I19"/>
    <mergeCell ref="H15:I15"/>
    <mergeCell ref="H16:I16"/>
    <mergeCell ref="H17:I17"/>
    <mergeCell ref="H18:I18"/>
    <mergeCell ref="A24:B24"/>
    <mergeCell ref="C24:D24"/>
    <mergeCell ref="G25:J25"/>
    <mergeCell ref="A22:N22"/>
    <mergeCell ref="A20:B20"/>
    <mergeCell ref="H20:I20"/>
    <mergeCell ref="H26:K26"/>
    <mergeCell ref="A34:B34"/>
    <mergeCell ref="C34:D34"/>
    <mergeCell ref="A36:B36"/>
    <mergeCell ref="A29:B29"/>
    <mergeCell ref="A28:B28"/>
    <mergeCell ref="A27:B27"/>
    <mergeCell ref="A31:B31"/>
    <mergeCell ref="A37:B37"/>
    <mergeCell ref="A38:B38"/>
    <mergeCell ref="A39:B39"/>
    <mergeCell ref="A40:B40"/>
    <mergeCell ref="A32:B32"/>
    <mergeCell ref="A33:B3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E6E7F-B39E-4E15-8944-01C93D60FCF8}">
  <dimension ref="A1:O40"/>
  <sheetViews>
    <sheetView workbookViewId="0">
      <selection activeCell="H15" sqref="H15:I15"/>
    </sheetView>
  </sheetViews>
  <sheetFormatPr defaultRowHeight="15"/>
  <cols>
    <col min="2" max="2" width="12" bestFit="1" customWidth="1"/>
    <col min="3" max="6" width="13" bestFit="1" customWidth="1"/>
    <col min="7" max="7" width="16.42578125" bestFit="1" customWidth="1"/>
    <col min="8" max="9" width="12.85546875" bestFit="1" customWidth="1"/>
    <col min="10" max="10" width="13" bestFit="1" customWidth="1"/>
    <col min="11" max="12" width="15" bestFit="1" customWidth="1"/>
    <col min="13" max="13" width="16.7109375" bestFit="1" customWidth="1"/>
    <col min="14" max="14" width="16.42578125" bestFit="1" customWidth="1"/>
  </cols>
  <sheetData>
    <row r="1" spans="1:15" ht="18.75">
      <c r="A1" s="99" t="s">
        <v>0</v>
      </c>
      <c r="B1" s="99"/>
      <c r="C1" s="99"/>
      <c r="D1" s="99"/>
      <c r="E1" s="99"/>
      <c r="F1" s="12"/>
      <c r="M1" t="s">
        <v>1</v>
      </c>
      <c r="N1" t="s">
        <v>2</v>
      </c>
    </row>
    <row r="2" spans="1:15" ht="18.75">
      <c r="A2" s="1" t="s">
        <v>3</v>
      </c>
      <c r="B2" s="1"/>
      <c r="C2" s="1"/>
      <c r="D2" s="1"/>
      <c r="E2" s="1"/>
      <c r="F2" s="1"/>
      <c r="K2" s="2"/>
      <c r="L2" s="2"/>
    </row>
    <row r="3" spans="1:15" ht="18.75">
      <c r="A3" s="94" t="s">
        <v>4</v>
      </c>
      <c r="B3" s="94"/>
      <c r="C3" s="50" t="s">
        <v>5</v>
      </c>
      <c r="D3" s="50" t="s">
        <v>6</v>
      </c>
      <c r="E3" s="50" t="s">
        <v>7</v>
      </c>
      <c r="F3" s="50" t="s">
        <v>18</v>
      </c>
      <c r="G3" s="51" t="s">
        <v>8</v>
      </c>
      <c r="H3" s="51" t="s">
        <v>9</v>
      </c>
      <c r="I3" s="51" t="s">
        <v>10</v>
      </c>
      <c r="J3" s="51" t="s">
        <v>11</v>
      </c>
      <c r="K3" s="51" t="s">
        <v>24</v>
      </c>
      <c r="L3" s="51" t="s">
        <v>19</v>
      </c>
      <c r="M3" s="4" t="s">
        <v>12</v>
      </c>
      <c r="N3" s="5" t="s">
        <v>9</v>
      </c>
      <c r="O3" s="5" t="s">
        <v>10</v>
      </c>
    </row>
    <row r="4" spans="1:15" ht="18.75">
      <c r="A4" s="92" t="s">
        <v>13</v>
      </c>
      <c r="B4" s="92"/>
      <c r="C4" s="6">
        <v>-1.2248096455858359</v>
      </c>
      <c r="D4" s="6">
        <v>0.2941536967568692</v>
      </c>
      <c r="E4" s="6">
        <v>-0.38534782231722575</v>
      </c>
      <c r="F4" s="6">
        <v>1.4415724876623148</v>
      </c>
      <c r="G4" s="7">
        <v>4.6822769553732213E-2</v>
      </c>
      <c r="H4" s="7">
        <v>0.19215660639303667</v>
      </c>
      <c r="I4" s="7">
        <v>0.74397984803970874</v>
      </c>
      <c r="J4" s="7">
        <v>0.4789548574637682</v>
      </c>
      <c r="K4" s="10">
        <f>100*(D4-C4^2)^2+(1-C4)^2+100*(E4-D4^2)^2+(1-D4)^2+100*(F4-E4^2)^2+(1-E4)^2</f>
        <v>342.28398309537556</v>
      </c>
      <c r="L4" s="8">
        <f>(K4-$K$5)/($K$6-$K$5)</f>
        <v>5.5731993751121651E-2</v>
      </c>
      <c r="M4" s="9">
        <f>IF(G4&lt;L4,1,0)</f>
        <v>1</v>
      </c>
      <c r="N4" s="9">
        <f>IF(H4&lt;$B$10,1,0)</f>
        <v>1</v>
      </c>
      <c r="O4" s="9">
        <f>IF(I4&lt;0.5,1,0)</f>
        <v>0</v>
      </c>
    </row>
    <row r="5" spans="1:15" ht="18.75">
      <c r="A5" s="92" t="s">
        <v>14</v>
      </c>
      <c r="B5" s="92"/>
      <c r="C5" s="6">
        <v>-0.71088032676677093</v>
      </c>
      <c r="D5" s="6">
        <v>-0.72456867899790289</v>
      </c>
      <c r="E5" s="6">
        <v>1.2295608542748138E-2</v>
      </c>
      <c r="F5" s="6">
        <v>-9.2847904339209641E-2</v>
      </c>
      <c r="G5" s="7">
        <v>0.37887469566336374</v>
      </c>
      <c r="H5" s="7">
        <v>0.99330211482061359</v>
      </c>
      <c r="I5" s="7">
        <v>0.86155684781546948</v>
      </c>
      <c r="J5" s="7">
        <v>0.21191529343622117</v>
      </c>
      <c r="K5" s="10">
        <f t="shared" ref="K5:K8" si="0">100*(D5-C5^2)^2+(1-C5)^2+100*(E5-D5^2)^2+(1-D5)^2+100*(F5-E5^2)^2+(1-E5)^2</f>
        <v>185.29844944061043</v>
      </c>
      <c r="L5" s="8">
        <f t="shared" ref="L5:L8" si="1">(K5-$K$5)/($K$6-$K$5)</f>
        <v>0</v>
      </c>
      <c r="M5" s="9">
        <f>IF(G5&lt;L5,1,0)</f>
        <v>0</v>
      </c>
      <c r="N5" s="9">
        <f t="shared" ref="N5:N8" si="2">IF(H5&lt;$B$10,1,0)</f>
        <v>0</v>
      </c>
      <c r="O5" s="9">
        <f t="shared" ref="O5:O8" si="3">IF(I5&lt;0.5,1,0)</f>
        <v>0</v>
      </c>
    </row>
    <row r="6" spans="1:15" ht="18.75">
      <c r="A6" s="92" t="s">
        <v>15</v>
      </c>
      <c r="B6" s="92"/>
      <c r="C6" s="6">
        <v>-1.8679370453341702</v>
      </c>
      <c r="D6" s="6">
        <v>1.6985352385834296</v>
      </c>
      <c r="E6" s="6">
        <v>-1.7690813026698078</v>
      </c>
      <c r="F6" s="6">
        <v>0.89581859286824761</v>
      </c>
      <c r="G6" s="7">
        <v>0.31759401135414633</v>
      </c>
      <c r="H6" s="7">
        <v>0.28940238587611711</v>
      </c>
      <c r="I6" s="7">
        <v>0.57985301686232738</v>
      </c>
      <c r="J6" s="7">
        <v>0.37124455496123143</v>
      </c>
      <c r="K6" s="10">
        <f t="shared" si="0"/>
        <v>3002.0922349958901</v>
      </c>
      <c r="L6" s="8">
        <f t="shared" si="1"/>
        <v>1</v>
      </c>
      <c r="M6" s="9">
        <f t="shared" ref="M6:M8" si="4">IF(G6&lt;L6,1,0)</f>
        <v>1</v>
      </c>
      <c r="N6" s="9">
        <f t="shared" si="2"/>
        <v>0</v>
      </c>
      <c r="O6" s="9">
        <f t="shared" si="3"/>
        <v>0</v>
      </c>
    </row>
    <row r="7" spans="1:15" ht="18.75">
      <c r="A7" s="95" t="s">
        <v>16</v>
      </c>
      <c r="B7" s="95"/>
      <c r="C7" s="6">
        <v>-1.2607681450341182</v>
      </c>
      <c r="D7" s="6">
        <v>-0.4956284151535324</v>
      </c>
      <c r="E7" s="6">
        <v>-1.7756535015199706</v>
      </c>
      <c r="F7" s="6">
        <v>1.2196796762831634</v>
      </c>
      <c r="G7" s="7">
        <v>0.58258059949477703</v>
      </c>
      <c r="H7" s="7">
        <v>0.66013754838727845</v>
      </c>
      <c r="I7" s="7">
        <v>0.45300365035379497</v>
      </c>
      <c r="J7" s="7">
        <v>0.81367967680847919</v>
      </c>
      <c r="K7" s="10">
        <f t="shared" si="0"/>
        <v>1232.1608284817653</v>
      </c>
      <c r="L7" s="8">
        <f t="shared" si="1"/>
        <v>0.37165034388017332</v>
      </c>
      <c r="M7" s="9">
        <f t="shared" si="4"/>
        <v>0</v>
      </c>
      <c r="N7" s="62">
        <f t="shared" si="2"/>
        <v>0</v>
      </c>
      <c r="O7" s="9">
        <f t="shared" si="3"/>
        <v>1</v>
      </c>
    </row>
    <row r="8" spans="1:15" ht="18.75">
      <c r="A8" s="92" t="s">
        <v>17</v>
      </c>
      <c r="B8" s="92"/>
      <c r="C8" s="6">
        <v>-0.9631290885389352</v>
      </c>
      <c r="D8" s="6">
        <v>1.2915821793337701</v>
      </c>
      <c r="E8" s="6">
        <v>1.7321932972802192</v>
      </c>
      <c r="F8" s="6">
        <v>0.33814591147155149</v>
      </c>
      <c r="G8" s="7">
        <v>9.0094063289439696E-2</v>
      </c>
      <c r="H8" s="7">
        <v>0.99166202170944584</v>
      </c>
      <c r="I8" s="7">
        <v>0.17182934666392435</v>
      </c>
      <c r="J8" s="7">
        <v>0.41065000510593008</v>
      </c>
      <c r="K8" s="10">
        <f t="shared" si="0"/>
        <v>726.94126544730352</v>
      </c>
      <c r="L8" s="8">
        <f t="shared" si="1"/>
        <v>0.19229054635957957</v>
      </c>
      <c r="M8" s="9">
        <f t="shared" si="4"/>
        <v>1</v>
      </c>
      <c r="N8" s="9">
        <f t="shared" si="2"/>
        <v>0</v>
      </c>
      <c r="O8" s="9">
        <f t="shared" si="3"/>
        <v>1</v>
      </c>
    </row>
    <row r="10" spans="1:15" ht="18">
      <c r="A10" s="13" t="s">
        <v>20</v>
      </c>
      <c r="B10" s="14">
        <f>0.2+(1/20)*(0.8-0.2)</f>
        <v>0.23</v>
      </c>
      <c r="I10" s="63"/>
    </row>
    <row r="11" spans="1:15">
      <c r="A11" s="13" t="s">
        <v>21</v>
      </c>
      <c r="B11" s="14">
        <f>1-(1/20)</f>
        <v>0.95</v>
      </c>
    </row>
    <row r="13" spans="1:15" ht="18.75">
      <c r="A13" s="96" t="s">
        <v>22</v>
      </c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</row>
    <row r="14" spans="1:15">
      <c r="A14" s="93" t="s">
        <v>23</v>
      </c>
      <c r="B14" s="93"/>
      <c r="C14" s="93"/>
      <c r="D14" s="93"/>
      <c r="E14" s="93"/>
    </row>
    <row r="15" spans="1:15" ht="18.75">
      <c r="A15" s="94" t="s">
        <v>4</v>
      </c>
      <c r="B15" s="94"/>
      <c r="C15" s="4" t="s">
        <v>5</v>
      </c>
      <c r="D15" s="4" t="s">
        <v>6</v>
      </c>
      <c r="E15" s="4" t="s">
        <v>7</v>
      </c>
      <c r="F15" s="4" t="s">
        <v>18</v>
      </c>
      <c r="H15" s="97" t="s">
        <v>4</v>
      </c>
      <c r="I15" s="98"/>
      <c r="J15" s="15" t="s">
        <v>5</v>
      </c>
      <c r="K15" s="15" t="s">
        <v>6</v>
      </c>
      <c r="L15" s="15" t="s">
        <v>7</v>
      </c>
      <c r="M15" s="4" t="s">
        <v>18</v>
      </c>
      <c r="N15" s="4" t="s">
        <v>24</v>
      </c>
    </row>
    <row r="16" spans="1:15" ht="18.75">
      <c r="A16" s="95" t="s">
        <v>14</v>
      </c>
      <c r="B16" s="95"/>
      <c r="C16" s="6">
        <v>-0.71088032676677093</v>
      </c>
      <c r="D16" s="6">
        <v>-0.72456867899790289</v>
      </c>
      <c r="E16" s="6">
        <v>1.2295608542748138E-2</v>
      </c>
      <c r="F16" s="6">
        <v>-9.2847904339209641E-2</v>
      </c>
      <c r="H16" s="78" t="s">
        <v>14</v>
      </c>
      <c r="I16" s="78"/>
      <c r="J16" s="17">
        <v>-0.71088032676677093</v>
      </c>
      <c r="K16" s="17">
        <v>-0.72456867899790289</v>
      </c>
      <c r="L16" s="17">
        <v>1.2295608542748138E-2</v>
      </c>
      <c r="M16" s="17">
        <v>-9.2847904339209641E-2</v>
      </c>
      <c r="N16" s="16">
        <f>100*(K16-J16^2)^2+(1-J16)^2+100*(L16-K16^2)^2+(1-K16)^2+100*(M16-L16^2)^2+(1-L16)^2</f>
        <v>185.29844944061043</v>
      </c>
    </row>
    <row r="17" spans="1:14" ht="18.75">
      <c r="A17" s="78" t="s">
        <v>13</v>
      </c>
      <c r="B17" s="78"/>
      <c r="C17" s="19">
        <v>-1.2248096455858359</v>
      </c>
      <c r="D17" s="19">
        <v>-0.72456867899790289</v>
      </c>
      <c r="E17" s="19">
        <v>1.7321932972802192</v>
      </c>
      <c r="F17" s="19">
        <v>1.4415724876623148</v>
      </c>
      <c r="H17" s="78" t="s">
        <v>13</v>
      </c>
      <c r="I17" s="78"/>
      <c r="J17" s="19">
        <v>-0.6309087851290901</v>
      </c>
      <c r="K17" s="19">
        <v>-0.64459713736022206</v>
      </c>
      <c r="L17" s="19">
        <v>9.226715018042897E-2</v>
      </c>
      <c r="M17" s="19">
        <v>-1.287636270152881E-2</v>
      </c>
      <c r="N17" s="16">
        <f>100*(K17-J17^2)^2+(1-J17)^2+100*(L17-K17^2)^2+(1-K17)^2+100*(M17-L17^2)^2+(1-L17)^2</f>
        <v>125.39304402308788</v>
      </c>
    </row>
    <row r="18" spans="1:14" ht="18.75">
      <c r="A18" s="78" t="s">
        <v>17</v>
      </c>
      <c r="B18" s="78"/>
      <c r="C18" s="19">
        <v>-0.9631290885389352</v>
      </c>
      <c r="D18" s="19">
        <v>0.2941536967568692</v>
      </c>
      <c r="E18" s="19">
        <v>1.2295608542748138E-2</v>
      </c>
      <c r="F18" s="19">
        <v>0.33814591147155149</v>
      </c>
      <c r="H18" s="95" t="s">
        <v>17</v>
      </c>
      <c r="I18" s="95"/>
      <c r="J18" s="17">
        <v>-0.9631290885389352</v>
      </c>
      <c r="K18" s="17">
        <v>0.2941536967568692</v>
      </c>
      <c r="L18" s="17">
        <v>1.2295608542748138E-2</v>
      </c>
      <c r="M18" s="17">
        <v>0.33814591147155149</v>
      </c>
      <c r="N18" s="16">
        <f>100*(K18-J18^2)^2+(1-J18)^2+100*(L18-K18^2)^2+(1-K18)^2+100*(M18-L18^2)^2+(1-L18)^2</f>
        <v>57.43037639258619</v>
      </c>
    </row>
    <row r="19" spans="1:14" ht="18.75">
      <c r="A19" s="78" t="s">
        <v>16</v>
      </c>
      <c r="B19" s="78"/>
      <c r="C19" s="6">
        <v>-1.2607681450341182</v>
      </c>
      <c r="D19" s="6">
        <v>-0.4956284151535324</v>
      </c>
      <c r="E19" s="6">
        <v>-1.7756535015199699</v>
      </c>
      <c r="F19" s="6">
        <v>1.2196796762831634</v>
      </c>
      <c r="H19" s="78" t="s">
        <v>16</v>
      </c>
      <c r="I19" s="78"/>
      <c r="J19" s="17">
        <v>-1.2607681450341182</v>
      </c>
      <c r="K19" s="17">
        <v>-0.4956284151535324</v>
      </c>
      <c r="L19" s="17">
        <v>-1.7756535015199699</v>
      </c>
      <c r="M19" s="17">
        <v>1.2196796762831634</v>
      </c>
      <c r="N19" s="16">
        <f t="shared" ref="N19:N20" si="5">100*(K19-J19^2)^2+(1-J19)^2+100*(L19-K19^2)^2+(1-K19)^2+100*(M19-L19^2)^2+(1-L19)^2</f>
        <v>1232.1608284817642</v>
      </c>
    </row>
    <row r="20" spans="1:14" ht="18.75">
      <c r="A20" s="78" t="s">
        <v>15</v>
      </c>
      <c r="B20" s="78"/>
      <c r="C20" s="19">
        <v>-1.2248096455858359</v>
      </c>
      <c r="D20" s="19">
        <v>1.2915821793337701</v>
      </c>
      <c r="E20" s="19">
        <v>-0.38534782231722575</v>
      </c>
      <c r="F20" s="19">
        <v>-9.2847904339209641E-2</v>
      </c>
      <c r="H20" s="78" t="s">
        <v>15</v>
      </c>
      <c r="I20" s="78"/>
      <c r="J20" s="17">
        <v>-1.2248096455858359</v>
      </c>
      <c r="K20" s="17">
        <v>1.2915821793337701</v>
      </c>
      <c r="L20" s="17">
        <v>-0.38534782231722575</v>
      </c>
      <c r="M20" s="17">
        <v>-9.2847904339209641E-2</v>
      </c>
      <c r="N20" s="16">
        <f t="shared" si="5"/>
        <v>438.82845293721221</v>
      </c>
    </row>
    <row r="22" spans="1:14" ht="18.75">
      <c r="A22" s="91" t="s">
        <v>26</v>
      </c>
      <c r="B22" s="91"/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</row>
    <row r="24" spans="1:14" ht="18.75">
      <c r="A24" s="82" t="s">
        <v>27</v>
      </c>
      <c r="B24" s="82"/>
      <c r="C24" s="83" t="s">
        <v>28</v>
      </c>
      <c r="D24" s="83"/>
    </row>
    <row r="25" spans="1:14" ht="19.5" thickBot="1">
      <c r="A25" s="52" t="s">
        <v>29</v>
      </c>
      <c r="B25" s="61">
        <v>1</v>
      </c>
      <c r="C25" s="53"/>
      <c r="D25" s="53"/>
      <c r="E25" s="53"/>
      <c r="F25" s="53"/>
      <c r="G25" s="100"/>
      <c r="H25" s="101"/>
      <c r="I25" s="101"/>
      <c r="J25" s="101"/>
      <c r="K25" s="53"/>
      <c r="L25" s="53"/>
    </row>
    <row r="26" spans="1:14" ht="18.75">
      <c r="A26" s="52" t="s">
        <v>30</v>
      </c>
      <c r="B26" s="7">
        <v>0.46813272788809601</v>
      </c>
      <c r="C26" s="53"/>
      <c r="D26" s="53"/>
      <c r="E26" s="53"/>
      <c r="F26" s="54"/>
      <c r="G26" s="55" t="s">
        <v>31</v>
      </c>
      <c r="H26" s="102" t="s">
        <v>32</v>
      </c>
      <c r="I26" s="102"/>
      <c r="J26" s="102"/>
      <c r="K26" s="102"/>
      <c r="L26" s="55" t="s">
        <v>31</v>
      </c>
    </row>
    <row r="27" spans="1:14" ht="18.75">
      <c r="A27" s="95" t="s">
        <v>17</v>
      </c>
      <c r="B27" s="95"/>
      <c r="C27" s="17">
        <v>-0.9631290885389352</v>
      </c>
      <c r="D27" s="17">
        <v>0.2941536967568692</v>
      </c>
      <c r="E27" s="17">
        <v>1.2295608542748138E-2</v>
      </c>
      <c r="F27" s="33">
        <v>0.33814591147155149</v>
      </c>
      <c r="G27" s="67">
        <f>100*(D27-C27^2)^2+(1-C27)^2+100*(E27-D27^2)^2+(1-D27)^2+100*(F27-E27^2)^2+(1-E27)^2</f>
        <v>57.43037639258619</v>
      </c>
      <c r="H27" s="53"/>
      <c r="I27" s="53"/>
      <c r="J27" s="53"/>
      <c r="K27" s="53"/>
      <c r="L27" s="64"/>
    </row>
    <row r="28" spans="1:14" ht="18.75">
      <c r="A28" s="78" t="s">
        <v>13</v>
      </c>
      <c r="B28" s="78"/>
      <c r="C28" s="17">
        <v>-0.6309087851290901</v>
      </c>
      <c r="D28" s="17">
        <v>-0.64459713736022206</v>
      </c>
      <c r="E28" s="17">
        <v>9.226715018042897E-2</v>
      </c>
      <c r="F28" s="33">
        <v>-1.287636270152881E-2</v>
      </c>
      <c r="G28" s="67">
        <f t="shared" ref="G28:G29" si="6">100*(D28-C28^2)^2+(1-C28)^2+100*(E28-D28^2)^2+(1-D28)^2+100*(F28-E28^2)^2+(1-E28)^2</f>
        <v>125.39304402308788</v>
      </c>
      <c r="H28" s="27">
        <v>-0.78643198202415188</v>
      </c>
      <c r="I28" s="27">
        <v>-0.20513714857776261</v>
      </c>
      <c r="J28" s="27">
        <v>5.4829854240164989E-2</v>
      </c>
      <c r="K28" s="70">
        <v>0.15144865205659841</v>
      </c>
      <c r="L28" s="72">
        <f>100*(I28-H28^2)^2+(1-H28)^2+100*(J28-I28^2)^2+(1-I28)^2+100*(K28-J28^2)^2+(1-J28)^2</f>
        <v>75.590547217870139</v>
      </c>
    </row>
    <row r="29" spans="1:14" ht="18.75">
      <c r="A29" s="78" t="s">
        <v>14</v>
      </c>
      <c r="B29" s="78"/>
      <c r="C29" s="17">
        <v>-0.71088032676677093</v>
      </c>
      <c r="D29" s="17">
        <v>-0.72456867899790289</v>
      </c>
      <c r="E29" s="17">
        <v>1.2295608542748138E-2</v>
      </c>
      <c r="F29" s="33">
        <v>-9.2847904339209641E-2</v>
      </c>
      <c r="G29" s="67">
        <f t="shared" si="6"/>
        <v>185.29844944061043</v>
      </c>
      <c r="H29" s="27">
        <v>-0.82896622772156869</v>
      </c>
      <c r="I29" s="27">
        <v>-0.24767139427517948</v>
      </c>
      <c r="J29" s="27">
        <v>1.2295608542748138E-2</v>
      </c>
      <c r="K29" s="70">
        <v>0.10891440635918156</v>
      </c>
      <c r="L29" s="72">
        <f>100*(I29-H29^2)^2+(1-H29)^2+100*(J29-I29^2)^2+(1-I29)^2+100*(K29-J29^2)^2+(1-J29)^2</f>
        <v>94.696500492566713</v>
      </c>
    </row>
    <row r="30" spans="1:14" ht="18.75">
      <c r="A30" s="53"/>
      <c r="B30" s="53"/>
      <c r="C30" s="53"/>
      <c r="D30" s="53"/>
      <c r="E30" s="53"/>
      <c r="F30" s="53"/>
      <c r="G30" s="64"/>
      <c r="H30" s="53"/>
      <c r="I30" s="53"/>
      <c r="J30" s="53"/>
      <c r="K30" s="53"/>
      <c r="L30" s="73"/>
    </row>
    <row r="31" spans="1:14" ht="18.75">
      <c r="A31" s="103" t="s">
        <v>41</v>
      </c>
      <c r="B31" s="104"/>
      <c r="C31" s="6">
        <v>-0.9405981499358731</v>
      </c>
      <c r="D31" s="6">
        <v>-0.7055710949045233</v>
      </c>
      <c r="E31" s="6">
        <v>1.257921761525171</v>
      </c>
      <c r="F31" s="30">
        <v>1.9784146777977814</v>
      </c>
      <c r="G31" s="65">
        <f>40+(C31^2-10*COS(2*PI()*C31))+(D31^2-10*COS(2*PI()*D31))+(E31^2-10*COS(2*PI()*E31))+(F31^2-10*COS(2*PI()*F31))</f>
        <v>30.912310613530881</v>
      </c>
      <c r="H31" s="53"/>
      <c r="I31" s="53"/>
      <c r="J31" s="53"/>
      <c r="K31" s="53"/>
      <c r="L31" s="73"/>
    </row>
    <row r="32" spans="1:14" ht="18.75">
      <c r="A32" s="78" t="s">
        <v>15</v>
      </c>
      <c r="B32" s="78"/>
      <c r="C32" s="17">
        <v>-1.2248096455858359</v>
      </c>
      <c r="D32" s="17">
        <v>1.2915821793337701</v>
      </c>
      <c r="E32" s="17">
        <v>-0.38534782231722575</v>
      </c>
      <c r="F32" s="33">
        <v>-9.2847904339209641E-2</v>
      </c>
      <c r="G32" s="68">
        <f t="shared" ref="G32:G33" si="7">100*(D32-C32^2)^2+(1-C32)^2+100*(E32-D32^2)^2+(1-D32)^2+100*(F32-E32^2)^2+(1-E32)^2</f>
        <v>438.82845293721221</v>
      </c>
      <c r="H32" s="27">
        <v>-1.0917609428300632</v>
      </c>
      <c r="I32" s="27">
        <v>0.35664936905395506</v>
      </c>
      <c r="J32" s="27">
        <v>0.38392045062245173</v>
      </c>
      <c r="K32" s="70">
        <v>0.87677789840912146</v>
      </c>
      <c r="L32" s="72">
        <f t="shared" ref="L32:L33" si="8">100*(I32-H32^2)^2+(1-H32)^2+100*(J32-I32^2)^2+(1-I32)^2+100*(K32-J32^2)^2+(1-J32)^2</f>
        <v>134.73084454806721</v>
      </c>
    </row>
    <row r="33" spans="1:13" ht="18.75">
      <c r="A33" s="78" t="s">
        <v>16</v>
      </c>
      <c r="B33" s="78"/>
      <c r="C33" s="17">
        <v>-1.2607681450341182</v>
      </c>
      <c r="D33" s="17">
        <v>-0.4956284151535324</v>
      </c>
      <c r="E33" s="17">
        <v>-1.7756535015199699</v>
      </c>
      <c r="F33" s="33">
        <v>1.2196796762831634</v>
      </c>
      <c r="G33" s="68">
        <f t="shared" si="7"/>
        <v>1232.1608284817642</v>
      </c>
      <c r="H33" s="27">
        <v>-1.1108860918408583</v>
      </c>
      <c r="I33" s="27">
        <v>-0.5939094545255007</v>
      </c>
      <c r="J33" s="27">
        <v>-0.35553763837679964</v>
      </c>
      <c r="K33" s="70">
        <v>1.5748683622863802</v>
      </c>
      <c r="L33" s="72">
        <f t="shared" si="8"/>
        <v>602.95210594617197</v>
      </c>
    </row>
    <row r="34" spans="1:13" ht="18.75">
      <c r="A34" s="109" t="s">
        <v>34</v>
      </c>
      <c r="B34" s="109"/>
      <c r="C34" s="110" t="s">
        <v>35</v>
      </c>
      <c r="D34" s="110"/>
      <c r="E34" s="53"/>
      <c r="F34" s="56"/>
      <c r="G34" s="64"/>
      <c r="H34" s="53"/>
      <c r="I34" s="53"/>
      <c r="J34" s="53"/>
      <c r="K34" s="53"/>
      <c r="L34" s="64"/>
    </row>
    <row r="35" spans="1:13" ht="18.75">
      <c r="A35" s="57" t="s">
        <v>30</v>
      </c>
      <c r="B35" s="46">
        <v>0.41495336563861018</v>
      </c>
      <c r="C35" s="53"/>
      <c r="D35" s="58" t="s">
        <v>36</v>
      </c>
      <c r="E35" s="59" t="s">
        <v>37</v>
      </c>
      <c r="F35" s="60" t="s">
        <v>38</v>
      </c>
      <c r="G35" s="64"/>
      <c r="H35" s="53"/>
      <c r="I35" s="53"/>
      <c r="J35" s="53"/>
      <c r="K35" s="53"/>
      <c r="L35" s="64"/>
    </row>
    <row r="36" spans="1:13" ht="18.75">
      <c r="A36" s="103" t="s">
        <v>17</v>
      </c>
      <c r="B36" s="104"/>
      <c r="C36" s="6">
        <v>-0.9405981499358731</v>
      </c>
      <c r="D36" s="6">
        <v>-0.7055710949045233</v>
      </c>
      <c r="E36" s="6">
        <v>1.257921761525171</v>
      </c>
      <c r="F36" s="30">
        <v>1.9784146777977814</v>
      </c>
      <c r="G36" s="65">
        <f>40+(C36^2-10*COS(2*PI()*C36))+(D36^2-10*COS(2*PI()*D36))+(E36^2-10*COS(2*PI()*E36))+(F36^2-10*COS(2*PI()*F36))</f>
        <v>30.912310613530881</v>
      </c>
      <c r="H36" s="6">
        <v>-0.9405981499358731</v>
      </c>
      <c r="I36" s="6">
        <v>-0.7055710949045233</v>
      </c>
      <c r="J36" s="6">
        <v>1.257921761525171</v>
      </c>
      <c r="K36" s="30">
        <v>1.9784146777977814</v>
      </c>
      <c r="L36" s="72">
        <f>40+(H36^2-10*COS(2*PI()*H36))+(I36^2-10*COS(2*PI()*I36))+(J36^2-10*COS(2*PI()*J36))+(K36^2-10*COS(2*PI()*K36))</f>
        <v>30.912310613530881</v>
      </c>
    </row>
    <row r="37" spans="1:13" ht="18.75">
      <c r="A37" s="111" t="s">
        <v>13</v>
      </c>
      <c r="B37" s="112"/>
      <c r="C37" s="26">
        <v>-0.78643198202415188</v>
      </c>
      <c r="D37" s="26">
        <v>-0.20513714857776261</v>
      </c>
      <c r="E37" s="26">
        <v>5.4829854240164989E-2</v>
      </c>
      <c r="F37" s="71">
        <v>0.15144865205659841</v>
      </c>
      <c r="G37" s="66">
        <f>100*(D37-C37^2)^2+(1-C37)^2+100*(E37-D37^2)^2+(1-D37)^2+100*(F37-E37^2)^2+(1-E37)^2</f>
        <v>75.590547217870139</v>
      </c>
      <c r="H37" s="27">
        <f>C37+(1-2*$B$35)*(-2+$B$35*(2--2))</f>
        <v>-0.84429542215375131</v>
      </c>
      <c r="I37" s="27">
        <f t="shared" ref="I37:K40" si="9">D37+(1-2*$B$35)*(-2+$B$35*(2--2))</f>
        <v>-0.26300058870736204</v>
      </c>
      <c r="J37" s="27">
        <f t="shared" si="9"/>
        <v>-3.0335858894344619E-3</v>
      </c>
      <c r="K37" s="70">
        <f t="shared" si="9"/>
        <v>9.3585211926998951E-2</v>
      </c>
      <c r="L37" s="66">
        <f>40+(H37^2-10*COS(2*PI()*H37))+(I37^2-10*COS(2*PI()*I37))+(J37^2-10*COS(2*PI()*J37))+(K37^2-10*COS(2*PI()*K37))</f>
        <v>17.703922895615236</v>
      </c>
      <c r="M37" s="20" t="s">
        <v>42</v>
      </c>
    </row>
    <row r="38" spans="1:13" ht="18.75">
      <c r="A38" s="105" t="s">
        <v>14</v>
      </c>
      <c r="B38" s="106"/>
      <c r="C38" s="26">
        <v>-0.82896622772156869</v>
      </c>
      <c r="D38" s="26">
        <v>-0.24767139427517948</v>
      </c>
      <c r="E38" s="26">
        <v>1.2295608542748138E-2</v>
      </c>
      <c r="F38" s="71">
        <v>0.10891440635918156</v>
      </c>
      <c r="G38" s="66">
        <f>100*(D38-C38^2)^2+(1-C38)^2+100*(E38-D38^2)^2+(1-D38)^2+100*(F38-E38^2)^2+(1-E38)^2</f>
        <v>94.696500492566713</v>
      </c>
      <c r="H38" s="27">
        <f t="shared" ref="H38:H40" si="10">C38+(1-2*$B$35)*(-2+$B$35*(2--2))</f>
        <v>-0.88682966785116812</v>
      </c>
      <c r="I38" s="27">
        <f t="shared" si="9"/>
        <v>-0.30553483440477891</v>
      </c>
      <c r="J38" s="27">
        <f t="shared" si="9"/>
        <v>-4.5567831586851314E-2</v>
      </c>
      <c r="K38" s="70">
        <f t="shared" si="9"/>
        <v>5.1050966229582113E-2</v>
      </c>
      <c r="L38" s="69">
        <f t="shared" ref="L38:L40" si="11">40+(H38^2-10*COS(2*PI()*H38))+(I38^2-10*COS(2*PI()*I38))+(J38^2-10*COS(2*PI()*J38))+(K38^2-10*COS(2*PI()*K38))</f>
        <v>17.643966074457435</v>
      </c>
      <c r="M38" s="20" t="s">
        <v>42</v>
      </c>
    </row>
    <row r="39" spans="1:13" ht="18.75">
      <c r="A39" s="105" t="s">
        <v>15</v>
      </c>
      <c r="B39" s="106"/>
      <c r="C39" s="26">
        <v>-1.0917609428300632</v>
      </c>
      <c r="D39" s="26">
        <v>0.35664936905395506</v>
      </c>
      <c r="E39" s="26">
        <v>0.38392045062245173</v>
      </c>
      <c r="F39" s="71">
        <v>0.87677789840912146</v>
      </c>
      <c r="G39" s="66">
        <f t="shared" ref="G39:G40" si="12">100*(D39-C39^2)^2+(1-C39)^2+100*(E39-D39^2)^2+(1-D39)^2+100*(F39-E39^2)^2+(1-E39)^2</f>
        <v>134.73084454806721</v>
      </c>
      <c r="H39" s="27">
        <f t="shared" si="10"/>
        <v>-1.1496243829596626</v>
      </c>
      <c r="I39" s="27">
        <f t="shared" si="9"/>
        <v>0.29878592892435563</v>
      </c>
      <c r="J39" s="27">
        <f t="shared" si="9"/>
        <v>0.32605701049285229</v>
      </c>
      <c r="K39" s="70">
        <f t="shared" si="9"/>
        <v>0.81891445827952203</v>
      </c>
      <c r="L39" s="66">
        <f t="shared" si="11"/>
        <v>39.711446231831879</v>
      </c>
      <c r="M39" s="20" t="s">
        <v>42</v>
      </c>
    </row>
    <row r="40" spans="1:13" ht="19.5" thickBot="1">
      <c r="A40" s="107" t="s">
        <v>16</v>
      </c>
      <c r="B40" s="108"/>
      <c r="C40" s="26">
        <v>-1.1108860918408583</v>
      </c>
      <c r="D40" s="26">
        <v>-0.5939094545255007</v>
      </c>
      <c r="E40" s="26">
        <v>-0.35553763837679964</v>
      </c>
      <c r="F40" s="71">
        <v>1.5748683622863802</v>
      </c>
      <c r="G40" s="66">
        <f t="shared" si="12"/>
        <v>602.95210594617197</v>
      </c>
      <c r="H40" s="27">
        <f t="shared" si="10"/>
        <v>-1.1687495319704577</v>
      </c>
      <c r="I40" s="27">
        <f t="shared" si="9"/>
        <v>-0.65177289465510013</v>
      </c>
      <c r="J40" s="27">
        <f t="shared" si="9"/>
        <v>-0.41340107850639907</v>
      </c>
      <c r="K40" s="70">
        <f t="shared" si="9"/>
        <v>1.5170049221567807</v>
      </c>
      <c r="L40" s="74">
        <f t="shared" si="11"/>
        <v>63.662941314352352</v>
      </c>
      <c r="M40" s="20" t="s">
        <v>42</v>
      </c>
    </row>
  </sheetData>
  <mergeCells count="39">
    <mergeCell ref="A39:B39"/>
    <mergeCell ref="A40:B40"/>
    <mergeCell ref="A33:B33"/>
    <mergeCell ref="A34:B34"/>
    <mergeCell ref="C34:D34"/>
    <mergeCell ref="A36:B36"/>
    <mergeCell ref="A37:B37"/>
    <mergeCell ref="A38:B38"/>
    <mergeCell ref="A32:B32"/>
    <mergeCell ref="A20:B20"/>
    <mergeCell ref="H20:I20"/>
    <mergeCell ref="A22:N22"/>
    <mergeCell ref="A24:B24"/>
    <mergeCell ref="C24:D24"/>
    <mergeCell ref="G25:J25"/>
    <mergeCell ref="H26:K26"/>
    <mergeCell ref="A27:B27"/>
    <mergeCell ref="A28:B28"/>
    <mergeCell ref="A29:B29"/>
    <mergeCell ref="A31:B31"/>
    <mergeCell ref="A17:B17"/>
    <mergeCell ref="H17:I17"/>
    <mergeCell ref="A18:B18"/>
    <mergeCell ref="H18:I18"/>
    <mergeCell ref="A19:B19"/>
    <mergeCell ref="H19:I19"/>
    <mergeCell ref="A16:B16"/>
    <mergeCell ref="H16:I16"/>
    <mergeCell ref="A1:E1"/>
    <mergeCell ref="A3:B3"/>
    <mergeCell ref="A4:B4"/>
    <mergeCell ref="A5:B5"/>
    <mergeCell ref="A6:B6"/>
    <mergeCell ref="A7:B7"/>
    <mergeCell ref="A8:B8"/>
    <mergeCell ref="A13:N13"/>
    <mergeCell ref="A14:E14"/>
    <mergeCell ref="A15:B15"/>
    <mergeCell ref="H15:I1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8B29B-2153-4259-8E32-32C6B48A0EC1}">
  <dimension ref="T1:T2"/>
  <sheetViews>
    <sheetView tabSelected="1" topLeftCell="A7" zoomScaleNormal="100" workbookViewId="0">
      <selection activeCell="I38" sqref="I38"/>
    </sheetView>
  </sheetViews>
  <sheetFormatPr defaultRowHeight="15"/>
  <sheetData>
    <row r="1" spans="20:20">
      <c r="T1" t="s">
        <v>25</v>
      </c>
    </row>
    <row r="2" spans="20:20">
      <c r="T2" t="s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Rastrigin</vt:lpstr>
      <vt:lpstr>Rosenbrock</vt:lpstr>
      <vt:lpstr>Công thức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Goi Cuon</dc:creator>
  <cp:lastModifiedBy>Goi Cuon</cp:lastModifiedBy>
  <dcterms:created xsi:type="dcterms:W3CDTF">2024-09-30T12:08:32Z</dcterms:created>
  <dcterms:modified xsi:type="dcterms:W3CDTF">2024-10-01T09:48:27Z</dcterms:modified>
</cp:coreProperties>
</file>