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7755"/>
  </bookViews>
  <sheets>
    <sheet name="Issue Tracker" sheetId="1" r:id="rId1"/>
    <sheet name="calculations" sheetId="2" state="hidden" r:id="rId2"/>
    <sheet name="MilesSton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a="1"/>
  <c r="O16" s="1"/>
  <c r="N16" a="1"/>
  <c r="N16" s="1"/>
  <c r="J10"/>
  <c r="J9"/>
  <c r="J8"/>
  <c r="J7"/>
  <c r="H79" l="1"/>
  <c r="H16"/>
  <c r="H18"/>
  <c r="H22"/>
  <c r="H24"/>
  <c r="H28"/>
  <c r="H32"/>
  <c r="H36"/>
  <c r="H40"/>
  <c r="H44"/>
  <c r="H46"/>
  <c r="H48"/>
  <c r="H50"/>
  <c r="H52"/>
  <c r="H54"/>
  <c r="H56"/>
  <c r="H58"/>
  <c r="H60"/>
  <c r="H62"/>
  <c r="H64"/>
  <c r="H66"/>
  <c r="H68"/>
  <c r="H70"/>
  <c r="H72"/>
  <c r="H74"/>
  <c r="H76"/>
  <c r="H78"/>
  <c r="H80"/>
  <c r="H20"/>
  <c r="H26"/>
  <c r="H30"/>
  <c r="H34"/>
  <c r="H38"/>
  <c r="H42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H57"/>
  <c r="H59"/>
  <c r="H61"/>
  <c r="H63"/>
  <c r="H65"/>
  <c r="H67"/>
  <c r="H69"/>
  <c r="H71"/>
  <c r="H73"/>
  <c r="H75"/>
  <c r="H77"/>
  <c r="J16"/>
  <c r="J17" s="1"/>
  <c r="J18" s="1"/>
  <c r="J19" s="1"/>
  <c r="J20" s="1"/>
  <c r="J21" s="1"/>
  <c r="J22" s="1"/>
  <c r="I16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N17" a="1"/>
  <c r="N17" s="1"/>
  <c r="N18" s="1" a="1"/>
  <c r="N18" s="1"/>
  <c r="O17" a="1"/>
  <c r="O17" s="1"/>
  <c r="J23" l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N19" a="1"/>
  <c r="N19" s="1"/>
  <c r="O18" a="1"/>
  <c r="O18" s="1"/>
  <c r="O19" l="1" a="1"/>
  <c r="O19" s="1"/>
  <c r="O20" s="1" a="1"/>
  <c r="O20" s="1"/>
  <c r="O21" s="1" a="1"/>
  <c r="O21" s="1"/>
  <c r="N20" a="1"/>
  <c r="N20" s="1"/>
  <c r="O22" l="1" a="1"/>
  <c r="O22" s="1"/>
  <c r="N21" a="1"/>
  <c r="N21" s="1"/>
  <c r="N22" s="1" a="1"/>
  <c r="N22" s="1"/>
  <c r="O23" l="1" a="1"/>
  <c r="O23" s="1"/>
  <c r="O24" s="1" a="1"/>
  <c r="O24" s="1"/>
  <c r="O25" s="1" a="1"/>
  <c r="O25" s="1"/>
  <c r="N23" a="1"/>
  <c r="N23" s="1"/>
  <c r="N24" s="1" a="1"/>
  <c r="N24" s="1"/>
  <c r="O26" l="1" a="1"/>
  <c r="O26" s="1"/>
  <c r="O27" s="1" a="1"/>
  <c r="O27" s="1"/>
  <c r="N25" a="1"/>
  <c r="N25" s="1"/>
  <c r="N26" s="1" a="1"/>
  <c r="N26" s="1"/>
  <c r="N27" s="1" a="1"/>
  <c r="N27" s="1"/>
  <c r="N28" l="1" a="1"/>
  <c r="N28" s="1"/>
  <c r="N29" s="1" a="1"/>
  <c r="N29" s="1"/>
  <c r="N30" s="1" a="1"/>
  <c r="N30" s="1"/>
  <c r="O28" a="1"/>
  <c r="O28" s="1"/>
  <c r="O29" s="1" a="1"/>
  <c r="O29" s="1"/>
  <c r="O30" s="1" a="1"/>
  <c r="O30" s="1"/>
  <c r="O31" s="1" a="1"/>
  <c r="O31" s="1"/>
  <c r="O32" s="1" a="1"/>
  <c r="O32" s="1"/>
  <c r="O33" s="1" a="1"/>
  <c r="O33" s="1"/>
  <c r="O34" s="1" a="1"/>
  <c r="O34" s="1"/>
  <c r="O35" s="1" a="1"/>
  <c r="O35" s="1"/>
  <c r="O36" s="1" a="1"/>
  <c r="O36" s="1"/>
  <c r="O37" s="1" a="1"/>
  <c r="O37" s="1"/>
  <c r="O38" s="1" a="1"/>
  <c r="O38" s="1"/>
  <c r="O39" s="1" a="1"/>
  <c r="O39" s="1"/>
  <c r="O40" s="1" a="1"/>
  <c r="O40" s="1"/>
  <c r="O41" s="1" a="1"/>
  <c r="O41" s="1"/>
  <c r="O42" s="1" a="1"/>
  <c r="O42" s="1"/>
  <c r="O43" s="1" a="1"/>
  <c r="O43" s="1"/>
  <c r="O44" s="1" a="1"/>
  <c r="O44" s="1"/>
  <c r="O45" s="1" a="1"/>
  <c r="O45" s="1"/>
  <c r="O13" s="1"/>
  <c r="N31" l="1" a="1"/>
  <c r="N31" s="1"/>
  <c r="N32" s="1" a="1"/>
  <c r="N32" s="1"/>
  <c r="N33" s="1" a="1"/>
  <c r="N33" s="1"/>
  <c r="N34" s="1" a="1"/>
  <c r="N34" s="1"/>
  <c r="N35" s="1" a="1"/>
  <c r="N35" s="1"/>
  <c r="N36" s="1" a="1"/>
  <c r="N36" s="1"/>
  <c r="N37" s="1" a="1"/>
  <c r="N37" s="1"/>
  <c r="N38" s="1" a="1"/>
  <c r="N38" s="1"/>
  <c r="N39" s="1" a="1"/>
  <c r="N39" s="1"/>
  <c r="N40" s="1" a="1"/>
  <c r="N40" s="1"/>
  <c r="N41" s="1" a="1"/>
  <c r="N41" s="1"/>
  <c r="N42" s="1" a="1"/>
  <c r="N42" s="1"/>
  <c r="N43" s="1" a="1"/>
  <c r="N43" s="1"/>
  <c r="N44" s="1" a="1"/>
  <c r="N44" s="1"/>
  <c r="N45" s="1" a="1"/>
  <c r="N45" s="1"/>
  <c r="N13" s="1"/>
  <c r="T38" a="1"/>
  <c r="T38" s="1"/>
  <c r="T30" a="1"/>
  <c r="T30" s="1"/>
  <c r="T22" a="1"/>
  <c r="T22" s="1"/>
  <c r="T36" a="1"/>
  <c r="T36" s="1"/>
  <c r="T28" a="1"/>
  <c r="T28" s="1"/>
  <c r="T34" a="1"/>
  <c r="T34" s="1"/>
  <c r="T18" a="1"/>
  <c r="T18" s="1"/>
  <c r="T45" a="1"/>
  <c r="T45" s="1"/>
  <c r="T37" a="1"/>
  <c r="T37" s="1"/>
  <c r="T29" a="1"/>
  <c r="T29" s="1"/>
  <c r="T21" a="1"/>
  <c r="T21" s="1"/>
  <c r="O12"/>
  <c r="T41" a="1"/>
  <c r="T41" s="1"/>
  <c r="T25" a="1"/>
  <c r="T25" s="1"/>
  <c r="T40" a="1"/>
  <c r="T40" s="1"/>
  <c r="T24" a="1"/>
  <c r="T24" s="1"/>
  <c r="T44" a="1"/>
  <c r="T44" s="1"/>
  <c r="T20" a="1"/>
  <c r="T20" s="1"/>
  <c r="T26" a="1"/>
  <c r="T26" s="1"/>
  <c r="T43" a="1"/>
  <c r="T43" s="1"/>
  <c r="T35" a="1"/>
  <c r="T35" s="1"/>
  <c r="T27" a="1"/>
  <c r="T27" s="1"/>
  <c r="T19" a="1"/>
  <c r="T19" s="1"/>
  <c r="T42" a="1"/>
  <c r="T42" s="1"/>
  <c r="T33" a="1"/>
  <c r="T33" s="1"/>
  <c r="T17" a="1"/>
  <c r="T17" s="1"/>
  <c r="T32" a="1"/>
  <c r="T32" s="1"/>
  <c r="T39" a="1"/>
  <c r="T39" s="1"/>
  <c r="T31" a="1"/>
  <c r="T31" s="1"/>
  <c r="T23" a="1"/>
  <c r="T23" s="1"/>
  <c r="T16" a="1"/>
  <c r="T16" s="1"/>
  <c r="S39" l="1" a="1"/>
  <c r="S39" s="1"/>
  <c r="S31" a="1"/>
  <c r="S31" s="1"/>
  <c r="S23" a="1"/>
  <c r="S23" s="1"/>
  <c r="S37" a="1"/>
  <c r="S37" s="1"/>
  <c r="S29" a="1"/>
  <c r="S29" s="1"/>
  <c r="N12"/>
  <c r="S35" a="1"/>
  <c r="S35" s="1"/>
  <c r="S19" a="1"/>
  <c r="S19" s="1"/>
  <c r="S38" a="1"/>
  <c r="S38" s="1"/>
  <c r="S30" a="1"/>
  <c r="S30" s="1"/>
  <c r="S22" a="1"/>
  <c r="S22" s="1"/>
  <c r="S42" a="1"/>
  <c r="S42" s="1"/>
  <c r="S26" a="1"/>
  <c r="S26" s="1"/>
  <c r="S41" a="1"/>
  <c r="S41" s="1"/>
  <c r="S25" a="1"/>
  <c r="S25" s="1"/>
  <c r="S45" a="1"/>
  <c r="S45" s="1"/>
  <c r="S21" a="1"/>
  <c r="S21" s="1"/>
  <c r="S27" a="1"/>
  <c r="S27" s="1"/>
  <c r="S44" a="1"/>
  <c r="S44" s="1"/>
  <c r="S36" a="1"/>
  <c r="S36" s="1"/>
  <c r="S28" a="1"/>
  <c r="S28" s="1"/>
  <c r="S20" a="1"/>
  <c r="S20" s="1"/>
  <c r="S43" a="1"/>
  <c r="S43" s="1"/>
  <c r="S34" a="1"/>
  <c r="S34" s="1"/>
  <c r="S18" a="1"/>
  <c r="S18" s="1"/>
  <c r="N8"/>
  <c r="S33" a="1"/>
  <c r="S33" s="1"/>
  <c r="S16" a="1"/>
  <c r="S16" s="1"/>
  <c r="S24" a="1"/>
  <c r="S24" s="1"/>
  <c r="S17" a="1"/>
  <c r="S17" s="1"/>
  <c r="S40" a="1"/>
  <c r="S40" s="1"/>
  <c r="S32" a="1"/>
  <c r="S32" s="1"/>
</calcChain>
</file>

<file path=xl/sharedStrings.xml><?xml version="1.0" encoding="utf-8"?>
<sst xmlns="http://schemas.openxmlformats.org/spreadsheetml/2006/main" count="271" uniqueCount="95">
  <si>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</si>
  <si>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</si>
  <si>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</si>
  <si>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</si>
  <si>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</si>
  <si>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</si>
  <si>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</si>
  <si>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</si>
  <si>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</si>
  <si>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</si>
  <si>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</si>
  <si>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</si>
  <si>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</si>
  <si>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</si>
  <si>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</si>
  <si>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</si>
  <si>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</si>
  <si>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</si>
  <si>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</si>
  <si>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</si>
  <si>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</si>
  <si>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</si>
  <si>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</si>
  <si>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</si>
  <si>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</si>
  <si>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</si>
  <si>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</si>
  <si>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</si>
  <si>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</si>
  <si>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</si>
  <si>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</si>
  <si>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</si>
  <si>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</si>
  <si>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</si>
  <si>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</si>
  <si>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</si>
  <si>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</si>
  <si>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</si>
  <si>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</si>
  <si>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</si>
  <si>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</si>
  <si>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</si>
  <si>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</si>
  <si>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</si>
  <si>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</si>
  <si>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</si>
  <si>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</si>
  <si>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</si>
  <si>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</si>
  <si>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</si>
  <si>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</si>
  <si>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</si>
  <si>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</si>
  <si>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</si>
  <si>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</si>
  <si>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</si>
  <si>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</si>
  <si>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</si>
  <si>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</si>
  <si>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</si>
  <si>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</si>
  <si>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</si>
  <si>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</si>
  <si>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</si>
  <si>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</si>
  <si>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</si>
  <si>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</si>
  <si>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</si>
  <si>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</si>
  <si>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</si>
  <si>
    <t>Module Tạo mới Order
    - Cho phép Customer nhập bằng tay
    - Cho phép Customer import từ file excel theo mẫu có sẵn</t>
  </si>
  <si>
    <r>
      <t xml:space="preserve">Chưa xử lý. Đang group theo Ward Id nhưng như vậy thì hiển thị address ntn ?
</t>
    </r>
    <r>
      <rPr>
        <sz val="12"/>
        <color rgb="FFFF0000"/>
        <rFont val="Calibri"/>
        <family val="2"/>
        <scheme val="minor"/>
      </rPr>
      <t>Đang group theo districtId</t>
    </r>
  </si>
  <si>
    <t>Sửa các view của request và order bên Tiktak hiện tại không thể hiển thị lên được.</t>
  </si>
  <si>
    <t>Tiktak</t>
  </si>
  <si>
    <t>Milestone</t>
  </si>
  <si>
    <t>Delivery Items</t>
  </si>
  <si>
    <t xml:space="preserve">Số các item trong từng status ở màn hình Dashboard của Customer phải được cập nhật liên tục </t>
  </si>
  <si>
    <t>ở màn hình Index , thêm date picker from để filter theo date. Không load hết data xuống</t>
  </si>
  <si>
    <t>Màn hình Assign: 
- validate khi click Assign button nhưng chưa chọn Delivery men</t>
  </si>
  <si>
    <t>Thầy Phương</t>
  </si>
  <si>
    <t>Màn hình Assign:
- Nếu assign DM lần đầu : chỉ có button Assign
- Nếu edit DM: button Assign đổi tên thành Reassign, và thêm button UnAssign</t>
  </si>
  <si>
    <t>Màn hình View Plan Detail:
- chỉnh sửa lại thông tin của plan như sau:
   + plan no: 32  -   Distance: 30 km          [date] [button close]</t>
  </si>
  <si>
    <t xml:space="preserve">Thêm nút ra trang index trong màn hình này </t>
  </si>
  <si>
    <t xml:space="preserve">Fix xong . Có degrade bug </t>
  </si>
  <si>
    <t>Màn hình Dashboard:
- Order để lên phía trên Request</t>
  </si>
  <si>
    <t>Màn hình Edit Delivery Plan / Edit Collection Plan phần hiển thị số distance đang bị sai và bể ở màn hình 1024 x 768</t>
  </si>
  <si>
    <t>Save lat and long của waypoints cũng như lat long của Waypoints và segments xuống db :)</t>
  </si>
  <si>
    <r>
      <t xml:space="preserve">Plan:
      Màn hình plan index
      Update phần Delivery Plan tương ứng theo CollectionPlan (View)
      Save DeliveryPlan xuống được DB
Customer:
      Xong layout chính (Dashboard) View được các Order và requests     
      </t>
    </r>
    <r>
      <rPr>
        <b/>
        <sz val="12"/>
        <color rgb="FFFFC000"/>
        <rFont val="Calibri"/>
        <family val="2"/>
        <scheme val="minor"/>
      </rPr>
      <t>Cập nhật được số layout ở trạng thái nào đó một cách tự động</t>
    </r>
    <r>
      <rPr>
        <sz val="12"/>
        <color theme="0"/>
        <rFont val="Calibri"/>
        <family val="2"/>
        <scheme val="minor"/>
      </rPr>
      <t xml:space="preserve">
      </t>
    </r>
    <r>
      <rPr>
        <b/>
        <sz val="12"/>
        <color rgb="FFFFC000"/>
        <rFont val="Calibri"/>
        <family val="2"/>
        <scheme val="minor"/>
      </rPr>
      <t>Customer tạo được order mới bằng tay</t>
    </r>
    <r>
      <rPr>
        <sz val="12"/>
        <color theme="0"/>
        <rFont val="Calibri"/>
        <family val="2"/>
        <scheme val="minor"/>
      </rPr>
      <t xml:space="preserve">
</t>
    </r>
  </si>
  <si>
    <r>
      <t xml:space="preserve">Tiktak Staff: 
       </t>
    </r>
    <r>
      <rPr>
        <sz val="12"/>
        <color rgb="FFFFC000"/>
        <rFont val="Calibri"/>
        <family val="2"/>
        <scheme val="minor"/>
      </rPr>
      <t xml:space="preserve">Xem được request và order
       Xong màn hình dasboard của tiktak staff
       Xong chức năng pricing bên phía tiktak staff
       Được inform mỗi khi customer reject price? </t>
    </r>
    <r>
      <rPr>
        <sz val="12"/>
        <color theme="0"/>
        <rFont val="Calibri"/>
        <family val="2"/>
        <scheme val="minor"/>
      </rPr>
      <t xml:space="preserve">
Customer:
      </t>
    </r>
    <r>
      <rPr>
        <sz val="12"/>
        <color rgb="FFFFC000"/>
        <rFont val="Calibri"/>
        <family val="2"/>
        <scheme val="minor"/>
      </rPr>
      <t xml:space="preserve"> Import được order từ file excel theo một mẫu nào đó       
       Cho phép customer approve + reject Request price</t>
    </r>
  </si>
  <si>
    <t xml:space="preserve">Đã xong </t>
  </si>
  <si>
    <t>Xử lý hiển thị giao diện cho màn hình view Request và Orders</t>
  </si>
  <si>
    <t>Xử lý phần Add Item vào Order cho màn hình của Customer</t>
  </si>
  <si>
    <t>Co date picker nhung van chua chay duoc on dinh.</t>
  </si>
  <si>
    <t xml:space="preserve">Chưa ổn định . Đang còn lỗi ở hiển thị tên cty. </t>
  </si>
  <si>
    <t xml:space="preserve">Layout của Order và Item chưa chạy được bên cả Tiktak + </t>
  </si>
</sst>
</file>

<file path=xl/styles.xml><?xml version="1.0" encoding="utf-8"?>
<styleSheet xmlns="http://schemas.openxmlformats.org/spreadsheetml/2006/main">
  <fonts count="22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46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  <xf numFmtId="14" fontId="0" fillId="2" borderId="7" xfId="0" applyNumberFormat="1" applyBorder="1">
      <alignment horizontal="left" vertical="center" indent="1"/>
    </xf>
    <xf numFmtId="0" fontId="0" fillId="2" borderId="7" xfId="0" applyBorder="1">
      <alignment horizontal="left" vertical="center" indent="1"/>
    </xf>
    <xf numFmtId="0" fontId="0" fillId="2" borderId="7" xfId="0" applyBorder="1" applyAlignment="1">
      <alignment horizontal="left" vertical="center" wrapText="1" indent="1"/>
    </xf>
    <xf numFmtId="0" fontId="19" fillId="2" borderId="0" xfId="0" applyFont="1" applyFill="1" applyBorder="1">
      <alignment horizontal="left" vertical="center" indent="1"/>
    </xf>
    <xf numFmtId="0" fontId="19" fillId="2" borderId="0" xfId="0" applyFont="1" applyFill="1" applyBorder="1" applyAlignment="1">
      <alignment horizontal="left" vertical="center" wrapText="1" indent="1"/>
    </xf>
    <xf numFmtId="14" fontId="19" fillId="2" borderId="0" xfId="2" applyFont="1" applyFill="1" applyBorder="1" applyAlignment="1">
      <alignment horizontal="left" vertical="center" indent="1"/>
    </xf>
    <xf numFmtId="0" fontId="19" fillId="2" borderId="0" xfId="0" applyFont="1" applyAlignment="1">
      <alignment horizontal="left" vertical="center" wrapText="1" indent="1"/>
    </xf>
    <xf numFmtId="14" fontId="19" fillId="2" borderId="0" xfId="0" applyNumberFormat="1" applyFont="1">
      <alignment horizontal="left" vertical="center" indent="1"/>
    </xf>
    <xf numFmtId="0" fontId="19" fillId="2" borderId="0" xfId="0" applyFont="1">
      <alignment horizontal="left" vertical="center" indent="1"/>
    </xf>
    <xf numFmtId="0" fontId="21" fillId="2" borderId="0" xfId="0" applyFont="1" applyFill="1" applyBorder="1">
      <alignment horizontal="left" vertical="center" indent="1"/>
    </xf>
    <xf numFmtId="0" fontId="21" fillId="2" borderId="0" xfId="0" applyFont="1" applyFill="1" applyBorder="1" applyAlignment="1">
      <alignment horizontal="left" vertical="center" wrapText="1" indent="1"/>
    </xf>
    <xf numFmtId="14" fontId="21" fillId="2" borderId="0" xfId="2" applyFont="1" applyFill="1" applyBorder="1" applyAlignment="1">
      <alignment horizontal="left" vertical="center" indent="1"/>
    </xf>
    <xf numFmtId="0" fontId="21" fillId="2" borderId="0" xfId="0" applyFont="1" applyAlignment="1">
      <alignment horizontal="left" vertical="center" wrapText="1" indent="1"/>
    </xf>
    <xf numFmtId="14" fontId="21" fillId="2" borderId="0" xfId="0" applyNumberFormat="1" applyFont="1">
      <alignment horizontal="left" vertical="center" indent="1"/>
    </xf>
    <xf numFmtId="0" fontId="21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relativeIndent="255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63"/>
        </c:manualLayout>
      </c:layout>
      <c:areaChart>
        <c:grouping val="standard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</c:numCache>
            </c:numRef>
          </c:val>
        </c:ser>
        <c:dLbls/>
        <c:axId val="80215040"/>
        <c:axId val="80098048"/>
      </c:areaChart>
      <c:lineChart>
        <c:grouping val="standard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</c:v>
                </c:pt>
                <c:pt idx="9">
                  <c:v>11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28</c:v>
                </c:pt>
                <c:pt idx="14">
                  <c:v>31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</c:numCache>
            </c:numRef>
          </c:val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</c:numCache>
            </c:numRef>
          </c:val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20"/>
                <c:pt idx="0">
                  <c:v>1.6400000000000001</c:v>
                </c:pt>
                <c:pt idx="1">
                  <c:v>1.6400000000000001</c:v>
                </c:pt>
                <c:pt idx="2">
                  <c:v>1.6400000000000001</c:v>
                </c:pt>
                <c:pt idx="3">
                  <c:v>1.6400000000000001</c:v>
                </c:pt>
                <c:pt idx="4">
                  <c:v>1.6400000000000001</c:v>
                </c:pt>
                <c:pt idx="5">
                  <c:v>1.6400000000000001</c:v>
                </c:pt>
                <c:pt idx="6">
                  <c:v>1.6400000000000001</c:v>
                </c:pt>
                <c:pt idx="7">
                  <c:v>1.6400000000000001</c:v>
                </c:pt>
                <c:pt idx="8">
                  <c:v>12.64</c:v>
                </c:pt>
                <c:pt idx="9">
                  <c:v>12.64</c:v>
                </c:pt>
                <c:pt idx="10">
                  <c:v>18.64</c:v>
                </c:pt>
                <c:pt idx="11">
                  <c:v>21.64</c:v>
                </c:pt>
                <c:pt idx="12">
                  <c:v>22.64</c:v>
                </c:pt>
                <c:pt idx="13">
                  <c:v>29.64</c:v>
                </c:pt>
                <c:pt idx="14">
                  <c:v>32.64</c:v>
                </c:pt>
                <c:pt idx="15">
                  <c:v>39.64</c:v>
                </c:pt>
                <c:pt idx="16">
                  <c:v>41.64</c:v>
                </c:pt>
                <c:pt idx="17">
                  <c:v>42.64</c:v>
                </c:pt>
                <c:pt idx="18">
                  <c:v>42.64</c:v>
                </c:pt>
                <c:pt idx="19">
                  <c:v>42.64</c:v>
                </c:pt>
              </c:numCache>
            </c:numRef>
          </c:val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20"/>
                <c:pt idx="0">
                  <c:v>1.6400000000000001</c:v>
                </c:pt>
                <c:pt idx="1">
                  <c:v>1.6400000000000001</c:v>
                </c:pt>
                <c:pt idx="2">
                  <c:v>1.6400000000000001</c:v>
                </c:pt>
                <c:pt idx="3">
                  <c:v>1.6400000000000001</c:v>
                </c:pt>
                <c:pt idx="4">
                  <c:v>1.6400000000000001</c:v>
                </c:pt>
                <c:pt idx="5">
                  <c:v>1.6400000000000001</c:v>
                </c:pt>
                <c:pt idx="6">
                  <c:v>1.6400000000000001</c:v>
                </c:pt>
                <c:pt idx="7">
                  <c:v>1.6400000000000001</c:v>
                </c:pt>
                <c:pt idx="8">
                  <c:v>2.64</c:v>
                </c:pt>
                <c:pt idx="9">
                  <c:v>7.6400000000000006</c:v>
                </c:pt>
                <c:pt idx="10">
                  <c:v>8.64</c:v>
                </c:pt>
                <c:pt idx="11">
                  <c:v>11.64</c:v>
                </c:pt>
                <c:pt idx="12">
                  <c:v>11.64</c:v>
                </c:pt>
                <c:pt idx="13">
                  <c:v>15.64</c:v>
                </c:pt>
                <c:pt idx="14">
                  <c:v>17.64</c:v>
                </c:pt>
                <c:pt idx="15">
                  <c:v>23.64</c:v>
                </c:pt>
                <c:pt idx="16">
                  <c:v>23.64</c:v>
                </c:pt>
                <c:pt idx="17">
                  <c:v>28.64</c:v>
                </c:pt>
                <c:pt idx="18">
                  <c:v>28.64</c:v>
                </c:pt>
                <c:pt idx="19">
                  <c:v>28.64</c:v>
                </c:pt>
              </c:numCache>
            </c:numRef>
          </c:val>
        </c:ser>
        <c:dLbls>
          <c:showVal val="1"/>
        </c:dLbls>
        <c:marker val="1"/>
        <c:axId val="80215040"/>
        <c:axId val="80098048"/>
      </c:lineChart>
      <c:dateAx>
        <c:axId val="80215040"/>
        <c:scaling>
          <c:orientation val="minMax"/>
        </c:scaling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98048"/>
        <c:crosses val="autoZero"/>
        <c:lblOffset val="100"/>
        <c:baseTimeUnit val="days"/>
      </c:dateAx>
      <c:valAx>
        <c:axId val="8009804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80215040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/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fitToPage="1"/>
  </sheetPr>
  <dimension ref="B1:L108"/>
  <sheetViews>
    <sheetView showGridLines="0" tabSelected="1" topLeftCell="A49" zoomScale="60" zoomScaleNormal="60" workbookViewId="0">
      <selection activeCell="F60" sqref="F60"/>
    </sheetView>
  </sheetViews>
  <sheetFormatPr defaultRowHeight="30" customHeight="1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/>
    <row r="2" spans="2:12" ht="30" customHeight="1">
      <c r="B2" s="42" t="s">
        <v>24</v>
      </c>
      <c r="C2" s="43"/>
      <c r="D2" s="43"/>
      <c r="E2" s="43"/>
      <c r="F2" s="43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>
      <c r="B3" s="44"/>
      <c r="C3" s="45"/>
      <c r="D3" s="45"/>
      <c r="E3" s="45"/>
      <c r="F3" s="45"/>
      <c r="G3" s="6" t="s">
        <v>5</v>
      </c>
      <c r="H3" s="6" t="s">
        <v>5</v>
      </c>
      <c r="I3" s="7">
        <v>41363</v>
      </c>
      <c r="J3" s="17">
        <v>20</v>
      </c>
      <c r="K3" s="20"/>
    </row>
    <row r="16" spans="2:12" ht="30" customHeight="1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customHeight="1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customHeight="1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customHeight="1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customHeight="1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48.75" customHeight="1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  <c r="K27" s="14" t="s">
        <v>27</v>
      </c>
    </row>
    <row r="28" spans="2:12" ht="46.5" customHeight="1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customHeight="1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customHeight="1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>
        <v>41357</v>
      </c>
      <c r="I31" s="11" t="s">
        <v>27</v>
      </c>
      <c r="J31" s="14" t="s">
        <v>71</v>
      </c>
      <c r="K31" s="14" t="s">
        <v>27</v>
      </c>
    </row>
    <row r="32" spans="2:12" ht="57" customHeight="1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customHeight="1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customHeight="1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customHeight="1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>
      <c r="B36" s="2">
        <v>20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customHeight="1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>
      <c r="B38" s="2">
        <v>22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>
      <c r="B39" s="2">
        <v>23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26" customFormat="1" ht="57.75" customHeight="1">
      <c r="B40" s="2">
        <v>24</v>
      </c>
      <c r="C40" s="23" t="s">
        <v>63</v>
      </c>
      <c r="D40" s="22" t="s">
        <v>33</v>
      </c>
      <c r="E40" s="22" t="s">
        <v>26</v>
      </c>
      <c r="F40" s="24">
        <v>41357</v>
      </c>
      <c r="G40" s="22" t="s">
        <v>53</v>
      </c>
      <c r="H40" s="24">
        <v>41358</v>
      </c>
      <c r="I40" s="22" t="s">
        <v>27</v>
      </c>
      <c r="J40" s="25" t="s">
        <v>82</v>
      </c>
      <c r="K40" s="25" t="s">
        <v>27</v>
      </c>
    </row>
    <row r="41" spans="2:12" ht="30" customHeight="1">
      <c r="B41" s="2">
        <v>25</v>
      </c>
      <c r="C41" s="21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>
        <v>41359</v>
      </c>
      <c r="I41" s="11" t="s">
        <v>42</v>
      </c>
      <c r="K41" s="14" t="s">
        <v>42</v>
      </c>
    </row>
    <row r="42" spans="2:12" ht="57.75" customHeight="1">
      <c r="B42" s="2">
        <v>26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>
        <v>41359</v>
      </c>
      <c r="I42" s="11" t="s">
        <v>27</v>
      </c>
      <c r="J42" s="14" t="s">
        <v>83</v>
      </c>
      <c r="K42" s="14" t="s">
        <v>27</v>
      </c>
    </row>
    <row r="43" spans="2:12" s="35" customFormat="1" ht="51" customHeight="1">
      <c r="B43" s="2">
        <v>27</v>
      </c>
      <c r="C43" s="31" t="s">
        <v>67</v>
      </c>
      <c r="D43" s="30" t="s">
        <v>68</v>
      </c>
      <c r="E43" s="30" t="s">
        <v>26</v>
      </c>
      <c r="F43" s="32">
        <v>41357</v>
      </c>
      <c r="G43" s="30" t="s">
        <v>27</v>
      </c>
      <c r="H43" s="32"/>
      <c r="I43" s="30"/>
      <c r="J43" s="33"/>
      <c r="K43" s="33"/>
      <c r="L43" s="34">
        <v>41363</v>
      </c>
    </row>
    <row r="44" spans="2:12" ht="48.75" customHeight="1">
      <c r="B44" s="2">
        <v>28</v>
      </c>
      <c r="C44" s="13" t="s">
        <v>69</v>
      </c>
      <c r="D44" s="2" t="s">
        <v>33</v>
      </c>
      <c r="E44" s="11" t="s">
        <v>26</v>
      </c>
      <c r="F44" s="3">
        <v>41357</v>
      </c>
      <c r="G44" s="2" t="s">
        <v>27</v>
      </c>
      <c r="H44" s="3">
        <v>41358</v>
      </c>
      <c r="I44" s="11" t="s">
        <v>27</v>
      </c>
      <c r="K44" s="14" t="s">
        <v>27</v>
      </c>
      <c r="L44" s="1">
        <v>41358</v>
      </c>
    </row>
    <row r="45" spans="2:12" s="35" customFormat="1" ht="73.5" customHeight="1">
      <c r="B45" s="2">
        <v>29</v>
      </c>
      <c r="C45" s="31" t="s">
        <v>70</v>
      </c>
      <c r="D45" s="30" t="s">
        <v>34</v>
      </c>
      <c r="E45" s="30" t="s">
        <v>26</v>
      </c>
      <c r="F45" s="32">
        <v>41358</v>
      </c>
      <c r="G45" s="30" t="s">
        <v>27</v>
      </c>
      <c r="H45" s="32"/>
      <c r="I45" s="30"/>
      <c r="J45" s="33"/>
      <c r="K45" s="33" t="s">
        <v>42</v>
      </c>
      <c r="L45" s="34">
        <v>41361</v>
      </c>
    </row>
    <row r="46" spans="2:12" ht="54.75" customHeight="1">
      <c r="B46" s="2">
        <v>30</v>
      </c>
      <c r="C46" s="12" t="s">
        <v>72</v>
      </c>
      <c r="D46" s="11" t="s">
        <v>73</v>
      </c>
      <c r="E46" s="11" t="s">
        <v>26</v>
      </c>
      <c r="F46" s="3">
        <v>41358</v>
      </c>
      <c r="G46" s="11" t="s">
        <v>27</v>
      </c>
      <c r="H46" s="3">
        <v>41359</v>
      </c>
      <c r="I46" s="11" t="s">
        <v>42</v>
      </c>
      <c r="K46" s="14" t="s">
        <v>27</v>
      </c>
      <c r="L46" s="1">
        <v>41360</v>
      </c>
    </row>
    <row r="47" spans="2:12" s="35" customFormat="1" ht="51" customHeight="1">
      <c r="B47" s="2">
        <v>31</v>
      </c>
      <c r="C47" s="31" t="s">
        <v>76</v>
      </c>
      <c r="D47" s="30" t="s">
        <v>34</v>
      </c>
      <c r="E47" s="30" t="s">
        <v>26</v>
      </c>
      <c r="F47" s="32">
        <v>41358</v>
      </c>
      <c r="G47" s="30" t="s">
        <v>27</v>
      </c>
      <c r="H47" s="32"/>
      <c r="I47" s="30"/>
      <c r="J47" s="33"/>
      <c r="K47" s="33" t="s">
        <v>42</v>
      </c>
      <c r="L47" s="34">
        <v>41359</v>
      </c>
    </row>
    <row r="48" spans="2:12" s="41" customFormat="1" ht="48.75" customHeight="1">
      <c r="B48" s="2">
        <v>32</v>
      </c>
      <c r="C48" s="37" t="s">
        <v>77</v>
      </c>
      <c r="D48" s="36" t="s">
        <v>33</v>
      </c>
      <c r="E48" s="36" t="s">
        <v>26</v>
      </c>
      <c r="F48" s="38">
        <v>41359</v>
      </c>
      <c r="G48" s="36" t="s">
        <v>79</v>
      </c>
      <c r="H48" s="38"/>
      <c r="I48" s="36" t="s">
        <v>42</v>
      </c>
      <c r="J48" s="39" t="s">
        <v>92</v>
      </c>
      <c r="K48" s="39" t="s">
        <v>42</v>
      </c>
      <c r="L48" s="40">
        <v>41360</v>
      </c>
    </row>
    <row r="49" spans="2:12" s="41" customFormat="1" ht="62.25" customHeight="1">
      <c r="B49" s="2">
        <v>33</v>
      </c>
      <c r="C49" s="13" t="s">
        <v>78</v>
      </c>
      <c r="D49" s="2" t="s">
        <v>33</v>
      </c>
      <c r="E49" s="2" t="s">
        <v>26</v>
      </c>
      <c r="F49" s="3">
        <v>41359</v>
      </c>
      <c r="G49" s="2" t="s">
        <v>79</v>
      </c>
      <c r="H49" s="3">
        <v>41361</v>
      </c>
      <c r="I49" s="2" t="s">
        <v>42</v>
      </c>
      <c r="J49" s="39"/>
      <c r="K49" s="39" t="s">
        <v>42</v>
      </c>
      <c r="L49" s="40">
        <v>41360</v>
      </c>
    </row>
    <row r="50" spans="2:12" s="41" customFormat="1" ht="106.5" customHeight="1">
      <c r="B50" s="2">
        <v>34</v>
      </c>
      <c r="C50" s="13" t="s">
        <v>80</v>
      </c>
      <c r="D50" s="2" t="s">
        <v>33</v>
      </c>
      <c r="E50" s="2" t="s">
        <v>26</v>
      </c>
      <c r="F50" s="3">
        <v>41359</v>
      </c>
      <c r="G50" s="2" t="s">
        <v>79</v>
      </c>
      <c r="H50" s="3">
        <v>41361</v>
      </c>
      <c r="I50" s="2" t="s">
        <v>42</v>
      </c>
      <c r="J50" s="39"/>
      <c r="K50" s="39" t="s">
        <v>42</v>
      </c>
      <c r="L50" s="40">
        <v>41360</v>
      </c>
    </row>
    <row r="51" spans="2:12" ht="66" customHeight="1">
      <c r="B51" s="2">
        <v>35</v>
      </c>
      <c r="C51" s="12" t="s">
        <v>81</v>
      </c>
      <c r="D51" s="11" t="s">
        <v>33</v>
      </c>
      <c r="E51" s="11" t="s">
        <v>26</v>
      </c>
      <c r="F51" s="3">
        <v>41359</v>
      </c>
      <c r="G51" s="11" t="s">
        <v>79</v>
      </c>
      <c r="H51" s="3">
        <v>41361</v>
      </c>
      <c r="I51" s="2" t="s">
        <v>42</v>
      </c>
      <c r="K51" s="14" t="s">
        <v>42</v>
      </c>
      <c r="L51" s="1">
        <v>41360</v>
      </c>
    </row>
    <row r="52" spans="2:12" ht="51" customHeight="1">
      <c r="B52" s="2">
        <v>36</v>
      </c>
      <c r="C52" s="12" t="s">
        <v>85</v>
      </c>
      <c r="D52" s="11" t="s">
        <v>33</v>
      </c>
      <c r="E52" s="11" t="s">
        <v>26</v>
      </c>
      <c r="F52" s="3">
        <v>41359</v>
      </c>
      <c r="G52" s="11" t="s">
        <v>27</v>
      </c>
      <c r="H52" s="3">
        <v>41359</v>
      </c>
      <c r="I52" s="2" t="s">
        <v>42</v>
      </c>
      <c r="K52" s="14" t="s">
        <v>42</v>
      </c>
      <c r="L52" s="1">
        <v>41360</v>
      </c>
    </row>
    <row r="53" spans="2:12" ht="56.25" customHeight="1">
      <c r="B53" s="2">
        <v>37</v>
      </c>
      <c r="C53" s="12" t="s">
        <v>84</v>
      </c>
      <c r="D53" s="11" t="s">
        <v>33</v>
      </c>
      <c r="E53" s="11" t="s">
        <v>26</v>
      </c>
      <c r="F53" s="3">
        <v>41359</v>
      </c>
      <c r="G53" s="11" t="s">
        <v>79</v>
      </c>
      <c r="H53" s="3">
        <v>41359</v>
      </c>
      <c r="I53" s="2" t="s">
        <v>42</v>
      </c>
      <c r="K53" s="14" t="s">
        <v>42</v>
      </c>
      <c r="L53" s="1">
        <v>41360</v>
      </c>
    </row>
    <row r="54" spans="2:12" ht="43.5" customHeight="1">
      <c r="B54" s="2">
        <v>38</v>
      </c>
      <c r="C54" s="12" t="s">
        <v>86</v>
      </c>
      <c r="D54" s="11" t="s">
        <v>33</v>
      </c>
      <c r="E54" s="11" t="s">
        <v>26</v>
      </c>
      <c r="F54" s="3">
        <v>41359</v>
      </c>
      <c r="G54" s="11" t="s">
        <v>79</v>
      </c>
      <c r="H54" s="3">
        <v>41359</v>
      </c>
      <c r="I54" s="2" t="s">
        <v>27</v>
      </c>
      <c r="J54" s="14" t="s">
        <v>89</v>
      </c>
      <c r="K54" s="14" t="s">
        <v>27</v>
      </c>
      <c r="L54" s="1">
        <v>41360</v>
      </c>
    </row>
    <row r="55" spans="2:12" ht="47.25" customHeight="1">
      <c r="B55" s="2">
        <v>39</v>
      </c>
      <c r="C55" s="12" t="s">
        <v>90</v>
      </c>
      <c r="D55" s="11" t="s">
        <v>73</v>
      </c>
      <c r="E55" s="11" t="s">
        <v>26</v>
      </c>
      <c r="F55" s="3">
        <v>41360</v>
      </c>
      <c r="G55" s="11" t="s">
        <v>27</v>
      </c>
      <c r="H55" s="3">
        <v>41361</v>
      </c>
      <c r="I55" s="11" t="s">
        <v>27</v>
      </c>
      <c r="J55" s="14" t="s">
        <v>93</v>
      </c>
      <c r="K55" s="14" t="s">
        <v>27</v>
      </c>
      <c r="L55" s="1">
        <v>41360</v>
      </c>
    </row>
    <row r="56" spans="2:12" ht="42.75" customHeight="1">
      <c r="B56" s="2">
        <v>40</v>
      </c>
      <c r="C56" s="12" t="s">
        <v>91</v>
      </c>
      <c r="D56" s="11" t="s">
        <v>34</v>
      </c>
      <c r="E56" s="11" t="s">
        <v>26</v>
      </c>
      <c r="F56" s="3">
        <v>41360</v>
      </c>
      <c r="G56" s="11" t="s">
        <v>27</v>
      </c>
      <c r="H56" s="3">
        <v>41361</v>
      </c>
      <c r="I56" s="11" t="s">
        <v>27</v>
      </c>
      <c r="K56" s="14" t="s">
        <v>27</v>
      </c>
      <c r="L56" s="1">
        <v>41360</v>
      </c>
    </row>
    <row r="57" spans="2:12" ht="48.75" customHeight="1">
      <c r="B57" s="2">
        <v>41</v>
      </c>
      <c r="C57" s="12" t="s">
        <v>94</v>
      </c>
      <c r="D57" s="11" t="s">
        <v>34</v>
      </c>
      <c r="E57" s="11" t="s">
        <v>26</v>
      </c>
      <c r="F57" s="3">
        <v>41361</v>
      </c>
      <c r="G57" s="11" t="s">
        <v>27</v>
      </c>
      <c r="H57" s="3"/>
      <c r="I57" s="11"/>
      <c r="K57" s="14" t="s">
        <v>42</v>
      </c>
    </row>
    <row r="58" spans="2:12" ht="30" customHeight="1">
      <c r="B58" s="2"/>
      <c r="C58" s="13"/>
      <c r="D58" s="2"/>
      <c r="E58" s="11"/>
      <c r="F58" s="3"/>
      <c r="G58" s="2"/>
      <c r="H58" s="3"/>
      <c r="I58" s="2"/>
    </row>
    <row r="59" spans="2:12" ht="30" customHeight="1">
      <c r="B59" s="2"/>
      <c r="C59" s="13"/>
      <c r="D59" s="2"/>
      <c r="E59" s="11"/>
      <c r="F59" s="3"/>
      <c r="G59" s="2"/>
      <c r="H59" s="3"/>
      <c r="I59" s="2"/>
    </row>
    <row r="60" spans="2:12" ht="30" customHeight="1">
      <c r="B60" s="2"/>
      <c r="C60" s="13"/>
      <c r="D60" s="2"/>
      <c r="E60" s="11"/>
      <c r="F60" s="3"/>
      <c r="G60" s="2"/>
      <c r="H60" s="3"/>
      <c r="I60" s="2"/>
    </row>
    <row r="61" spans="2:12" ht="30" customHeight="1">
      <c r="B61" s="2"/>
      <c r="C61" s="13"/>
      <c r="D61" s="2"/>
      <c r="E61" s="11"/>
      <c r="F61" s="3"/>
      <c r="G61" s="2"/>
      <c r="H61" s="3"/>
      <c r="I61" s="2"/>
    </row>
    <row r="62" spans="2:12" ht="30" customHeight="1">
      <c r="B62" s="2"/>
      <c r="C62" s="13"/>
      <c r="D62" s="2"/>
      <c r="E62" s="11"/>
      <c r="F62" s="3"/>
      <c r="G62" s="2"/>
      <c r="H62" s="3"/>
      <c r="I62" s="2"/>
    </row>
    <row r="63" spans="2:12" ht="30" customHeight="1">
      <c r="B63" s="2"/>
      <c r="C63" s="13"/>
      <c r="D63" s="2"/>
      <c r="E63" s="11"/>
      <c r="F63" s="3"/>
      <c r="G63" s="2"/>
      <c r="H63" s="3"/>
      <c r="I63" s="2"/>
    </row>
    <row r="64" spans="2:12" ht="30" customHeight="1">
      <c r="B64" s="2"/>
      <c r="C64" s="13"/>
      <c r="D64" s="2"/>
      <c r="E64" s="11"/>
      <c r="F64" s="3"/>
      <c r="G64" s="2"/>
      <c r="H64" s="3"/>
      <c r="I64" s="2"/>
    </row>
    <row r="65" spans="2:9" ht="30" customHeight="1">
      <c r="B65" s="2"/>
      <c r="C65" s="13"/>
      <c r="D65" s="2"/>
      <c r="E65" s="11"/>
      <c r="F65" s="3"/>
      <c r="G65" s="2"/>
      <c r="H65" s="3"/>
      <c r="I65" s="2"/>
    </row>
    <row r="66" spans="2:9" ht="30" customHeight="1">
      <c r="B66" s="2"/>
      <c r="C66" s="13"/>
      <c r="D66" s="2"/>
      <c r="E66" s="11"/>
      <c r="F66" s="3"/>
      <c r="G66" s="2"/>
      <c r="H66" s="3"/>
      <c r="I66" s="2"/>
    </row>
    <row r="67" spans="2:9" ht="30" customHeight="1">
      <c r="B67" s="2"/>
      <c r="C67" s="13"/>
      <c r="D67" s="2"/>
      <c r="E67" s="11"/>
      <c r="F67" s="3"/>
      <c r="G67" s="2"/>
      <c r="H67" s="3"/>
      <c r="I67" s="2"/>
    </row>
    <row r="68" spans="2:9" ht="30" customHeight="1">
      <c r="B68" s="2"/>
      <c r="C68" s="13"/>
      <c r="D68" s="2"/>
      <c r="E68" s="11"/>
      <c r="F68" s="3"/>
      <c r="G68" s="2"/>
      <c r="H68" s="3"/>
      <c r="I68" s="2"/>
    </row>
    <row r="69" spans="2:9" ht="30" customHeight="1">
      <c r="B69" s="2"/>
      <c r="C69" s="13"/>
      <c r="D69" s="2"/>
      <c r="E69" s="11"/>
      <c r="F69" s="3"/>
      <c r="G69" s="2"/>
      <c r="H69" s="3"/>
      <c r="I69" s="2"/>
    </row>
    <row r="70" spans="2:9" ht="30" customHeight="1">
      <c r="B70" s="2"/>
      <c r="C70" s="13"/>
      <c r="D70" s="2"/>
      <c r="E70" s="11"/>
      <c r="F70" s="3"/>
      <c r="G70" s="2"/>
      <c r="H70" s="3"/>
      <c r="I70" s="2"/>
    </row>
    <row r="71" spans="2:9" ht="30" customHeight="1">
      <c r="B71" s="2"/>
      <c r="C71" s="13"/>
      <c r="D71" s="2"/>
      <c r="E71" s="11"/>
      <c r="F71" s="3"/>
      <c r="G71" s="2"/>
      <c r="H71" s="3"/>
      <c r="I71" s="2"/>
    </row>
    <row r="72" spans="2:9" ht="30" customHeight="1">
      <c r="B72" s="2"/>
      <c r="C72" s="13"/>
      <c r="D72" s="2"/>
      <c r="E72" s="11"/>
      <c r="F72" s="3"/>
      <c r="G72" s="2"/>
      <c r="H72" s="3"/>
      <c r="I72" s="2"/>
    </row>
    <row r="73" spans="2:9" ht="30" customHeight="1">
      <c r="B73" s="2"/>
      <c r="C73" s="13"/>
      <c r="D73" s="2"/>
      <c r="E73" s="11"/>
      <c r="F73" s="3"/>
      <c r="G73" s="2"/>
      <c r="H73" s="3"/>
      <c r="I73" s="2"/>
    </row>
    <row r="74" spans="2:9" ht="30" customHeight="1">
      <c r="B74" s="2"/>
      <c r="C74" s="13"/>
      <c r="D74" s="2"/>
      <c r="E74" s="11"/>
      <c r="F74" s="3"/>
      <c r="G74" s="2"/>
      <c r="H74" s="3"/>
      <c r="I74" s="2"/>
    </row>
    <row r="75" spans="2:9" ht="30" customHeight="1">
      <c r="B75" s="2"/>
      <c r="C75" s="13"/>
      <c r="D75" s="2"/>
      <c r="E75" s="11"/>
      <c r="F75" s="3"/>
      <c r="G75" s="2"/>
      <c r="H75" s="3"/>
      <c r="I75" s="2"/>
    </row>
    <row r="76" spans="2:9" ht="30" customHeight="1">
      <c r="B76" s="2"/>
      <c r="C76" s="13"/>
      <c r="D76" s="2"/>
      <c r="E76" s="11"/>
      <c r="F76" s="3"/>
      <c r="G76" s="2"/>
      <c r="H76" s="3"/>
      <c r="I76" s="2"/>
    </row>
    <row r="77" spans="2:9" ht="30" customHeight="1">
      <c r="B77" s="2"/>
      <c r="C77" s="13"/>
      <c r="D77" s="2"/>
      <c r="E77" s="11"/>
      <c r="F77" s="3"/>
      <c r="G77" s="2"/>
      <c r="H77" s="3"/>
      <c r="I77" s="2"/>
    </row>
    <row r="78" spans="2:9" ht="30" customHeight="1">
      <c r="B78" s="2"/>
      <c r="C78" s="13"/>
      <c r="D78" s="2"/>
      <c r="E78" s="11"/>
      <c r="F78" s="3"/>
      <c r="G78" s="2"/>
      <c r="H78" s="3"/>
      <c r="I78" s="2"/>
    </row>
    <row r="79" spans="2:9" ht="30" customHeight="1">
      <c r="B79" s="2"/>
      <c r="C79" s="13"/>
      <c r="D79" s="2"/>
      <c r="E79" s="11"/>
      <c r="F79" s="3"/>
      <c r="G79" s="2"/>
      <c r="H79" s="3"/>
      <c r="I79" s="2"/>
    </row>
    <row r="80" spans="2:9" ht="30" customHeight="1">
      <c r="B80" s="2"/>
      <c r="C80" s="13"/>
      <c r="D80" s="2"/>
      <c r="E80" s="11"/>
      <c r="F80" s="3"/>
      <c r="G80" s="2"/>
      <c r="H80" s="3"/>
      <c r="I80" s="2"/>
    </row>
    <row r="81" spans="2:9" ht="30" customHeight="1">
      <c r="B81" s="2"/>
      <c r="C81" s="13"/>
      <c r="D81" s="2"/>
      <c r="E81" s="11"/>
      <c r="F81" s="3"/>
      <c r="G81" s="2"/>
      <c r="H81" s="3"/>
      <c r="I81" s="2"/>
    </row>
    <row r="82" spans="2:9" ht="30" customHeight="1">
      <c r="B82" s="2"/>
      <c r="C82" s="13"/>
      <c r="D82" s="2"/>
      <c r="E82" s="11"/>
      <c r="F82" s="3"/>
      <c r="G82" s="2"/>
      <c r="H82" s="3"/>
      <c r="I82" s="2"/>
    </row>
    <row r="83" spans="2:9" ht="30" customHeight="1">
      <c r="B83" s="2"/>
      <c r="C83" s="13"/>
      <c r="D83" s="2"/>
      <c r="E83" s="11"/>
      <c r="F83" s="3"/>
      <c r="G83" s="2"/>
      <c r="H83" s="3"/>
      <c r="I83" s="2"/>
    </row>
    <row r="84" spans="2:9" ht="30" customHeight="1">
      <c r="B84" s="2"/>
      <c r="C84" s="13"/>
      <c r="D84" s="2"/>
      <c r="E84" s="11"/>
      <c r="F84" s="3"/>
      <c r="G84" s="2"/>
      <c r="H84" s="3"/>
      <c r="I84" s="2"/>
    </row>
    <row r="85" spans="2:9" ht="30" customHeight="1">
      <c r="B85" s="2"/>
      <c r="C85" s="13"/>
      <c r="D85" s="2"/>
      <c r="E85" s="11"/>
      <c r="F85" s="3"/>
      <c r="G85" s="2"/>
      <c r="H85" s="3"/>
      <c r="I85" s="2"/>
    </row>
    <row r="86" spans="2:9" ht="30" customHeight="1">
      <c r="B86" s="2"/>
      <c r="C86" s="13"/>
      <c r="D86" s="2"/>
      <c r="E86" s="11"/>
      <c r="F86" s="3"/>
      <c r="G86" s="2"/>
      <c r="H86" s="3"/>
      <c r="I86" s="2"/>
    </row>
    <row r="87" spans="2:9" ht="30" customHeight="1">
      <c r="B87" s="2"/>
      <c r="C87" s="13"/>
      <c r="D87" s="2"/>
      <c r="E87" s="11"/>
      <c r="F87" s="3"/>
      <c r="G87" s="2"/>
      <c r="H87" s="3"/>
      <c r="I87" s="2"/>
    </row>
    <row r="88" spans="2:9" ht="30" customHeight="1">
      <c r="B88" s="2"/>
      <c r="C88" s="13"/>
      <c r="D88" s="2"/>
      <c r="E88" s="11"/>
      <c r="F88" s="3"/>
      <c r="G88" s="2"/>
      <c r="H88" s="3"/>
      <c r="I88" s="2"/>
    </row>
    <row r="89" spans="2:9" ht="30" customHeight="1">
      <c r="B89" s="2"/>
      <c r="C89" s="13"/>
      <c r="D89" s="2"/>
      <c r="E89" s="11"/>
      <c r="F89" s="3"/>
      <c r="G89" s="2"/>
      <c r="H89" s="3"/>
      <c r="I89" s="2"/>
    </row>
    <row r="90" spans="2:9" ht="30" customHeight="1">
      <c r="B90" s="2"/>
      <c r="C90" s="13"/>
      <c r="D90" s="2"/>
      <c r="E90" s="11"/>
      <c r="F90" s="3"/>
      <c r="G90" s="2"/>
      <c r="H90" s="3"/>
      <c r="I90" s="2"/>
    </row>
    <row r="91" spans="2:9" ht="30" customHeight="1">
      <c r="B91" s="2"/>
      <c r="C91" s="13"/>
      <c r="D91" s="2"/>
      <c r="E91" s="11"/>
      <c r="F91" s="3"/>
      <c r="G91" s="2"/>
      <c r="H91" s="3"/>
      <c r="I91" s="2"/>
    </row>
    <row r="92" spans="2:9" ht="30" customHeight="1">
      <c r="B92" s="2"/>
      <c r="C92" s="13"/>
      <c r="D92" s="2"/>
      <c r="E92" s="11"/>
      <c r="F92" s="3"/>
      <c r="G92" s="2"/>
      <c r="H92" s="3"/>
      <c r="I92" s="2"/>
    </row>
    <row r="93" spans="2:9" ht="30" customHeight="1">
      <c r="B93" s="2"/>
      <c r="C93" s="13"/>
      <c r="D93" s="2"/>
      <c r="E93" s="11"/>
      <c r="F93" s="3"/>
      <c r="G93" s="2"/>
      <c r="H93" s="3"/>
      <c r="I93" s="2"/>
    </row>
    <row r="94" spans="2:9" ht="30" customHeight="1">
      <c r="B94" s="2"/>
      <c r="C94" s="13"/>
      <c r="D94" s="2"/>
      <c r="E94" s="11"/>
      <c r="F94" s="3"/>
      <c r="G94" s="2"/>
      <c r="H94" s="3"/>
      <c r="I94" s="2"/>
    </row>
    <row r="95" spans="2:9" ht="30" customHeight="1">
      <c r="B95" s="2"/>
      <c r="C95" s="13"/>
      <c r="D95" s="2"/>
      <c r="E95" s="11"/>
      <c r="F95" s="3"/>
      <c r="G95" s="2"/>
      <c r="H95" s="3"/>
      <c r="I95" s="2"/>
    </row>
    <row r="96" spans="2:9" ht="30" customHeight="1">
      <c r="B96" s="2"/>
      <c r="C96" s="13"/>
      <c r="D96" s="2"/>
      <c r="E96" s="11"/>
      <c r="F96" s="3"/>
      <c r="G96" s="2"/>
      <c r="H96" s="3"/>
      <c r="I96" s="2"/>
    </row>
    <row r="97" spans="2:9" ht="30" customHeight="1">
      <c r="B97" s="2"/>
      <c r="C97" s="13"/>
      <c r="D97" s="2"/>
      <c r="E97" s="11"/>
      <c r="F97" s="3"/>
      <c r="G97" s="2"/>
      <c r="H97" s="3"/>
      <c r="I97" s="2"/>
    </row>
    <row r="98" spans="2:9" ht="30" customHeight="1">
      <c r="B98" s="2"/>
      <c r="C98" s="13"/>
      <c r="D98" s="2"/>
      <c r="E98" s="11"/>
      <c r="F98" s="3"/>
      <c r="G98" s="2"/>
      <c r="H98" s="3"/>
      <c r="I98" s="2"/>
    </row>
    <row r="99" spans="2:9" ht="30" customHeight="1">
      <c r="B99" s="2"/>
      <c r="C99" s="13"/>
      <c r="D99" s="2"/>
      <c r="E99" s="11"/>
      <c r="F99" s="3"/>
      <c r="G99" s="2"/>
      <c r="H99" s="3"/>
      <c r="I99" s="2"/>
    </row>
    <row r="100" spans="2:9" ht="30" customHeight="1">
      <c r="B100" s="2"/>
      <c r="C100" s="13"/>
      <c r="D100" s="2"/>
      <c r="E100" s="11"/>
      <c r="F100" s="3"/>
      <c r="G100" s="2"/>
      <c r="H100" s="3"/>
      <c r="I100" s="2"/>
    </row>
    <row r="101" spans="2:9" ht="30" customHeight="1">
      <c r="B101" s="2"/>
      <c r="C101" s="13"/>
      <c r="D101" s="2"/>
      <c r="E101" s="11"/>
      <c r="F101" s="3"/>
      <c r="G101" s="2"/>
      <c r="H101" s="3"/>
      <c r="I101" s="2"/>
    </row>
    <row r="102" spans="2:9" ht="30" customHeight="1">
      <c r="B102" s="2"/>
      <c r="C102" s="13"/>
      <c r="D102" s="2"/>
      <c r="E102" s="11"/>
      <c r="F102" s="3"/>
      <c r="G102" s="2"/>
      <c r="H102" s="3"/>
      <c r="I102" s="2"/>
    </row>
    <row r="103" spans="2:9" ht="30" customHeight="1">
      <c r="B103" s="2"/>
      <c r="C103" s="13"/>
      <c r="D103" s="2"/>
      <c r="E103" s="11"/>
      <c r="F103" s="3"/>
      <c r="G103" s="2"/>
      <c r="H103" s="3"/>
      <c r="I103" s="2"/>
    </row>
    <row r="104" spans="2:9" ht="30" customHeight="1">
      <c r="B104" s="2"/>
      <c r="C104" s="13"/>
      <c r="D104" s="2"/>
      <c r="E104" s="11"/>
      <c r="F104" s="3"/>
      <c r="G104" s="2"/>
      <c r="H104" s="3"/>
      <c r="I104" s="2"/>
    </row>
    <row r="105" spans="2:9" ht="30" customHeight="1">
      <c r="B105" s="2"/>
      <c r="C105" s="13"/>
      <c r="D105" s="2"/>
      <c r="E105" s="11"/>
      <c r="F105" s="3"/>
      <c r="G105" s="2"/>
      <c r="H105" s="3"/>
      <c r="I105" s="2"/>
    </row>
    <row r="106" spans="2:9" ht="30" customHeight="1">
      <c r="B106" s="2"/>
      <c r="C106" s="13"/>
      <c r="D106" s="2"/>
      <c r="E106" s="11"/>
      <c r="F106" s="3"/>
      <c r="G106" s="2"/>
      <c r="H106" s="3"/>
      <c r="I106" s="2"/>
    </row>
    <row r="107" spans="2:9" ht="30" customHeight="1">
      <c r="B107" s="2"/>
      <c r="C107" s="13"/>
      <c r="D107" s="2"/>
      <c r="E107" s="11"/>
      <c r="F107" s="3"/>
      <c r="G107" s="2"/>
      <c r="H107" s="3"/>
      <c r="I107" s="2"/>
    </row>
    <row r="108" spans="2:9" ht="30" customHeight="1">
      <c r="C108" s="14"/>
      <c r="E108" s="11"/>
      <c r="F108" s="4"/>
      <c r="H108" s="4"/>
    </row>
  </sheetData>
  <mergeCells count="1">
    <mergeCell ref="B2:F3"/>
  </mergeCells>
  <dataValidations disablePrompts="1"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80"/>
  <sheetViews>
    <sheetView workbookViewId="0"/>
  </sheetViews>
  <sheetFormatPr defaultRowHeight="15.75"/>
  <cols>
    <col min="8" max="8" width="11" customWidth="1"/>
    <col min="10" max="10" width="11.375" customWidth="1"/>
    <col min="14" max="15" width="14.375" customWidth="1"/>
  </cols>
  <sheetData>
    <row r="1" spans="1:20">
      <c r="A1" t="s">
        <v>12</v>
      </c>
    </row>
    <row r="4" spans="1:20">
      <c r="I4" t="s">
        <v>10</v>
      </c>
      <c r="J4" s="1">
        <v>40909</v>
      </c>
    </row>
    <row r="5" spans="1:20">
      <c r="I5" t="s">
        <v>11</v>
      </c>
      <c r="J5" s="1"/>
    </row>
    <row r="7" spans="1:20">
      <c r="I7" t="s">
        <v>7</v>
      </c>
      <c r="J7">
        <f>'Issue Tracker'!J3</f>
        <v>20</v>
      </c>
    </row>
    <row r="8" spans="1:20">
      <c r="I8" t="s">
        <v>6</v>
      </c>
      <c r="J8" s="1">
        <f>'Issue Tracker'!I3</f>
        <v>41363</v>
      </c>
      <c r="N8">
        <f ca="1">COUNT(typesUnsorted)</f>
        <v>1</v>
      </c>
    </row>
    <row r="9" spans="1:20">
      <c r="I9" t="s">
        <v>0</v>
      </c>
      <c r="J9" t="str">
        <f>'Issue Tracker'!G3</f>
        <v>*</v>
      </c>
    </row>
    <row r="10" spans="1:20">
      <c r="I10" t="s">
        <v>1</v>
      </c>
      <c r="J10" t="str">
        <f>'Issue Tracker'!H3</f>
        <v>*</v>
      </c>
    </row>
    <row r="12" spans="1:20">
      <c r="N12" t="e">
        <f ca="1">OFFSET($N$16,,,$N$13)</f>
        <v>#VALUE!</v>
      </c>
      <c r="O12" t="e">
        <f ca="1">OFFSET($O$16,,,$O$13)</f>
        <v>#VALUE!</v>
      </c>
    </row>
    <row r="13" spans="1:20">
      <c r="N13">
        <f>COUNTA(N16:N45)-COUNTIF(N16:N45,NA())</f>
        <v>8</v>
      </c>
      <c r="O13">
        <f>COUNTA(O16:O45)-COUNTIF(O16:O45,NA())</f>
        <v>3</v>
      </c>
      <c r="S13" t="s">
        <v>13</v>
      </c>
      <c r="T13" t="s">
        <v>13</v>
      </c>
    </row>
    <row r="14" spans="1:20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>
      <c r="N15" t="s">
        <v>5</v>
      </c>
      <c r="O15" t="s">
        <v>5</v>
      </c>
    </row>
    <row r="16" spans="1:20">
      <c r="G16">
        <v>1</v>
      </c>
      <c r="H16" s="1">
        <f t="shared" ref="H16:H47" si="0">keydate-days+G16</f>
        <v>41344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>
      <c r="G17">
        <v>2</v>
      </c>
      <c r="H17" s="1">
        <f t="shared" si="0"/>
        <v>41345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>
      <c r="G18">
        <v>3</v>
      </c>
      <c r="H18" s="1">
        <f t="shared" si="0"/>
        <v>41346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>
      <c r="G19">
        <v>4</v>
      </c>
      <c r="H19" s="1">
        <f t="shared" si="0"/>
        <v>41347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>
      <c r="G20">
        <v>5</v>
      </c>
      <c r="H20" s="1">
        <f t="shared" si="0"/>
        <v>41348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>
      <c r="G21">
        <v>6</v>
      </c>
      <c r="H21" s="1">
        <f t="shared" si="0"/>
        <v>41349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>
      <c r="G22">
        <v>7</v>
      </c>
      <c r="H22" s="1">
        <f t="shared" si="0"/>
        <v>41350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>Tiktak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>
      <c r="G23">
        <v>8</v>
      </c>
      <c r="H23" s="1">
        <f t="shared" si="0"/>
        <v>41351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>
        <f t="array" ref="N23">INDEX(issues[TYPE],MATCH(0,COUNTIF(N$15:N22, issues[TYPE]),0))</f>
        <v>0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>
      <c r="G24">
        <v>9</v>
      </c>
      <c r="H24" s="1">
        <f t="shared" si="0"/>
        <v>41352</v>
      </c>
      <c r="I24">
        <f>I23+COUNTIFS(issues[OPENED ON],H24,issues[TYPE],type,issues[PRIORITY],priority)</f>
        <v>11</v>
      </c>
      <c r="J24">
        <f>J23+COUNTIFS(issues[CLOSED ON],H24,issues[TYPE],type,issues[PRIORITY],priority)</f>
        <v>1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Tiktak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>
      <c r="G25">
        <v>10</v>
      </c>
      <c r="H25" s="1">
        <f t="shared" si="0"/>
        <v>41353</v>
      </c>
      <c r="I25">
        <f>I24+COUNTIFS(issues[OPENED ON],H25,issues[TYPE],type,issues[PRIORITY],priority)</f>
        <v>11</v>
      </c>
      <c r="J25">
        <f>J24+COUNTIFS(issues[CLOSED ON],H25,issues[TYPE],type,issues[PRIORITY],priority)</f>
        <v>6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>
      <c r="G26">
        <v>11</v>
      </c>
      <c r="H26" s="1">
        <f t="shared" si="0"/>
        <v>41354</v>
      </c>
      <c r="I26">
        <f>I25+COUNTIFS(issues[OPENED ON],H26,issues[TYPE],type,issues[PRIORITY],priority)</f>
        <v>17</v>
      </c>
      <c r="J26">
        <f>J25+COUNTIFS(issues[CLOSED ON],H26,issues[TYPE],type,issues[PRIORITY],priority)</f>
        <v>7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>
      <c r="G27">
        <v>12</v>
      </c>
      <c r="H27" s="1">
        <f t="shared" si="0"/>
        <v>41355</v>
      </c>
      <c r="I27">
        <f>I26+COUNTIFS(issues[OPENED ON],H27,issues[TYPE],type,issues[PRIORITY],priority)</f>
        <v>20</v>
      </c>
      <c r="J27">
        <f>J26+COUNTIFS(issues[CLOSED ON],H27,issues[TYPE],type,issues[PRIORITY],priority)</f>
        <v>10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>
      <c r="G28">
        <v>13</v>
      </c>
      <c r="H28" s="1">
        <f t="shared" si="0"/>
        <v>41356</v>
      </c>
      <c r="I28">
        <f>I27+COUNTIFS(issues[OPENED ON],H28,issues[TYPE],type,issues[PRIORITY],priority)</f>
        <v>21</v>
      </c>
      <c r="J28">
        <f>J27+COUNTIFS(issues[CLOSED ON],H28,issues[TYPE],type,issues[PRIORITY],priority)</f>
        <v>10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>
      <c r="G29">
        <v>14</v>
      </c>
      <c r="H29" s="1">
        <f t="shared" si="0"/>
        <v>41357</v>
      </c>
      <c r="I29">
        <f>I28+COUNTIFS(issues[OPENED ON],H29,issues[TYPE],type,issues[PRIORITY],priority)</f>
        <v>28</v>
      </c>
      <c r="J29">
        <f>J28+COUNTIFS(issues[CLOSED ON],H29,issues[TYPE],type,issues[PRIORITY],priority)</f>
        <v>14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>
      <c r="G30">
        <v>15</v>
      </c>
      <c r="H30" s="1">
        <f t="shared" si="0"/>
        <v>41358</v>
      </c>
      <c r="I30">
        <f>I29+COUNTIFS(issues[OPENED ON],H30,issues[TYPE],type,issues[PRIORITY],priority)</f>
        <v>31</v>
      </c>
      <c r="J30">
        <f>J29+COUNTIFS(issues[CLOSED ON],H30,issues[TYPE],type,issues[PRIORITY],priority)</f>
        <v>16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>
      <c r="G31">
        <v>16</v>
      </c>
      <c r="H31" s="1">
        <f t="shared" si="0"/>
        <v>41359</v>
      </c>
      <c r="I31">
        <f>I30+COUNTIFS(issues[OPENED ON],H31,issues[TYPE],type,issues[PRIORITY],priority)</f>
        <v>38</v>
      </c>
      <c r="J31">
        <f>J30+COUNTIFS(issues[CLOSED ON],H31,issues[TYPE],type,issues[PRIORITY],priority)</f>
        <v>22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>
      <c r="G32">
        <v>17</v>
      </c>
      <c r="H32" s="1">
        <f t="shared" si="0"/>
        <v>41360</v>
      </c>
      <c r="I32">
        <f>I31+COUNTIFS(issues[OPENED ON],H32,issues[TYPE],type,issues[PRIORITY],priority)</f>
        <v>40</v>
      </c>
      <c r="J32">
        <f>J31+COUNTIFS(issues[CLOSED ON],H32,issues[TYPE],type,issues[PRIORITY],priority)</f>
        <v>22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>
      <c r="G33">
        <v>18</v>
      </c>
      <c r="H33" s="1">
        <f t="shared" si="0"/>
        <v>41361</v>
      </c>
      <c r="I33">
        <f>I32+COUNTIFS(issues[OPENED ON],H33,issues[TYPE],type,issues[PRIORITY],priority)</f>
        <v>41</v>
      </c>
      <c r="J33">
        <f>J32+COUNTIFS(issues[CLOSED ON],H33,issues[TYPE],type,issues[PRIORITY],priority)</f>
        <v>27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>
      <c r="G34">
        <v>19</v>
      </c>
      <c r="H34" s="1">
        <f t="shared" si="0"/>
        <v>41362</v>
      </c>
      <c r="I34">
        <f>I33+COUNTIFS(issues[OPENED ON],H34,issues[TYPE],type,issues[PRIORITY],priority)</f>
        <v>41</v>
      </c>
      <c r="J34">
        <f>J33+COUNTIFS(issues[CLOSED ON],H34,issues[TYPE],type,issues[PRIORITY],priority)</f>
        <v>27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>
      <c r="G35">
        <v>20</v>
      </c>
      <c r="H35" s="1">
        <f t="shared" si="0"/>
        <v>41363</v>
      </c>
      <c r="I35">
        <f>I34+COUNTIFS(issues[OPENED ON],H35,issues[TYPE],type,issues[PRIORITY],priority)</f>
        <v>41</v>
      </c>
      <c r="J35">
        <f>J34+COUNTIFS(issues[CLOSED ON],H35,issues[TYPE],type,issues[PRIORITY],priority)</f>
        <v>27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>
      <c r="G36">
        <v>21</v>
      </c>
      <c r="H36" s="1">
        <f t="shared" si="0"/>
        <v>41364</v>
      </c>
      <c r="I36">
        <f>I35+COUNTIFS(issues[OPENED ON],H36,issues[TYPE],type,issues[PRIORITY],priority)</f>
        <v>41</v>
      </c>
      <c r="J36">
        <f>J35+COUNTIFS(issues[CLOSED ON],H36,issues[TYPE],type,issues[PRIORITY],priority)</f>
        <v>27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>
      <c r="G37">
        <v>22</v>
      </c>
      <c r="H37" s="1">
        <f t="shared" si="0"/>
        <v>41365</v>
      </c>
      <c r="I37">
        <f>I36+COUNTIFS(issues[OPENED ON],H37,issues[TYPE],type,issues[PRIORITY],priority)</f>
        <v>41</v>
      </c>
      <c r="J37">
        <f>J36+COUNTIFS(issues[CLOSED ON],H37,issues[TYPE],type,issues[PRIORITY],priority)</f>
        <v>27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>
      <c r="G38">
        <v>23</v>
      </c>
      <c r="H38" s="1">
        <f t="shared" si="0"/>
        <v>41366</v>
      </c>
      <c r="I38">
        <f>I37+COUNTIFS(issues[OPENED ON],H38,issues[TYPE],type,issues[PRIORITY],priority)</f>
        <v>41</v>
      </c>
      <c r="J38">
        <f>J37+COUNTIFS(issues[CLOSED ON],H38,issues[TYPE],type,issues[PRIORITY],priority)</f>
        <v>27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>
      <c r="G39">
        <v>24</v>
      </c>
      <c r="H39" s="1">
        <f t="shared" si="0"/>
        <v>41367</v>
      </c>
      <c r="I39">
        <f>I38+COUNTIFS(issues[OPENED ON],H39,issues[TYPE],type,issues[PRIORITY],priority)</f>
        <v>41</v>
      </c>
      <c r="J39">
        <f>J38+COUNTIFS(issues[CLOSED ON],H39,issues[TYPE],type,issues[PRIORITY],priority)</f>
        <v>27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>
      <c r="G40">
        <v>25</v>
      </c>
      <c r="H40" s="1">
        <f t="shared" si="0"/>
        <v>41368</v>
      </c>
      <c r="I40">
        <f>I39+COUNTIFS(issues[OPENED ON],H40,issues[TYPE],type,issues[PRIORITY],priority)</f>
        <v>41</v>
      </c>
      <c r="J40">
        <f>J39+COUNTIFS(issues[CLOSED ON],H40,issues[TYPE],type,issues[PRIORITY],priority)</f>
        <v>27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>
      <c r="G41">
        <v>26</v>
      </c>
      <c r="H41" s="1">
        <f t="shared" si="0"/>
        <v>41369</v>
      </c>
      <c r="I41">
        <f>I40+COUNTIFS(issues[OPENED ON],H41,issues[TYPE],type,issues[PRIORITY],priority)</f>
        <v>41</v>
      </c>
      <c r="J41">
        <f>J40+COUNTIFS(issues[CLOSED ON],H41,issues[TYPE],type,issues[PRIORITY],priority)</f>
        <v>27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>
      <c r="G42">
        <v>27</v>
      </c>
      <c r="H42" s="1">
        <f t="shared" si="0"/>
        <v>41370</v>
      </c>
      <c r="I42">
        <f>I41+COUNTIFS(issues[OPENED ON],H42,issues[TYPE],type,issues[PRIORITY],priority)</f>
        <v>41</v>
      </c>
      <c r="J42">
        <f>J41+COUNTIFS(issues[CLOSED ON],H42,issues[TYPE],type,issues[PRIORITY],priority)</f>
        <v>27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>
      <c r="G43">
        <v>28</v>
      </c>
      <c r="H43" s="1">
        <f t="shared" si="0"/>
        <v>41371</v>
      </c>
      <c r="I43">
        <f>I42+COUNTIFS(issues[OPENED ON],H43,issues[TYPE],type,issues[PRIORITY],priority)</f>
        <v>41</v>
      </c>
      <c r="J43">
        <f>J42+COUNTIFS(issues[CLOSED ON],H43,issues[TYPE],type,issues[PRIORITY],priority)</f>
        <v>27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>
      <c r="G44">
        <v>29</v>
      </c>
      <c r="H44" s="1">
        <f t="shared" si="0"/>
        <v>41372</v>
      </c>
      <c r="I44">
        <f>I43+COUNTIFS(issues[OPENED ON],H44,issues[TYPE],type,issues[PRIORITY],priority)</f>
        <v>41</v>
      </c>
      <c r="J44">
        <f>J43+COUNTIFS(issues[CLOSED ON],H44,issues[TYPE],type,issues[PRIORITY],priority)</f>
        <v>27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>
      <c r="G45">
        <v>30</v>
      </c>
      <c r="H45" s="1">
        <f t="shared" si="0"/>
        <v>41373</v>
      </c>
      <c r="I45">
        <f>I44+COUNTIFS(issues[OPENED ON],H45,issues[TYPE],type,issues[PRIORITY],priority)</f>
        <v>41</v>
      </c>
      <c r="J45">
        <f>J44+COUNTIFS(issues[CLOSED ON],H45,issues[TYPE],type,issues[PRIORITY],priority)</f>
        <v>27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>
      <c r="G46">
        <v>31</v>
      </c>
      <c r="H46" s="1">
        <f t="shared" si="0"/>
        <v>41374</v>
      </c>
      <c r="I46">
        <f>I45+COUNTIFS(issues[OPENED ON],H46,issues[TYPE],type,issues[PRIORITY],priority)</f>
        <v>41</v>
      </c>
      <c r="J46">
        <f>J45+COUNTIFS(issues[CLOSED ON],H46,issues[TYPE],type,issues[PRIORITY],priority)</f>
        <v>27</v>
      </c>
    </row>
    <row r="47" spans="7:20">
      <c r="G47">
        <v>32</v>
      </c>
      <c r="H47" s="1">
        <f t="shared" si="0"/>
        <v>41375</v>
      </c>
      <c r="I47">
        <f>I46+COUNTIFS(issues[OPENED ON],H47,issues[TYPE],type,issues[PRIORITY],priority)</f>
        <v>41</v>
      </c>
      <c r="J47">
        <f>J46+COUNTIFS(issues[CLOSED ON],H47,issues[TYPE],type,issues[PRIORITY],priority)</f>
        <v>27</v>
      </c>
    </row>
    <row r="48" spans="7:20">
      <c r="G48">
        <v>33</v>
      </c>
      <c r="H48" s="1">
        <f t="shared" ref="H48:H79" si="1">keydate-days+G48</f>
        <v>41376</v>
      </c>
      <c r="I48">
        <f>I47+COUNTIFS(issues[OPENED ON],H48,issues[TYPE],type,issues[PRIORITY],priority)</f>
        <v>41</v>
      </c>
      <c r="J48">
        <f>J47+COUNTIFS(issues[CLOSED ON],H48,issues[TYPE],type,issues[PRIORITY],priority)</f>
        <v>27</v>
      </c>
    </row>
    <row r="49" spans="7:10">
      <c r="G49">
        <v>34</v>
      </c>
      <c r="H49" s="1">
        <f t="shared" si="1"/>
        <v>41377</v>
      </c>
      <c r="I49">
        <f>I48+COUNTIFS(issues[OPENED ON],H49,issues[TYPE],type,issues[PRIORITY],priority)</f>
        <v>41</v>
      </c>
      <c r="J49">
        <f>J48+COUNTIFS(issues[CLOSED ON],H49,issues[TYPE],type,issues[PRIORITY],priority)</f>
        <v>27</v>
      </c>
    </row>
    <row r="50" spans="7:10">
      <c r="G50">
        <v>35</v>
      </c>
      <c r="H50" s="1">
        <f t="shared" si="1"/>
        <v>41378</v>
      </c>
      <c r="I50">
        <f>I49+COUNTIFS(issues[OPENED ON],H50,issues[TYPE],type,issues[PRIORITY],priority)</f>
        <v>41</v>
      </c>
      <c r="J50">
        <f>J49+COUNTIFS(issues[CLOSED ON],H50,issues[TYPE],type,issues[PRIORITY],priority)</f>
        <v>27</v>
      </c>
    </row>
    <row r="51" spans="7:10">
      <c r="G51">
        <v>36</v>
      </c>
      <c r="H51" s="1">
        <f t="shared" si="1"/>
        <v>41379</v>
      </c>
      <c r="I51">
        <f>I50+COUNTIFS(issues[OPENED ON],H51,issues[TYPE],type,issues[PRIORITY],priority)</f>
        <v>41</v>
      </c>
      <c r="J51">
        <f>J50+COUNTIFS(issues[CLOSED ON],H51,issues[TYPE],type,issues[PRIORITY],priority)</f>
        <v>27</v>
      </c>
    </row>
    <row r="52" spans="7:10">
      <c r="G52">
        <v>37</v>
      </c>
      <c r="H52" s="1">
        <f t="shared" si="1"/>
        <v>41380</v>
      </c>
      <c r="I52">
        <f>I51+COUNTIFS(issues[OPENED ON],H52,issues[TYPE],type,issues[PRIORITY],priority)</f>
        <v>41</v>
      </c>
      <c r="J52">
        <f>J51+COUNTIFS(issues[CLOSED ON],H52,issues[TYPE],type,issues[PRIORITY],priority)</f>
        <v>27</v>
      </c>
    </row>
    <row r="53" spans="7:10">
      <c r="G53">
        <v>38</v>
      </c>
      <c r="H53" s="1">
        <f t="shared" si="1"/>
        <v>41381</v>
      </c>
      <c r="I53">
        <f>I52+COUNTIFS(issues[OPENED ON],H53,issues[TYPE],type,issues[PRIORITY],priority)</f>
        <v>41</v>
      </c>
      <c r="J53">
        <f>J52+COUNTIFS(issues[CLOSED ON],H53,issues[TYPE],type,issues[PRIORITY],priority)</f>
        <v>27</v>
      </c>
    </row>
    <row r="54" spans="7:10">
      <c r="G54">
        <v>39</v>
      </c>
      <c r="H54" s="1">
        <f t="shared" si="1"/>
        <v>41382</v>
      </c>
      <c r="I54">
        <f>I53+COUNTIFS(issues[OPENED ON],H54,issues[TYPE],type,issues[PRIORITY],priority)</f>
        <v>41</v>
      </c>
      <c r="J54">
        <f>J53+COUNTIFS(issues[CLOSED ON],H54,issues[TYPE],type,issues[PRIORITY],priority)</f>
        <v>27</v>
      </c>
    </row>
    <row r="55" spans="7:10">
      <c r="G55">
        <v>40</v>
      </c>
      <c r="H55" s="1">
        <f t="shared" si="1"/>
        <v>41383</v>
      </c>
      <c r="I55">
        <f>I54+COUNTIFS(issues[OPENED ON],H55,issues[TYPE],type,issues[PRIORITY],priority)</f>
        <v>41</v>
      </c>
      <c r="J55">
        <f>J54+COUNTIFS(issues[CLOSED ON],H55,issues[TYPE],type,issues[PRIORITY],priority)</f>
        <v>27</v>
      </c>
    </row>
    <row r="56" spans="7:10">
      <c r="G56">
        <v>41</v>
      </c>
      <c r="H56" s="1">
        <f t="shared" si="1"/>
        <v>41384</v>
      </c>
      <c r="I56">
        <f>I55+COUNTIFS(issues[OPENED ON],H56,issues[TYPE],type,issues[PRIORITY],priority)</f>
        <v>41</v>
      </c>
      <c r="J56">
        <f>J55+COUNTIFS(issues[CLOSED ON],H56,issues[TYPE],type,issues[PRIORITY],priority)</f>
        <v>27</v>
      </c>
    </row>
    <row r="57" spans="7:10">
      <c r="G57">
        <v>42</v>
      </c>
      <c r="H57" s="1">
        <f t="shared" si="1"/>
        <v>41385</v>
      </c>
      <c r="I57">
        <f>I56+COUNTIFS(issues[OPENED ON],H57,issues[TYPE],type,issues[PRIORITY],priority)</f>
        <v>41</v>
      </c>
      <c r="J57">
        <f>J56+COUNTIFS(issues[CLOSED ON],H57,issues[TYPE],type,issues[PRIORITY],priority)</f>
        <v>27</v>
      </c>
    </row>
    <row r="58" spans="7:10">
      <c r="G58">
        <v>43</v>
      </c>
      <c r="H58" s="1">
        <f t="shared" si="1"/>
        <v>41386</v>
      </c>
      <c r="I58">
        <f>I57+COUNTIFS(issues[OPENED ON],H58,issues[TYPE],type,issues[PRIORITY],priority)</f>
        <v>41</v>
      </c>
      <c r="J58">
        <f>J57+COUNTIFS(issues[CLOSED ON],H58,issues[TYPE],type,issues[PRIORITY],priority)</f>
        <v>27</v>
      </c>
    </row>
    <row r="59" spans="7:10">
      <c r="G59">
        <v>44</v>
      </c>
      <c r="H59" s="1">
        <f t="shared" si="1"/>
        <v>41387</v>
      </c>
      <c r="I59">
        <f>I58+COUNTIFS(issues[OPENED ON],H59,issues[TYPE],type,issues[PRIORITY],priority)</f>
        <v>41</v>
      </c>
      <c r="J59">
        <f>J58+COUNTIFS(issues[CLOSED ON],H59,issues[TYPE],type,issues[PRIORITY],priority)</f>
        <v>27</v>
      </c>
    </row>
    <row r="60" spans="7:10">
      <c r="G60">
        <v>45</v>
      </c>
      <c r="H60" s="1">
        <f t="shared" si="1"/>
        <v>41388</v>
      </c>
      <c r="I60">
        <f>I59+COUNTIFS(issues[OPENED ON],H60,issues[TYPE],type,issues[PRIORITY],priority)</f>
        <v>41</v>
      </c>
      <c r="J60">
        <f>J59+COUNTIFS(issues[CLOSED ON],H60,issues[TYPE],type,issues[PRIORITY],priority)</f>
        <v>27</v>
      </c>
    </row>
    <row r="61" spans="7:10">
      <c r="G61">
        <v>46</v>
      </c>
      <c r="H61" s="1">
        <f t="shared" si="1"/>
        <v>41389</v>
      </c>
      <c r="I61">
        <f>I60+COUNTIFS(issues[OPENED ON],H61,issues[TYPE],type,issues[PRIORITY],priority)</f>
        <v>41</v>
      </c>
      <c r="J61">
        <f>J60+COUNTIFS(issues[CLOSED ON],H61,issues[TYPE],type,issues[PRIORITY],priority)</f>
        <v>27</v>
      </c>
    </row>
    <row r="62" spans="7:10">
      <c r="G62">
        <v>47</v>
      </c>
      <c r="H62" s="1">
        <f t="shared" si="1"/>
        <v>41390</v>
      </c>
      <c r="I62">
        <f>I61+COUNTIFS(issues[OPENED ON],H62,issues[TYPE],type,issues[PRIORITY],priority)</f>
        <v>41</v>
      </c>
      <c r="J62">
        <f>J61+COUNTIFS(issues[CLOSED ON],H62,issues[TYPE],type,issues[PRIORITY],priority)</f>
        <v>27</v>
      </c>
    </row>
    <row r="63" spans="7:10">
      <c r="G63">
        <v>48</v>
      </c>
      <c r="H63" s="1">
        <f t="shared" si="1"/>
        <v>41391</v>
      </c>
      <c r="I63">
        <f>I62+COUNTIFS(issues[OPENED ON],H63,issues[TYPE],type,issues[PRIORITY],priority)</f>
        <v>41</v>
      </c>
      <c r="J63">
        <f>J62+COUNTIFS(issues[CLOSED ON],H63,issues[TYPE],type,issues[PRIORITY],priority)</f>
        <v>27</v>
      </c>
    </row>
    <row r="64" spans="7:10">
      <c r="G64">
        <v>49</v>
      </c>
      <c r="H64" s="1">
        <f t="shared" si="1"/>
        <v>41392</v>
      </c>
      <c r="I64">
        <f>I63+COUNTIFS(issues[OPENED ON],H64,issues[TYPE],type,issues[PRIORITY],priority)</f>
        <v>41</v>
      </c>
      <c r="J64">
        <f>J63+COUNTIFS(issues[CLOSED ON],H64,issues[TYPE],type,issues[PRIORITY],priority)</f>
        <v>27</v>
      </c>
    </row>
    <row r="65" spans="7:10">
      <c r="G65">
        <v>50</v>
      </c>
      <c r="H65" s="1">
        <f t="shared" si="1"/>
        <v>41393</v>
      </c>
      <c r="I65">
        <f>I64+COUNTIFS(issues[OPENED ON],H65,issues[TYPE],type,issues[PRIORITY],priority)</f>
        <v>41</v>
      </c>
      <c r="J65">
        <f>J64+COUNTIFS(issues[CLOSED ON],H65,issues[TYPE],type,issues[PRIORITY],priority)</f>
        <v>27</v>
      </c>
    </row>
    <row r="66" spans="7:10">
      <c r="G66">
        <v>51</v>
      </c>
      <c r="H66" s="1">
        <f t="shared" si="1"/>
        <v>41394</v>
      </c>
      <c r="I66">
        <f>I65+COUNTIFS(issues[OPENED ON],H66,issues[TYPE],type,issues[PRIORITY],priority)</f>
        <v>41</v>
      </c>
      <c r="J66">
        <f>J65+COUNTIFS(issues[CLOSED ON],H66,issues[TYPE],type,issues[PRIORITY],priority)</f>
        <v>27</v>
      </c>
    </row>
    <row r="67" spans="7:10">
      <c r="G67">
        <v>52</v>
      </c>
      <c r="H67" s="1">
        <f t="shared" si="1"/>
        <v>41395</v>
      </c>
      <c r="I67">
        <f>I66+COUNTIFS(issues[OPENED ON],H67,issues[TYPE],type,issues[PRIORITY],priority)</f>
        <v>41</v>
      </c>
      <c r="J67">
        <f>J66+COUNTIFS(issues[CLOSED ON],H67,issues[TYPE],type,issues[PRIORITY],priority)</f>
        <v>27</v>
      </c>
    </row>
    <row r="68" spans="7:10">
      <c r="G68">
        <v>53</v>
      </c>
      <c r="H68" s="1">
        <f t="shared" si="1"/>
        <v>41396</v>
      </c>
      <c r="I68">
        <f>I67+COUNTIFS(issues[OPENED ON],H68,issues[TYPE],type,issues[PRIORITY],priority)</f>
        <v>41</v>
      </c>
      <c r="J68">
        <f>J67+COUNTIFS(issues[CLOSED ON],H68,issues[TYPE],type,issues[PRIORITY],priority)</f>
        <v>27</v>
      </c>
    </row>
    <row r="69" spans="7:10">
      <c r="G69">
        <v>54</v>
      </c>
      <c r="H69" s="1">
        <f t="shared" si="1"/>
        <v>41397</v>
      </c>
      <c r="I69">
        <f>I68+COUNTIFS(issues[OPENED ON],H69,issues[TYPE],type,issues[PRIORITY],priority)</f>
        <v>41</v>
      </c>
      <c r="J69">
        <f>J68+COUNTIFS(issues[CLOSED ON],H69,issues[TYPE],type,issues[PRIORITY],priority)</f>
        <v>27</v>
      </c>
    </row>
    <row r="70" spans="7:10">
      <c r="G70">
        <v>55</v>
      </c>
      <c r="H70" s="1">
        <f t="shared" si="1"/>
        <v>41398</v>
      </c>
      <c r="I70">
        <f>I69+COUNTIFS(issues[OPENED ON],H70,issues[TYPE],type,issues[PRIORITY],priority)</f>
        <v>41</v>
      </c>
      <c r="J70">
        <f>J69+COUNTIFS(issues[CLOSED ON],H70,issues[TYPE],type,issues[PRIORITY],priority)</f>
        <v>27</v>
      </c>
    </row>
    <row r="71" spans="7:10">
      <c r="G71">
        <v>56</v>
      </c>
      <c r="H71" s="1">
        <f t="shared" si="1"/>
        <v>41399</v>
      </c>
      <c r="I71">
        <f>I70+COUNTIFS(issues[OPENED ON],H71,issues[TYPE],type,issues[PRIORITY],priority)</f>
        <v>41</v>
      </c>
      <c r="J71">
        <f>J70+COUNTIFS(issues[CLOSED ON],H71,issues[TYPE],type,issues[PRIORITY],priority)</f>
        <v>27</v>
      </c>
    </row>
    <row r="72" spans="7:10">
      <c r="G72">
        <v>57</v>
      </c>
      <c r="H72" s="1">
        <f t="shared" si="1"/>
        <v>41400</v>
      </c>
      <c r="I72">
        <f>I71+COUNTIFS(issues[OPENED ON],H72,issues[TYPE],type,issues[PRIORITY],priority)</f>
        <v>41</v>
      </c>
      <c r="J72">
        <f>J71+COUNTIFS(issues[CLOSED ON],H72,issues[TYPE],type,issues[PRIORITY],priority)</f>
        <v>27</v>
      </c>
    </row>
    <row r="73" spans="7:10">
      <c r="G73">
        <v>58</v>
      </c>
      <c r="H73" s="1">
        <f t="shared" si="1"/>
        <v>41401</v>
      </c>
      <c r="I73">
        <f>I72+COUNTIFS(issues[OPENED ON],H73,issues[TYPE],type,issues[PRIORITY],priority)</f>
        <v>41</v>
      </c>
      <c r="J73">
        <f>J72+COUNTIFS(issues[CLOSED ON],H73,issues[TYPE],type,issues[PRIORITY],priority)</f>
        <v>27</v>
      </c>
    </row>
    <row r="74" spans="7:10">
      <c r="G74">
        <v>59</v>
      </c>
      <c r="H74" s="1">
        <f t="shared" si="1"/>
        <v>41402</v>
      </c>
      <c r="I74">
        <f>I73+COUNTIFS(issues[OPENED ON],H74,issues[TYPE],type,issues[PRIORITY],priority)</f>
        <v>41</v>
      </c>
      <c r="J74">
        <f>J73+COUNTIFS(issues[CLOSED ON],H74,issues[TYPE],type,issues[PRIORITY],priority)</f>
        <v>27</v>
      </c>
    </row>
    <row r="75" spans="7:10">
      <c r="G75">
        <v>60</v>
      </c>
      <c r="H75" s="1">
        <f t="shared" si="1"/>
        <v>41403</v>
      </c>
      <c r="I75">
        <f>I74+COUNTIFS(issues[OPENED ON],H75,issues[TYPE],type,issues[PRIORITY],priority)</f>
        <v>41</v>
      </c>
      <c r="J75">
        <f>J74+COUNTIFS(issues[CLOSED ON],H75,issues[TYPE],type,issues[PRIORITY],priority)</f>
        <v>27</v>
      </c>
    </row>
    <row r="76" spans="7:10">
      <c r="G76">
        <v>61</v>
      </c>
      <c r="H76" s="1">
        <f t="shared" si="1"/>
        <v>41404</v>
      </c>
      <c r="I76">
        <f>I75+COUNTIFS(issues[OPENED ON],H76,issues[TYPE],type,issues[PRIORITY],priority)</f>
        <v>41</v>
      </c>
      <c r="J76">
        <f>J75+COUNTIFS(issues[CLOSED ON],H76,issues[TYPE],type,issues[PRIORITY],priority)</f>
        <v>27</v>
      </c>
    </row>
    <row r="77" spans="7:10">
      <c r="G77">
        <v>62</v>
      </c>
      <c r="H77" s="1">
        <f t="shared" si="1"/>
        <v>41405</v>
      </c>
      <c r="I77">
        <f>I76+COUNTIFS(issues[OPENED ON],H77,issues[TYPE],type,issues[PRIORITY],priority)</f>
        <v>41</v>
      </c>
      <c r="J77">
        <f>J76+COUNTIFS(issues[CLOSED ON],H77,issues[TYPE],type,issues[PRIORITY],priority)</f>
        <v>27</v>
      </c>
    </row>
    <row r="78" spans="7:10">
      <c r="G78">
        <v>63</v>
      </c>
      <c r="H78" s="1">
        <f t="shared" si="1"/>
        <v>41406</v>
      </c>
      <c r="I78">
        <f>I77+COUNTIFS(issues[OPENED ON],H78,issues[TYPE],type,issues[PRIORITY],priority)</f>
        <v>41</v>
      </c>
      <c r="J78">
        <f>J77+COUNTIFS(issues[CLOSED ON],H78,issues[TYPE],type,issues[PRIORITY],priority)</f>
        <v>27</v>
      </c>
    </row>
    <row r="79" spans="7:10">
      <c r="G79">
        <v>64</v>
      </c>
      <c r="H79" s="1">
        <f t="shared" si="1"/>
        <v>41407</v>
      </c>
      <c r="I79">
        <f>I78+COUNTIFS(issues[OPENED ON],H79,issues[TYPE],type,issues[PRIORITY],priority)</f>
        <v>41</v>
      </c>
      <c r="J79">
        <f>J78+COUNTIFS(issues[CLOSED ON],H79,issues[TYPE],type,issues[PRIORITY],priority)</f>
        <v>27</v>
      </c>
    </row>
    <row r="80" spans="7:10">
      <c r="G80">
        <v>65</v>
      </c>
      <c r="H80" s="1">
        <f>keydate-days+G80</f>
        <v>41408</v>
      </c>
      <c r="I80">
        <f>I79+COUNTIFS(issues[OPENED ON],H80,issues[TYPE],type,issues[PRIORITY],priority)</f>
        <v>41</v>
      </c>
      <c r="J80">
        <f>J79+COUNTIFS(issues[CLOSED ON],H80,issues[TYPE],type,issues[PRIORITY],priority)</f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.75"/>
  <cols>
    <col min="1" max="1" width="15.75" style="1" customWidth="1"/>
    <col min="2" max="2" width="58.5" customWidth="1"/>
  </cols>
  <sheetData>
    <row r="1" spans="1:2">
      <c r="A1" s="27" t="s">
        <v>74</v>
      </c>
      <c r="B1" s="28" t="s">
        <v>75</v>
      </c>
    </row>
    <row r="2" spans="1:2" ht="255" customHeight="1">
      <c r="A2" s="27">
        <v>41359</v>
      </c>
      <c r="B2" s="29" t="s">
        <v>87</v>
      </c>
    </row>
    <row r="3" spans="1:2">
      <c r="A3" s="27"/>
      <c r="B3" s="28"/>
    </row>
    <row r="4" spans="1:2">
      <c r="A4" s="27"/>
      <c r="B4" s="28"/>
    </row>
    <row r="5" spans="1:2" ht="209.25" customHeight="1">
      <c r="A5" s="27">
        <v>41362</v>
      </c>
      <c r="B5" s="2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MilesStone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luxoft</cp:lastModifiedBy>
  <dcterms:created xsi:type="dcterms:W3CDTF">2013-01-14T02:54:26Z</dcterms:created>
  <dcterms:modified xsi:type="dcterms:W3CDTF">2013-03-28T10:57:33Z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