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370" windowHeight="1005"/>
  </bookViews>
  <sheets>
    <sheet name="Issue Tracker" sheetId="1" r:id="rId1"/>
    <sheet name="calculations" sheetId="2" state="hidden" r:id="rId2"/>
    <sheet name="MilesStone" sheetId="3" r:id="rId3"/>
    <sheet name="Detail Design" sheetId="4" r:id="rId4"/>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Area" localSheetId="0">'Issue Tracker'!$A$1:$L$15</definedName>
    <definedName name="priorities">OFFSET(calculations!$T$16,,,calculations!$O$13+1)</definedName>
    <definedName name="prioritiesUnsorted">OFFSET(calculations!$O$15,,,calculations!$O$13+1)</definedName>
    <definedName name="priority">calculations!$J$10</definedName>
    <definedName name="type">calculations!$J$9</definedName>
    <definedName name="types">OFFSET(calculations!$S$16,,,calculations!$N$13+1)</definedName>
    <definedName name="typesUnsorted">OFFSET(calculations!$N$15,,,calculations!$N$13+1)</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O16" i="2" a="1"/>
  <c r="O16" s="1"/>
  <c r="N16" a="1"/>
  <c r="N16" s="1"/>
  <c r="J10"/>
  <c r="J9"/>
  <c r="J8"/>
  <c r="J7"/>
  <c r="H79" l="1"/>
  <c r="H16"/>
  <c r="I16" s="1"/>
  <c r="H18"/>
  <c r="H22"/>
  <c r="H24"/>
  <c r="H28"/>
  <c r="H32"/>
  <c r="H36"/>
  <c r="H40"/>
  <c r="H44"/>
  <c r="H46"/>
  <c r="H48"/>
  <c r="H50"/>
  <c r="H52"/>
  <c r="H54"/>
  <c r="H56"/>
  <c r="H58"/>
  <c r="H60"/>
  <c r="H62"/>
  <c r="H64"/>
  <c r="H66"/>
  <c r="H68"/>
  <c r="H70"/>
  <c r="H72"/>
  <c r="H74"/>
  <c r="H76"/>
  <c r="H78"/>
  <c r="H80"/>
  <c r="H20"/>
  <c r="H26"/>
  <c r="H30"/>
  <c r="H34"/>
  <c r="H38"/>
  <c r="H42"/>
  <c r="H17"/>
  <c r="H19"/>
  <c r="H21"/>
  <c r="H23"/>
  <c r="H25"/>
  <c r="H27"/>
  <c r="H29"/>
  <c r="H31"/>
  <c r="H33"/>
  <c r="H35"/>
  <c r="H37"/>
  <c r="H39"/>
  <c r="H41"/>
  <c r="H43"/>
  <c r="H45"/>
  <c r="H47"/>
  <c r="H49"/>
  <c r="H51"/>
  <c r="H53"/>
  <c r="H55"/>
  <c r="H57"/>
  <c r="H59"/>
  <c r="H61"/>
  <c r="H63"/>
  <c r="H65"/>
  <c r="H67"/>
  <c r="H69"/>
  <c r="H71"/>
  <c r="H73"/>
  <c r="H75"/>
  <c r="H77"/>
  <c r="J16"/>
  <c r="N17" a="1"/>
  <c r="N17" s="1"/>
  <c r="N18" s="1" a="1"/>
  <c r="N18" s="1"/>
  <c r="O17" a="1"/>
  <c r="O17" s="1"/>
  <c r="I17" l="1"/>
  <c r="I18" s="1"/>
  <c r="I19" s="1"/>
  <c r="I20" s="1"/>
  <c r="I21" s="1"/>
  <c r="I22" s="1"/>
  <c r="I23" s="1"/>
  <c r="I24" s="1"/>
  <c r="I25" s="1"/>
  <c r="I26" s="1"/>
  <c r="I27" s="1"/>
  <c r="I28" s="1"/>
  <c r="I29" s="1"/>
  <c r="I30" s="1"/>
  <c r="I31" s="1"/>
  <c r="I32" s="1"/>
  <c r="I33" s="1"/>
  <c r="I34" s="1"/>
  <c r="I35" s="1"/>
  <c r="I36" s="1"/>
  <c r="I37" s="1"/>
  <c r="I38" s="1"/>
  <c r="I39" s="1"/>
  <c r="I40" s="1"/>
  <c r="I41" s="1"/>
  <c r="I42" s="1"/>
  <c r="I43" s="1"/>
  <c r="I44" s="1"/>
  <c r="I45" s="1"/>
  <c r="I46" s="1"/>
  <c r="I47" s="1"/>
  <c r="I48" s="1"/>
  <c r="I49" s="1"/>
  <c r="I50" s="1"/>
  <c r="I51" s="1"/>
  <c r="I52" s="1"/>
  <c r="I53" s="1"/>
  <c r="I54" s="1"/>
  <c r="I55" s="1"/>
  <c r="I56" s="1"/>
  <c r="I57" s="1"/>
  <c r="I58" s="1"/>
  <c r="I59" s="1"/>
  <c r="I60" s="1"/>
  <c r="I61" s="1"/>
  <c r="I62" s="1"/>
  <c r="I63" s="1"/>
  <c r="I64" s="1"/>
  <c r="I65" s="1"/>
  <c r="I66" s="1"/>
  <c r="I67" s="1"/>
  <c r="I68" s="1"/>
  <c r="I69" s="1"/>
  <c r="I70" s="1"/>
  <c r="I71" s="1"/>
  <c r="I72" s="1"/>
  <c r="I73" s="1"/>
  <c r="I74" s="1"/>
  <c r="I75" s="1"/>
  <c r="I76" s="1"/>
  <c r="I77" s="1"/>
  <c r="I78" s="1"/>
  <c r="I79" s="1"/>
  <c r="I80" s="1"/>
  <c r="J17"/>
  <c r="J18" s="1"/>
  <c r="J19" s="1"/>
  <c r="J20" s="1"/>
  <c r="J21" s="1"/>
  <c r="J22" s="1"/>
  <c r="J23" s="1"/>
  <c r="J24" s="1"/>
  <c r="J25" s="1"/>
  <c r="J26" s="1"/>
  <c r="J27" s="1"/>
  <c r="J28" s="1"/>
  <c r="J29" s="1"/>
  <c r="J30" s="1"/>
  <c r="J31" s="1"/>
  <c r="J32" s="1"/>
  <c r="J33" s="1"/>
  <c r="J34" s="1"/>
  <c r="J35" s="1"/>
  <c r="J36" s="1"/>
  <c r="J37" s="1"/>
  <c r="J38" s="1"/>
  <c r="J39" s="1"/>
  <c r="J40" s="1"/>
  <c r="J41" s="1"/>
  <c r="J42" s="1"/>
  <c r="J43" s="1"/>
  <c r="J44" s="1"/>
  <c r="J45" s="1"/>
  <c r="J46" s="1"/>
  <c r="J47" s="1"/>
  <c r="J48" s="1"/>
  <c r="J49" s="1"/>
  <c r="J50" s="1"/>
  <c r="J51" s="1"/>
  <c r="J52" s="1"/>
  <c r="J53" s="1"/>
  <c r="J54" s="1"/>
  <c r="J55" s="1"/>
  <c r="J56" s="1"/>
  <c r="J57" s="1"/>
  <c r="J58" s="1"/>
  <c r="J59" s="1"/>
  <c r="J60" s="1"/>
  <c r="J61" s="1"/>
  <c r="J62" s="1"/>
  <c r="J63" s="1"/>
  <c r="J64" s="1"/>
  <c r="J65" s="1"/>
  <c r="J66" s="1"/>
  <c r="J67" s="1"/>
  <c r="J68" s="1"/>
  <c r="J69" s="1"/>
  <c r="J70" s="1"/>
  <c r="J71" s="1"/>
  <c r="J72" s="1"/>
  <c r="J73" s="1"/>
  <c r="J74" s="1"/>
  <c r="J75" s="1"/>
  <c r="J76" s="1"/>
  <c r="J77" s="1"/>
  <c r="J78" s="1"/>
  <c r="J79" s="1"/>
  <c r="J80" s="1"/>
  <c r="N19" a="1"/>
  <c r="N19" s="1"/>
  <c r="O18" a="1"/>
  <c r="O18" s="1"/>
  <c r="O19" l="1" a="1"/>
  <c r="O19" s="1"/>
  <c r="O20" s="1" a="1"/>
  <c r="O20" s="1"/>
  <c r="O21" s="1" a="1"/>
  <c r="O21" s="1"/>
  <c r="N20" a="1"/>
  <c r="N20" s="1"/>
  <c r="O22" l="1" a="1"/>
  <c r="O22" s="1"/>
  <c r="N21" a="1"/>
  <c r="N21" s="1"/>
  <c r="N22" s="1" a="1"/>
  <c r="N22" s="1"/>
  <c r="O23" l="1" a="1"/>
  <c r="O23" s="1"/>
  <c r="O24" s="1" a="1"/>
  <c r="O24" s="1"/>
  <c r="O25" s="1" a="1"/>
  <c r="O25" s="1"/>
  <c r="N23" a="1"/>
  <c r="N23" s="1"/>
  <c r="N24" s="1" a="1"/>
  <c r="N24" s="1"/>
  <c r="O26" l="1" a="1"/>
  <c r="O26" s="1"/>
  <c r="O27" s="1" a="1"/>
  <c r="O27" s="1"/>
  <c r="N25" a="1"/>
  <c r="N25" s="1"/>
  <c r="N26" s="1" a="1"/>
  <c r="N26" s="1"/>
  <c r="N27" s="1" a="1"/>
  <c r="N27" s="1"/>
  <c r="N28" l="1" a="1"/>
  <c r="N28" s="1"/>
  <c r="N29" s="1" a="1"/>
  <c r="N29" s="1"/>
  <c r="N30" s="1" a="1"/>
  <c r="N30" s="1"/>
  <c r="O28" a="1"/>
  <c r="O28" s="1"/>
  <c r="O29" s="1" a="1"/>
  <c r="O29" s="1"/>
  <c r="O30" s="1" a="1"/>
  <c r="O30" s="1"/>
  <c r="O31" s="1" a="1"/>
  <c r="O31" s="1"/>
  <c r="O32" s="1" a="1"/>
  <c r="O32" s="1"/>
  <c r="O33" s="1" a="1"/>
  <c r="O33" s="1"/>
  <c r="O34" s="1" a="1"/>
  <c r="O34" s="1"/>
  <c r="O35" s="1" a="1"/>
  <c r="O35" s="1"/>
  <c r="O36" s="1" a="1"/>
  <c r="O36" s="1"/>
  <c r="O37" s="1" a="1"/>
  <c r="O37" s="1"/>
  <c r="O38" s="1" a="1"/>
  <c r="O38" s="1"/>
  <c r="O39" s="1" a="1"/>
  <c r="O39" s="1"/>
  <c r="O40" s="1" a="1"/>
  <c r="O40" s="1"/>
  <c r="O41" s="1" a="1"/>
  <c r="O41" s="1"/>
  <c r="O42" s="1" a="1"/>
  <c r="O42" s="1"/>
  <c r="O43" s="1" a="1"/>
  <c r="O43" s="1"/>
  <c r="O44" s="1" a="1"/>
  <c r="O44" s="1"/>
  <c r="O45" s="1" a="1"/>
  <c r="O45" s="1"/>
  <c r="O13" s="1"/>
  <c r="N31" l="1" a="1"/>
  <c r="N31" s="1"/>
  <c r="N32" s="1" a="1"/>
  <c r="N32" s="1"/>
  <c r="N33" s="1" a="1"/>
  <c r="N33" s="1"/>
  <c r="N34" s="1" a="1"/>
  <c r="N34" s="1"/>
  <c r="N35" s="1" a="1"/>
  <c r="N35" s="1"/>
  <c r="N36" s="1" a="1"/>
  <c r="N36" s="1"/>
  <c r="N37" s="1" a="1"/>
  <c r="N37" s="1"/>
  <c r="N38" s="1" a="1"/>
  <c r="N38" s="1"/>
  <c r="N39" s="1" a="1"/>
  <c r="N39" s="1"/>
  <c r="N40" s="1" a="1"/>
  <c r="N40" s="1"/>
  <c r="N41" s="1" a="1"/>
  <c r="N41" s="1"/>
  <c r="N42" s="1" a="1"/>
  <c r="N42" s="1"/>
  <c r="N43" s="1" a="1"/>
  <c r="N43" s="1"/>
  <c r="N44" s="1" a="1"/>
  <c r="N44" s="1"/>
  <c r="N45" s="1" a="1"/>
  <c r="N45" s="1"/>
  <c r="N13" s="1"/>
  <c r="T38" a="1"/>
  <c r="T38" s="1"/>
  <c r="T30" a="1"/>
  <c r="T30" s="1"/>
  <c r="T22" a="1"/>
  <c r="T22" s="1"/>
  <c r="T36" a="1"/>
  <c r="T36" s="1"/>
  <c r="T28" a="1"/>
  <c r="T28" s="1"/>
  <c r="T34" a="1"/>
  <c r="T34" s="1"/>
  <c r="T18" a="1"/>
  <c r="T18" s="1"/>
  <c r="T45" a="1"/>
  <c r="T45" s="1"/>
  <c r="T37" a="1"/>
  <c r="T37" s="1"/>
  <c r="T29" a="1"/>
  <c r="T29" s="1"/>
  <c r="T21" a="1"/>
  <c r="T21" s="1"/>
  <c r="O12"/>
  <c r="T41" a="1"/>
  <c r="T41" s="1"/>
  <c r="T25" a="1"/>
  <c r="T25" s="1"/>
  <c r="T40" a="1"/>
  <c r="T40" s="1"/>
  <c r="T24" a="1"/>
  <c r="T24" s="1"/>
  <c r="T44" a="1"/>
  <c r="T44" s="1"/>
  <c r="T20" a="1"/>
  <c r="T20" s="1"/>
  <c r="T26" a="1"/>
  <c r="T26" s="1"/>
  <c r="T43" a="1"/>
  <c r="T43" s="1"/>
  <c r="T35" a="1"/>
  <c r="T35" s="1"/>
  <c r="T27" a="1"/>
  <c r="T27" s="1"/>
  <c r="T19" a="1"/>
  <c r="T19" s="1"/>
  <c r="T42" a="1"/>
  <c r="T42" s="1"/>
  <c r="T33" a="1"/>
  <c r="T33" s="1"/>
  <c r="T17" a="1"/>
  <c r="T17" s="1"/>
  <c r="T32" a="1"/>
  <c r="T32" s="1"/>
  <c r="T39" a="1"/>
  <c r="T39" s="1"/>
  <c r="T31" a="1"/>
  <c r="T31" s="1"/>
  <c r="T23" a="1"/>
  <c r="T23" s="1"/>
  <c r="T16" a="1"/>
  <c r="T16" s="1"/>
  <c r="S39" l="1" a="1"/>
  <c r="S39" s="1"/>
  <c r="S31" a="1"/>
  <c r="S31" s="1"/>
  <c r="S23" a="1"/>
  <c r="S23" s="1"/>
  <c r="S37" a="1"/>
  <c r="S37" s="1"/>
  <c r="S29" a="1"/>
  <c r="S29" s="1"/>
  <c r="N12"/>
  <c r="S35" a="1"/>
  <c r="S35" s="1"/>
  <c r="S19" a="1"/>
  <c r="S19" s="1"/>
  <c r="S38" a="1"/>
  <c r="S38" s="1"/>
  <c r="S30" a="1"/>
  <c r="S30" s="1"/>
  <c r="S22" a="1"/>
  <c r="S22" s="1"/>
  <c r="S42" a="1"/>
  <c r="S42" s="1"/>
  <c r="S26" a="1"/>
  <c r="S26" s="1"/>
  <c r="S41" a="1"/>
  <c r="S41" s="1"/>
  <c r="S25" a="1"/>
  <c r="S25" s="1"/>
  <c r="S45" a="1"/>
  <c r="S45" s="1"/>
  <c r="S21" a="1"/>
  <c r="S21" s="1"/>
  <c r="S27" a="1"/>
  <c r="S27" s="1"/>
  <c r="S44" a="1"/>
  <c r="S44" s="1"/>
  <c r="S36" a="1"/>
  <c r="S36" s="1"/>
  <c r="S28" a="1"/>
  <c r="S28" s="1"/>
  <c r="S20" a="1"/>
  <c r="S20" s="1"/>
  <c r="S43" a="1"/>
  <c r="S43" s="1"/>
  <c r="S34" a="1"/>
  <c r="S34" s="1"/>
  <c r="S18" a="1"/>
  <c r="S18" s="1"/>
  <c r="N8"/>
  <c r="S33" a="1"/>
  <c r="S33" s="1"/>
  <c r="S16" a="1"/>
  <c r="S16" s="1"/>
  <c r="S24" a="1"/>
  <c r="S24" s="1"/>
  <c r="S17" a="1"/>
  <c r="S17" s="1"/>
  <c r="S40" a="1"/>
  <c r="S40" s="1"/>
  <c r="S32" a="1"/>
  <c r="S32" s="1"/>
</calcChain>
</file>

<file path=xl/sharedStrings.xml><?xml version="1.0" encoding="utf-8"?>
<sst xmlns="http://schemas.openxmlformats.org/spreadsheetml/2006/main" count="605" uniqueCount="185">
  <si>
    <t>Type</t>
  </si>
  <si>
    <t>Priority</t>
  </si>
  <si>
    <t>#</t>
  </si>
  <si>
    <t>Opened</t>
  </si>
  <si>
    <t>Closed</t>
  </si>
  <si>
    <t>*</t>
  </si>
  <si>
    <t>Date</t>
  </si>
  <si>
    <t>Days</t>
  </si>
  <si>
    <t>Types</t>
  </si>
  <si>
    <t>Priorities</t>
  </si>
  <si>
    <t>Min</t>
  </si>
  <si>
    <t>Max</t>
  </si>
  <si>
    <t>*** This sheet should remain hidden ***</t>
  </si>
  <si>
    <t>Sorted</t>
  </si>
  <si>
    <t>ISSUE</t>
  </si>
  <si>
    <t>TYPE</t>
  </si>
  <si>
    <t>PRIORITY</t>
  </si>
  <si>
    <t>OPENED ON</t>
  </si>
  <si>
    <t>OPENED BY</t>
  </si>
  <si>
    <t>CLOSED ON</t>
  </si>
  <si>
    <t>CLOSED BY</t>
  </si>
  <si>
    <t>NOTES</t>
  </si>
  <si>
    <t>DATE</t>
  </si>
  <si>
    <t>LAST (days)</t>
  </si>
  <si>
    <r>
      <rPr>
        <b/>
        <sz val="28"/>
        <color theme="4"/>
        <rFont val="Calibri"/>
        <family val="2"/>
        <scheme val="major"/>
      </rPr>
      <t>OPEN</t>
    </r>
    <r>
      <rPr>
        <b/>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ISSUE TRACKER</t>
    </r>
  </si>
  <si>
    <t xml:space="preserve">Chưa có button select All/ Deselect All ở màn hình EditCollectionPlan </t>
  </si>
  <si>
    <t>High</t>
  </si>
  <si>
    <t>KhanhNHV</t>
  </si>
  <si>
    <t>Highlight cho Plan được chọn hiện tại trong carousel (change độ tương phản tốt hơn)</t>
  </si>
  <si>
    <t>Change icon khác cho button next/previous ở màn hình EditCollectionPlan</t>
  </si>
  <si>
    <t>Thay đổi màn hình Popup của edit plan
       Đem plan information lên header
       Tạo collapse để hiển thị (user click lên collapse thì thông tin sẽ hiện ra. Maps, Request/Orders in Plan )</t>
  </si>
  <si>
    <t>Hiển thị plan hiện tại / tổng số plan trên carousel</t>
  </si>
  <si>
    <t>Sửa lại layout cho hiện product management lên chỗ dashboard của phần customer</t>
  </si>
  <si>
    <t>Plan</t>
  </si>
  <si>
    <t>Customer</t>
  </si>
  <si>
    <t>Add request -&gt; chọn lại group thì có bugs:
1. Không load lại list request
2. Không thay đổi total requests</t>
  </si>
  <si>
    <t>Chưa format price của Buyer
-&gt; phải format theo dạng #,### VNĐ</t>
  </si>
  <si>
    <t>Ward chuyển thành not required. Combo box chuyển thành textbox</t>
  </si>
  <si>
    <t>Chuyển status lại của Customer thành động từ</t>
  </si>
  <si>
    <t>Buyer</t>
  </si>
  <si>
    <t>DUE DATE</t>
  </si>
  <si>
    <t xml:space="preserve">Bug load lại nhiều delivery men khi assign người vào plan </t>
  </si>
  <si>
    <t>VuongND</t>
  </si>
  <si>
    <t>Sửa lại layout để hiển thị cho đúng theo comment của thầy</t>
  </si>
  <si>
    <t>Sửa link cho màn hình layout -&gt; các link có thể click được</t>
  </si>
  <si>
    <t>Layout</t>
  </si>
  <si>
    <t>Medium</t>
  </si>
  <si>
    <t>Map của Buyer chưa hiển thị lên full màn hình</t>
  </si>
  <si>
    <t>Bỏ 3 số .000 ở sau trong màn hình của Hub</t>
  </si>
  <si>
    <t>Hub</t>
  </si>
  <si>
    <t>Màn hình group của DeliveryPlan đang có vấn đề.</t>
  </si>
  <si>
    <t>Nút back ở màn hình số 2 sai, plan &lt;=4 thì nút back và next sẽ ko có tác dụng</t>
  </si>
  <si>
    <t>ThinhNTY</t>
  </si>
  <si>
    <t>remove product, nhưng total price ko thay đổi</t>
  </si>
  <si>
    <t>- ward chưa bỏ dấu * (not required)_x000D_
- address thiếu dấu * (required)_x000D_
- type of delivery : out of format</t>
  </si>
  <si>
    <t>Thay đổi chức năng:
Nếu người dùng chọn Direct Delivery: WardId  + District Id là của người dùng. 
Chọn Hub Delivery: Disable 2 cái DistrictId và WardId. Cho phép chọn Hub. Khi chọn Hub sẽ thay đổi ddl tương ứng</t>
  </si>
  <si>
    <t>Assigned To</t>
  </si>
  <si>
    <t>Tạo màn hình index của plan</t>
  </si>
  <si>
    <t>Nút prev + next của màn hình Buyer nhảy lên nhảy xuống khi bấm next - prev</t>
  </si>
  <si>
    <t>AnhAN</t>
  </si>
  <si>
    <t>Sửa statuses của các màn hình index plan v..v không hiển thị number nữa mà phải hiển thị value</t>
  </si>
  <si>
    <t>Vào trang index =&gt; hienr thị tất cả các plan =&gt; click on details để view plans hiển thị map bị sai.</t>
  </si>
  <si>
    <t>Sau khi click "Save" ở màn hình View Plan, hiển thị màn hình Plan management</t>
  </si>
  <si>
    <t>- Solve button để lên trên request area
- Save button để lên trên map &amp; plan detail</t>
  </si>
  <si>
    <t xml:space="preserve">Click vào plan đã assign -&gt; bỏ chọn hết assign không chuyển về đã hết assign -&gt; vẫn còn click được mark as finished. </t>
  </si>
  <si>
    <t>Đã tạo xong chờ recommend của thầy</t>
  </si>
  <si>
    <t xml:space="preserve">Notifications chưa làm gì cả. Chuẩn bị intergrate phần notifications vào </t>
  </si>
  <si>
    <t>Notifications</t>
  </si>
  <si>
    <t xml:space="preserve">DeliveryPlan vẫn chưa save xuống DB được. Mới làm xong hiển thị lên plan thôi. =&gt; thêm chức năng này. Ngoài ra có thay đổi ở cách thức hoạt động của view cần phải update lại </t>
  </si>
  <si>
    <t>Module Tạo mới Order
    - Cho phép Customer nhập bằng tay
    - Cho phép Customer import từ file excel theo mẫu có sẵn</t>
  </si>
  <si>
    <r>
      <t xml:space="preserve">Chưa xử lý. Đang group theo Ward Id nhưng như vậy thì hiển thị address ntn ?
</t>
    </r>
    <r>
      <rPr>
        <sz val="12"/>
        <color rgb="FFFF0000"/>
        <rFont val="Calibri"/>
        <family val="2"/>
        <scheme val="minor"/>
      </rPr>
      <t>Đang group theo districtId</t>
    </r>
  </si>
  <si>
    <t>Sửa các view của request và order bên Tiktak hiện tại không thể hiển thị lên được.</t>
  </si>
  <si>
    <t>Tiktak</t>
  </si>
  <si>
    <t>Milestone</t>
  </si>
  <si>
    <t>Delivery Items</t>
  </si>
  <si>
    <t xml:space="preserve">Số các item trong từng status ở màn hình Dashboard của Customer phải được cập nhật liên tục </t>
  </si>
  <si>
    <t>ở màn hình Index , thêm date picker from để filter theo date. Không load hết data xuống</t>
  </si>
  <si>
    <t>Màn hình Assign: 
- validate khi click Assign button nhưng chưa chọn Delivery men</t>
  </si>
  <si>
    <t>Thầy Phương</t>
  </si>
  <si>
    <t>Màn hình Assign:
- Nếu assign DM lần đầu : chỉ có button Assign
- Nếu edit DM: button Assign đổi tên thành Reassign, và thêm button UnAssign</t>
  </si>
  <si>
    <t>Màn hình View Plan Detail:
- chỉnh sửa lại thông tin của plan như sau:
   + plan no: 32  -   Distance: 30 km          [date] [button close]</t>
  </si>
  <si>
    <t xml:space="preserve">Thêm nút ra trang index trong màn hình này </t>
  </si>
  <si>
    <t xml:space="preserve">Fix xong . Có degrade bug </t>
  </si>
  <si>
    <t>Màn hình Dashboard:
- Order để lên phía trên Request</t>
  </si>
  <si>
    <t>Màn hình Edit Delivery Plan / Edit Collection Plan phần hiển thị số distance đang bị sai và bể ở màn hình 1024 x 768</t>
  </si>
  <si>
    <t>Save lat and long của waypoints cũng như lat long của Waypoints và segments xuống db :)</t>
  </si>
  <si>
    <r>
      <t xml:space="preserve">Tiktak Staff: 
       </t>
    </r>
    <r>
      <rPr>
        <sz val="12"/>
        <color rgb="FFFFC000"/>
        <rFont val="Calibri"/>
        <family val="2"/>
        <scheme val="minor"/>
      </rPr>
      <t xml:space="preserve">Xem được request và order
       Xong màn hình dasboard của tiktak staff
       Xong chức năng pricing bên phía tiktak staff
       Được inform mỗi khi customer reject price? </t>
    </r>
    <r>
      <rPr>
        <sz val="12"/>
        <color theme="0"/>
        <rFont val="Calibri"/>
        <family val="2"/>
        <scheme val="minor"/>
      </rPr>
      <t xml:space="preserve">
Customer:
      </t>
    </r>
    <r>
      <rPr>
        <sz val="12"/>
        <color rgb="FFFFC000"/>
        <rFont val="Calibri"/>
        <family val="2"/>
        <scheme val="minor"/>
      </rPr>
      <t xml:space="preserve"> Import được order từ file excel theo một mẫu nào đó       
       Cho phép customer approve + reject Request price</t>
    </r>
  </si>
  <si>
    <t xml:space="preserve">Đã xong </t>
  </si>
  <si>
    <t>Xử lý hiển thị giao diện cho màn hình view Request và Orders</t>
  </si>
  <si>
    <t>Xử lý phần Add Item vào Order cho màn hình của Customer</t>
  </si>
  <si>
    <t>Co date picker nhung van chua chay duoc on dinh.</t>
  </si>
  <si>
    <t xml:space="preserve">Chưa ổn định . Đang còn lỗi ở hiển thị tên cty. </t>
  </si>
  <si>
    <t xml:space="preserve">Layout của Order và Item chưa chạy được bên cả Tiktak + </t>
  </si>
  <si>
    <t>Thêm phần validate vào cho khi gọi lên trên server để get địa chỉ thì sẽ trả về là success hay không.nếu không success thì báo lỗi và bắt user nhập lại địa chỉ hoặc click lên map để get địa chỉ</t>
  </si>
  <si>
    <t xml:space="preserve">Man hinh tao new product:
- khong nhap value cho field nao ca
- click Create button
=&gt; create thanh cong
Sua lai: validate, yeu cau nhap cac field require
</t>
  </si>
  <si>
    <t>Màn hình assign DM:
- View plan đã finish: ko còn button nào trên màn hình assign
(view only)</t>
  </si>
  <si>
    <t>Màn hình view plan detail:
- đổi field created date thành last modified date
- plan đc order theo last modified date, descending</t>
  </si>
  <si>
    <t xml:space="preserve">Màn hình plan management:
- khi nào thì được delete 1 plan?
</t>
  </si>
  <si>
    <t xml:space="preserve">Màn hình Dashboard:
- hiển thị logo của customer khi log in vào màn hình dashboard
</t>
  </si>
  <si>
    <t xml:space="preserve">Màn hình Buyer Info: (Shopping Cart)
- các field require bỏ message, chuyển thành dấu (*) để sau textbox
</t>
  </si>
  <si>
    <t>Màn hình Shopping Cart
- có mennu bar phía trên (bước 1 : add product, bước 2: enter buyer info, bước 3: confirm message &amp; passcode</t>
  </si>
  <si>
    <t xml:space="preserve">Màn hình Shopping Cart
- trong Cart Add box: Amount là tiền tạm tính (quantity * product price)
</t>
  </si>
  <si>
    <t>Low</t>
  </si>
  <si>
    <t>Click lên plan đã finished thì không thấy những deliverymen đã được assigned vào plan đó nữa</t>
  </si>
  <si>
    <t>Bo dieu kien check d.Status &lt;&gt; (int)PlanStatus.New</t>
  </si>
  <si>
    <t>Popup của màn hình PlanIndex hiển thị quá thấp kéo lên cao tí</t>
  </si>
  <si>
    <t>Chưa ngon</t>
  </si>
  <si>
    <r>
      <rPr>
        <b/>
        <sz val="12"/>
        <color rgb="FFFF0000"/>
        <rFont val="Calibri"/>
        <family val="2"/>
        <scheme val="minor"/>
      </rPr>
      <t>Risk:</t>
    </r>
    <r>
      <rPr>
        <sz val="12"/>
        <color rgb="FFFF0000"/>
        <rFont val="Calibri"/>
        <family val="2"/>
        <scheme val="minor"/>
      </rPr>
      <t xml:space="preserve"> Khi submit lên có thể sẽ phát sinh lỗi vì có dấu phẩy ở đó. Cần có xử lý ở client trước khi submit lên server</t>
    </r>
  </si>
  <si>
    <r>
      <t xml:space="preserve">Plan:
     </t>
    </r>
    <r>
      <rPr>
        <sz val="12"/>
        <color theme="6"/>
        <rFont val="Calibri"/>
        <family val="2"/>
        <scheme val="minor"/>
      </rPr>
      <t xml:space="preserve"> Màn hình plan index</t>
    </r>
    <r>
      <rPr>
        <sz val="12"/>
        <color theme="0"/>
        <rFont val="Calibri"/>
        <family val="2"/>
        <scheme val="minor"/>
      </rPr>
      <t xml:space="preserve">
      </t>
    </r>
    <r>
      <rPr>
        <sz val="12"/>
        <color theme="6"/>
        <rFont val="Calibri"/>
        <family val="2"/>
        <scheme val="minor"/>
      </rPr>
      <t>Update phần Delivery Plan tương ứng theo CollectionPlan (View)
      Save DeliveryPlan xuống được DB</t>
    </r>
    <r>
      <rPr>
        <sz val="12"/>
        <color theme="0"/>
        <rFont val="Calibri"/>
        <family val="2"/>
        <scheme val="minor"/>
      </rPr>
      <t xml:space="preserve">
Customer:
     </t>
    </r>
    <r>
      <rPr>
        <sz val="12"/>
        <color theme="6"/>
        <rFont val="Calibri"/>
        <family val="2"/>
        <scheme val="minor"/>
      </rPr>
      <t xml:space="preserve"> Xong layout chính (Dashboard) View được các Order và requests  </t>
    </r>
    <r>
      <rPr>
        <sz val="12"/>
        <color theme="0"/>
        <rFont val="Calibri"/>
        <family val="2"/>
        <scheme val="minor"/>
      </rPr>
      <t xml:space="preserve">   
      </t>
    </r>
    <r>
      <rPr>
        <b/>
        <sz val="12"/>
        <color rgb="FFFFC000"/>
        <rFont val="Calibri"/>
        <family val="2"/>
        <scheme val="minor"/>
      </rPr>
      <t>Cập nhật được số layout ở trạng thái nào đó một cách tự động</t>
    </r>
    <r>
      <rPr>
        <sz val="12"/>
        <color theme="0"/>
        <rFont val="Calibri"/>
        <family val="2"/>
        <scheme val="minor"/>
      </rPr>
      <t xml:space="preserve">
      </t>
    </r>
    <r>
      <rPr>
        <b/>
        <sz val="12"/>
        <color rgb="FFFFC000"/>
        <rFont val="Calibri"/>
        <family val="2"/>
        <scheme val="minor"/>
      </rPr>
      <t>Customer tạo được order mới bằng tay</t>
    </r>
    <r>
      <rPr>
        <sz val="12"/>
        <color theme="0"/>
        <rFont val="Calibri"/>
        <family val="2"/>
        <scheme val="minor"/>
      </rPr>
      <t xml:space="preserve">
</t>
    </r>
  </si>
  <si>
    <r>
      <t xml:space="preserve">Plan:
      </t>
    </r>
    <r>
      <rPr>
        <sz val="12"/>
        <color theme="6"/>
        <rFont val="Calibri"/>
        <family val="2"/>
        <scheme val="minor"/>
      </rPr>
      <t>Thêm chức năng cancel plan</t>
    </r>
    <r>
      <rPr>
        <sz val="12"/>
        <color theme="0"/>
        <rFont val="Calibri"/>
        <family val="2"/>
        <scheme val="minor"/>
      </rPr>
      <t xml:space="preserve">
      </t>
    </r>
    <r>
      <rPr>
        <sz val="12"/>
        <color theme="6"/>
        <rFont val="Calibri"/>
        <family val="2"/>
        <scheme val="minor"/>
      </rPr>
      <t>Thêm chức năng filter theo date ở màn hình plans/Index</t>
    </r>
    <r>
      <rPr>
        <sz val="12"/>
        <color theme="0"/>
        <rFont val="Calibri"/>
        <family val="2"/>
        <scheme val="minor"/>
      </rPr>
      <t xml:space="preserve">
Tiktak:
      </t>
    </r>
    <r>
      <rPr>
        <sz val="12"/>
        <color theme="6"/>
        <rFont val="Calibri"/>
        <family val="2"/>
        <scheme val="minor"/>
      </rPr>
      <t>Thêm chức năng pricing trong màn hình approve orders</t>
    </r>
    <r>
      <rPr>
        <sz val="12"/>
        <color theme="0"/>
        <rFont val="Calibri"/>
        <family val="2"/>
        <scheme val="minor"/>
      </rPr>
      <t xml:space="preserve">
Customer:
      Thêm chức năng approve orders.
     </t>
    </r>
    <r>
      <rPr>
        <sz val="12"/>
        <color rgb="FFFFC000"/>
        <rFont val="Calibri"/>
        <family val="2"/>
        <scheme val="minor"/>
      </rPr>
      <t xml:space="preserve">Màn hình dashboard của customer tự động cập nhật số các orders + request cần thiết. </t>
    </r>
  </si>
  <si>
    <t>tab Request:_x000D_
- bỏ button Action (dropdown)_x000D_
- sửa thành các icon như cũ</t>
  </si>
  <si>
    <t>tab Request:_x000D_
- thêm màu cho Status value</t>
  </si>
  <si>
    <t>tab Request:_x000D_
- bỏ Reject by order</t>
  </si>
  <si>
    <t xml:space="preserve">Màn hình Add new price category_x000D_
- hiển thị table giá để user add </t>
  </si>
  <si>
    <t>Màn hình Assign DM:_x000D_
- bỏ Popup sau khi click Cancel button</t>
  </si>
  <si>
    <t>Màn hình Create Plan: (view các plan mới đc tạo, chưa save xuống db)_x000D_
- thêm nút Back để trở về trang trước tạo plan</t>
  </si>
  <si>
    <t>Màn hình Create Plan:_x000D_
- thêm 1 dòng mô tả về cách chọn group như thế nào (ở giữa number of Plan &amp; group type</t>
  </si>
  <si>
    <t>Màn hình Request_x000D_
- bỏ Note field</t>
  </si>
  <si>
    <t>thêm 1 màn hình:_x000D_
 - textbox nhập số phone, button OK_x000D_
-&gt; sau khi nhấn nút OK, show table có tất cả order thuộc số phone này_x000D_
- click view trên detail -&gt; show pop up bắt nhập passcode (textbox), click button OK sẽ show detail của order đó</t>
  </si>
  <si>
    <t>Canceled</t>
  </si>
  <si>
    <t>Bể layout discuss với thầy bỏ vụ này</t>
  </si>
  <si>
    <t>Plan:
     Sửa chức năng filter theo date ở màn hình plans/Index     
Tiktak:
     Sửa lại màn hình Approve Requests. Có price Categories.
    Thêm Phần quản lý Hub
Customer:
    Requests của Customer hiển thị đúng format.
    Customer có thể approve requests</t>
  </si>
  <si>
    <t>Tiktak: 
   Chạy được toàn bộ flow theo như trong file excel
   Sửa lại phần Pricing theo ý thầy.
  Màn hình Buyer chạy tốt. Layout tốt</t>
  </si>
  <si>
    <t>Function Name</t>
  </si>
  <si>
    <t>Actor</t>
  </si>
  <si>
    <t>Add New Order</t>
  </si>
  <si>
    <t>Action</t>
  </si>
  <si>
    <t>Process steps</t>
  </si>
  <si>
    <t>Click on Add New Item Link</t>
  </si>
  <si>
    <t>Click Create</t>
  </si>
  <si>
    <t xml:space="preserve">Save the item in to db . -
Add this item to Cart Add region </t>
  </si>
  <si>
    <t>Display Pop Up for add new item - Allow user for set a product whether is permanent or not</t>
  </si>
  <si>
    <t>Add price category screen: _x000D_
- đưa column price lên sau price content, last modified user để cuối cùng, date sau price_x000D_
- last modified user chỉ lấy username, ko lấy full name</t>
  </si>
  <si>
    <t>Add price category screen:_x000D_
_x000D_
- button Create đổi thành Add</t>
  </si>
  <si>
    <t>Request tab_x000D_
- dòng chữ màu đỏ đổi thành màu khác</t>
  </si>
  <si>
    <t xml:space="preserve">Request tab: _x000D_
- thay nút Add bằng nút Detail_x000D_
- bỏ table price, chỉ để total price_x000D_
- khi click Detail, sẽ hiển thị price table gồm các price records thuộc total price đó_x000D_
</t>
  </si>
  <si>
    <t xml:space="preserve">Request tab:_x000D_
- thêm nút Remove ở mỗi record trong detail screen_x000D_
stt = Approved thì button Remove bị disable_x000D_
</t>
  </si>
  <si>
    <t>- Nếu stt ở Hub = expired, =&gt; status Order ở tiktak = Returned_x000D_
+ cus có 2 lựa chọn: _x000D_
   * Nếu gửi lại order -&gt; cho edit price_x000D_
   * Nếu Cancel -&gt; finished</t>
  </si>
  <si>
    <t>phía trên logo, để 1 dòng chữ để cho ng dùng biết mình đang ở màn hình nào (vd: đang ở plan: Plan Dashboard)</t>
  </si>
  <si>
    <t>General</t>
  </si>
  <si>
    <t>Đổi dòng chữ "Some random text.." dưới Step bằng câu có ý nghĩa (theo ý nghĩa của từng step)_x000D_
- step 1: chọn product muốn mua_x000D_
- step 2: điền thông tin người mua hàng để nhận hàng_x000D_
- step 3: nhận passcode</t>
  </si>
  <si>
    <t>Đổi field Address thành Your address ở step 2</t>
  </si>
  <si>
    <t>Step 3:_x000D_
- nếu buyer chọn Direct Delivery:_x000D_
Bạn đang order kiểu Direct Delivery._x000D_
Chúng tôi sẽ giao hàng cho bạn trong vòng [3] ngày._x000D_
- nếu buyer chọn Buffer Delivery:_x000D_
Bạn đang order kiểu buffer delivery._x000D_
Bạn có thời gian 3 ngày để đến Hub đã lựa chọn để lấy hàng kể từ ngày thông báo hàng đã đến Hub._x000D_
Vui lòng đem passcode này đến cho nhân viên at Hub để lấy hàng</t>
  </si>
  <si>
    <t>Sử dụng màn hình của Buyer để Cus tạo order: (chỉ order by Direct Delivery)_x000D_
- bỏ step 3_x000D_
- thêm button Add product, Search ở step 1_x000D_
- ở step 1: trong Cart Add, field Amount cho Cus edit</t>
  </si>
  <si>
    <t>Chuỗi passcode: HHmmss</t>
  </si>
  <si>
    <t>Add order:_x000D_
- step 1: khi add product xong,có check box isPermanent_x000D_
+ nếu check: sau khi add product to Cart add -&gt; nếu reload lại page, product mới add sẽ xuất hiện trong product list (show trên page)_x000D_
_x000D_
+ nếu uncheck: add to Cart Add only</t>
  </si>
  <si>
    <t>Assign DM_x000D_
- 2 button Reassign, Assign để vào trong khung Assign luôn</t>
  </si>
  <si>
    <t>Assign DM:_x000D_
- button Mark as Finished để ngay dòng chữ Click to see Detail</t>
  </si>
  <si>
    <t>tab Request_x000D_
- thêm field Note khi reject price. để tiktak staff biết đc lí do reject</t>
  </si>
  <si>
    <t>tab Request:_x000D_
lưu field note bằng cách mỗi lần note sẽ enter xuống dòng</t>
  </si>
  <si>
    <t>tab Request:_x000D_
- kéo nhỏ field Total lại_x000D_
- để chỗ cho Note</t>
  </si>
  <si>
    <t>Add Product:_x000D_
- Lỗi khi create product mà có Image (bỏ url vào Image)</t>
  </si>
  <si>
    <t>Add new product:_x000D_
sau khi add product, product mới được tạo phải nằm ở record đầu tiên</t>
  </si>
  <si>
    <t>main page of Shopping Cart:_x000D_
- nút Home chưa xài được</t>
  </si>
  <si>
    <t>Màn hình Shopping cart:_x000D_
- thêm button Search để buyer search product</t>
  </si>
  <si>
    <t xml:space="preserve">màn hình Shopping Cart:_x000D_
_x000D_
- step 2: nhập tất cả (trừ Delivery type, Payment type: 2 field này ko required) =&gt; quăng lỗi </t>
  </si>
  <si>
    <t>màn hình shopping cart: step 2_x000D_
- bỏ dấu * ở field Address or nếu ko nhập thì fải bắt validate</t>
  </si>
  <si>
    <t>Add existing order into request_x000D_
- check các order muốn add để tạo request -&gt; button Add to Request chưa thực hiện gì cả</t>
  </si>
  <si>
    <t>Not a bug</t>
  </si>
  <si>
    <t xml:space="preserve">Tạo Delivery Plan thì bị double plan ? </t>
  </si>
  <si>
    <t>Create Order_x000D_
- tạo nhiều order với các kiểu deliveryoption và payment type là khác nhau -&gt; dưới db chỉ lưu 1 kiểu deliveryoption, payment type _x000D_
=&gt; sửa lại, khi insert xuống database, user order theo delivery option và payment type nào thì insert đúng kiểu đó</t>
  </si>
  <si>
    <t>Create Product screen,on Enable column checkbox must check if Active checkbox in Create Product pop up screen was checked and vice versa</t>
  </si>
  <si>
    <t>when click Edit button then click Save button and continue clicking Edit button again.Don't click Edit button again</t>
  </si>
  <si>
    <t>In Create Product pop-up screen, uncheck Active checkbox.Then click Create.Create Product screen,on Enable column checkbox is check</t>
  </si>
  <si>
    <t>When input so many value into fileds and click Save button .Create Product screen don't display well(be malformed)</t>
  </si>
  <si>
    <t>validate Price field only interger.</t>
  </si>
  <si>
    <t>In pop up screen , Require fields haven't added * yet.</t>
  </si>
  <si>
    <t>pop up screen needn't scroll</t>
  </si>
  <si>
    <t>haven't limited the characters yet which user input.</t>
  </si>
  <si>
    <t>haven't formatted price on Menu table yet</t>
  </si>
  <si>
    <t>haven't formatted price in Create Product screen yet</t>
  </si>
  <si>
    <t>user can change price on browser</t>
  </si>
  <si>
    <t>haven't formatted quantity on Cart Add table yet</t>
  </si>
  <si>
    <t>Khi tao request -&gt; Tao Order -&gt; thi khi refresh lai page order chua hien thi ra</t>
  </si>
  <si>
    <r>
      <t xml:space="preserve">Customer:
     Bo phan Add New Order khi tao request.
   </t>
    </r>
    <r>
      <rPr>
        <sz val="12"/>
        <color theme="3" tint="0.499984740745262"/>
        <rFont val="Calibri"/>
        <family val="2"/>
        <scheme val="minor"/>
      </rPr>
      <t xml:space="preserve">  Them flow tao Order su dung lai man hinh cua Buyer khi tao flow. Cho phep Customer tao them product</t>
    </r>
    <r>
      <rPr>
        <sz val="12"/>
        <color theme="0"/>
        <rFont val="Calibri"/>
        <family val="2"/>
        <scheme val="minor"/>
      </rPr>
      <t xml:space="preserve">
Buyer:
     </t>
    </r>
    <r>
      <rPr>
        <sz val="12"/>
        <color rgb="FFC00000"/>
        <rFont val="Calibri"/>
        <family val="2"/>
        <scheme val="minor"/>
      </rPr>
      <t>Sua thong tin se hien thi sau khi Customer mua hang xong. =&gt; Chon direct =&gt; hien thi ngay gio khach hang co the nhan hang. Tom tat mua hang. 
    Neu chon o Hub thi thong bao nhan hang o dau. passcode la gi.  khi nao hang toi thi se inform qua email</t>
    </r>
    <r>
      <rPr>
        <sz val="12"/>
        <color theme="0"/>
        <rFont val="Calibri"/>
        <family val="2"/>
        <scheme val="minor"/>
      </rPr>
      <t xml:space="preserve">
Tiktak Staff:
 </t>
    </r>
    <r>
      <rPr>
        <sz val="12"/>
        <color theme="6" tint="0.59999389629810485"/>
        <rFont val="Calibri"/>
        <family val="2"/>
        <scheme val="minor"/>
      </rPr>
      <t xml:space="preserve"> Man hinh edit order trong delivery plan </t>
    </r>
    <r>
      <rPr>
        <sz val="12"/>
        <color theme="0"/>
        <rFont val="Calibri"/>
        <family val="2"/>
        <scheme val="minor"/>
      </rPr>
      <t xml:space="preserve">
  Cho phep order voi trang thai return thi sua gia. 
  </t>
    </r>
    <r>
      <rPr>
        <sz val="12"/>
        <color theme="6" tint="0.59999389629810485"/>
        <rFont val="Calibri"/>
        <family val="2"/>
        <scheme val="minor"/>
      </rPr>
      <t>Lam theo flow hien tai cua customer</t>
    </r>
    <r>
      <rPr>
        <sz val="12"/>
        <color theme="0"/>
        <rFont val="Calibri"/>
        <family val="2"/>
        <scheme val="minor"/>
      </rPr>
      <t xml:space="preserve">
Hub Login :
</t>
    </r>
    <r>
      <rPr>
        <sz val="12"/>
        <color theme="6" tint="0.59999389629810485"/>
        <rFont val="Calibri"/>
        <family val="2"/>
        <scheme val="minor"/>
      </rPr>
      <t xml:space="preserve"> Bat Hub Login  Display nhung order lien quan toi hub do thoi</t>
    </r>
  </si>
  <si>
    <t xml:space="preserve">Customer:
Tiktak : 
    Implement Return Plan.
   Hệ thống tính toán expired khi nào 
   Change lại notifications
</t>
  </si>
  <si>
    <t>Reports:</t>
  </si>
  <si>
    <t>Actor:</t>
  </si>
  <si>
    <t xml:space="preserve">Tính tổng doanh thu : (Sales - Expense ) - tính trên tháng - ngày ? </t>
  </si>
  <si>
    <t>Revenue = (Total Fee - Tổng km * Giá Xăng ?) Theo tháng ?</t>
  </si>
  <si>
    <t xml:space="preserve">Revenue  by Customer </t>
  </si>
  <si>
    <t>Success - Failed Orders by Customer</t>
  </si>
  <si>
    <t>From ngày tháng năm - to ngày tháng năm</t>
  </si>
  <si>
    <t>Tính hiệu quả ?</t>
  </si>
  <si>
    <t>Man Hinh ViewDetailsDeliveryPlans khi click view Details thi pop up hien thi qua thap</t>
  </si>
</sst>
</file>

<file path=xl/styles.xml><?xml version="1.0" encoding="utf-8"?>
<styleSheet xmlns="http://schemas.openxmlformats.org/spreadsheetml/2006/main">
  <fonts count="28">
    <font>
      <sz val="12"/>
      <color theme="0"/>
      <name val="Calibri"/>
      <family val="2"/>
      <scheme val="minor"/>
    </font>
    <font>
      <sz val="11"/>
      <color theme="1"/>
      <name val="Calibri"/>
      <family val="2"/>
      <scheme val="minor"/>
    </font>
    <font>
      <b/>
      <sz val="18"/>
      <color theme="0"/>
      <name val="Calibri"/>
      <family val="2"/>
      <scheme val="minor"/>
    </font>
    <font>
      <b/>
      <sz val="18"/>
      <color theme="4"/>
      <name val="Calibri"/>
      <family val="2"/>
      <scheme val="minor"/>
    </font>
    <font>
      <b/>
      <sz val="18"/>
      <color theme="6"/>
      <name val="Calibri"/>
      <family val="2"/>
      <scheme val="minor"/>
    </font>
    <font>
      <sz val="38"/>
      <color theme="0"/>
      <name val="Calibri"/>
      <family val="2"/>
      <scheme val="maj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0"/>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6"/>
      <color theme="0"/>
      <name val="Calibri"/>
      <family val="2"/>
      <scheme val="minor"/>
    </font>
    <font>
      <sz val="12"/>
      <color rgb="FFFF0000"/>
      <name val="Calibri"/>
      <family val="2"/>
      <scheme val="minor"/>
    </font>
    <font>
      <sz val="12"/>
      <color rgb="FFFFFF00"/>
      <name val="Calibri"/>
      <family val="2"/>
      <scheme val="minor"/>
    </font>
    <font>
      <sz val="12"/>
      <color theme="6" tint="-0.249977111117893"/>
      <name val="Calibri"/>
      <family val="2"/>
      <scheme val="minor"/>
    </font>
    <font>
      <b/>
      <sz val="12"/>
      <color rgb="FFFFC000"/>
      <name val="Calibri"/>
      <family val="2"/>
      <scheme val="minor"/>
    </font>
    <font>
      <sz val="12"/>
      <color rgb="FFFFC000"/>
      <name val="Calibri"/>
      <family val="2"/>
      <scheme val="minor"/>
    </font>
    <font>
      <b/>
      <sz val="12"/>
      <color rgb="FFFF0000"/>
      <name val="Calibri"/>
      <family val="2"/>
      <scheme val="minor"/>
    </font>
    <font>
      <sz val="12"/>
      <color theme="6"/>
      <name val="Calibri"/>
      <family val="2"/>
      <scheme val="minor"/>
    </font>
    <font>
      <sz val="12"/>
      <color theme="5" tint="0.39997558519241921"/>
      <name val="Calibri"/>
      <family val="2"/>
      <scheme val="minor"/>
    </font>
    <font>
      <b/>
      <sz val="12"/>
      <color theme="0"/>
      <name val="Calibri"/>
      <family val="2"/>
      <scheme val="minor"/>
    </font>
    <font>
      <sz val="12"/>
      <color theme="6" tint="0.59999389629810485"/>
      <name val="Calibri"/>
      <family val="2"/>
      <scheme val="minor"/>
    </font>
    <font>
      <sz val="12"/>
      <color theme="3" tint="0.499984740745262"/>
      <name val="Calibri"/>
      <family val="2"/>
      <scheme val="minor"/>
    </font>
    <font>
      <sz val="12"/>
      <color rgb="FFC0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rgb="FFFFCC99"/>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style="thin">
        <color indexed="64"/>
      </left>
      <right style="thin">
        <color indexed="64"/>
      </right>
      <top style="thin">
        <color indexed="64"/>
      </top>
      <bottom style="thin">
        <color indexed="64"/>
      </bottom>
      <diagonal/>
    </border>
  </borders>
  <cellStyleXfs count="8">
    <xf numFmtId="0" fontId="0" fillId="2" borderId="0">
      <alignment horizontal="left" vertical="center" indent="1"/>
    </xf>
    <xf numFmtId="0" fontId="2" fillId="0" borderId="0" applyNumberFormat="0" applyFill="0" applyBorder="0" applyAlignment="0" applyProtection="0">
      <alignment horizontal="center"/>
    </xf>
    <xf numFmtId="14" fontId="1" fillId="0" borderId="0" applyFont="0" applyFill="0" applyBorder="0" applyAlignment="0" applyProtection="0"/>
    <xf numFmtId="0" fontId="3" fillId="2" borderId="0" applyNumberFormat="0" applyBorder="0" applyAlignment="0" applyProtection="0">
      <alignment horizontal="left" vertical="center" indent="1"/>
    </xf>
    <xf numFmtId="0" fontId="4" fillId="2" borderId="0" applyNumberFormat="0" applyFill="0" applyBorder="0" applyAlignment="0" applyProtection="0">
      <alignment horizontal="left" vertical="center" indent="1"/>
    </xf>
    <xf numFmtId="0" fontId="5" fillId="0" borderId="0" applyNumberFormat="0" applyFill="0" applyBorder="0" applyProtection="0">
      <alignment horizontal="left" vertical="center" indent="2"/>
    </xf>
    <xf numFmtId="0" fontId="7" fillId="4" borderId="1" applyNumberFormat="0" applyFill="0" applyBorder="0" applyProtection="0">
      <alignment horizontal="left" vertical="top"/>
    </xf>
    <xf numFmtId="0" fontId="6" fillId="3" borderId="3" applyNumberFormat="0" applyFill="0" applyBorder="0" applyProtection="0">
      <alignment horizontal="left"/>
    </xf>
  </cellStyleXfs>
  <cellXfs count="58">
    <xf numFmtId="0" fontId="0" fillId="2" borderId="0" xfId="0">
      <alignment horizontal="left" vertical="center" indent="1"/>
    </xf>
    <xf numFmtId="14" fontId="0" fillId="2" borderId="0" xfId="0" applyNumberFormat="1">
      <alignment horizontal="left" vertical="center" indent="1"/>
    </xf>
    <xf numFmtId="0" fontId="0" fillId="2" borderId="0" xfId="0" applyFont="1" applyFill="1" applyBorder="1">
      <alignment horizontal="left" vertical="center" indent="1"/>
    </xf>
    <xf numFmtId="14" fontId="0" fillId="2" borderId="0" xfId="2" applyFont="1" applyFill="1" applyBorder="1" applyAlignment="1">
      <alignment horizontal="left" vertical="center" indent="1"/>
    </xf>
    <xf numFmtId="14" fontId="0" fillId="2" borderId="0" xfId="2" applyFont="1" applyFill="1" applyAlignment="1">
      <alignment horizontal="left" vertical="center" indent="1"/>
    </xf>
    <xf numFmtId="0" fontId="6" fillId="3" borderId="3" xfId="7" applyFill="1" applyBorder="1">
      <alignment horizontal="left"/>
    </xf>
    <xf numFmtId="0" fontId="7" fillId="3" borderId="0" xfId="6" applyFill="1" applyBorder="1">
      <alignment horizontal="left" vertical="top"/>
    </xf>
    <xf numFmtId="14" fontId="7" fillId="3" borderId="0" xfId="6" applyNumberFormat="1" applyFill="1" applyBorder="1">
      <alignment horizontal="left" vertical="top"/>
    </xf>
    <xf numFmtId="0" fontId="12" fillId="2" borderId="0" xfId="1" applyFont="1" applyFill="1" applyBorder="1" applyAlignment="1">
      <alignment horizontal="left" vertical="center" indent="1"/>
    </xf>
    <xf numFmtId="0" fontId="13" fillId="2" borderId="0" xfId="3" applyFont="1" applyBorder="1" applyAlignment="1">
      <alignment horizontal="left" vertical="center" indent="1"/>
    </xf>
    <xf numFmtId="0" fontId="14" fillId="2" borderId="0" xfId="4" applyFont="1" applyFill="1" applyBorder="1" applyAlignment="1">
      <alignment horizontal="left" vertical="center" indent="1"/>
    </xf>
    <xf numFmtId="0" fontId="0" fillId="2" borderId="0" xfId="0" applyFill="1" applyBorder="1">
      <alignment horizontal="left" vertical="center" indent="1"/>
    </xf>
    <xf numFmtId="0" fontId="0" fillId="2" borderId="0" xfId="0" applyFill="1" applyBorder="1" applyAlignment="1">
      <alignment horizontal="left" vertical="center" wrapText="1" indent="1"/>
    </xf>
    <xf numFmtId="0" fontId="0" fillId="2" borderId="0" xfId="0" applyFont="1" applyFill="1" applyBorder="1" applyAlignment="1">
      <alignment horizontal="left" vertical="center" wrapText="1" indent="1"/>
    </xf>
    <xf numFmtId="0" fontId="0" fillId="2" borderId="0" xfId="0" applyAlignment="1">
      <alignment horizontal="left" vertical="center" wrapText="1" indent="1"/>
    </xf>
    <xf numFmtId="0" fontId="15" fillId="2" borderId="0" xfId="0" applyFont="1">
      <alignment horizontal="left" vertical="center" indent="1"/>
    </xf>
    <xf numFmtId="0" fontId="6" fillId="3" borderId="4" xfId="7" applyFill="1" applyBorder="1" applyAlignment="1">
      <alignment horizontal="left" wrapText="1"/>
    </xf>
    <xf numFmtId="0" fontId="7" fillId="3" borderId="6" xfId="6" applyFill="1" applyBorder="1" applyAlignment="1">
      <alignment horizontal="left" vertical="top" wrapText="1"/>
    </xf>
    <xf numFmtId="0" fontId="12" fillId="2" borderId="0" xfId="1" applyFont="1" applyFill="1" applyBorder="1" applyAlignment="1">
      <alignment horizontal="left" vertical="center" wrapText="1" indent="1"/>
    </xf>
    <xf numFmtId="0" fontId="6" fillId="3" borderId="0" xfId="7" applyFill="1" applyBorder="1" applyAlignment="1">
      <alignment horizontal="left" wrapText="1"/>
    </xf>
    <xf numFmtId="0" fontId="7" fillId="3" borderId="0" xfId="6" applyFill="1" applyBorder="1" applyAlignment="1">
      <alignment horizontal="left" vertical="top" wrapText="1"/>
    </xf>
    <xf numFmtId="0" fontId="0" fillId="2" borderId="0" xfId="0" quotePrefix="1" applyFont="1" applyFill="1" applyBorder="1" applyAlignment="1">
      <alignment horizontal="left" vertical="center" wrapText="1" indent="1"/>
    </xf>
    <xf numFmtId="0" fontId="17" fillId="2" borderId="0" xfId="0" applyFont="1" applyFill="1" applyBorder="1">
      <alignment horizontal="left" vertical="center" indent="1"/>
    </xf>
    <xf numFmtId="0" fontId="17" fillId="2" borderId="0" xfId="0" applyFont="1" applyFill="1" applyBorder="1" applyAlignment="1">
      <alignment horizontal="left" vertical="center" wrapText="1" indent="1"/>
    </xf>
    <xf numFmtId="14" fontId="17" fillId="2" borderId="0" xfId="2" applyFont="1" applyFill="1" applyBorder="1" applyAlignment="1">
      <alignment horizontal="left" vertical="center" indent="1"/>
    </xf>
    <xf numFmtId="0" fontId="17" fillId="2" borderId="0" xfId="0" applyFont="1" applyAlignment="1">
      <alignment horizontal="left" vertical="center" wrapText="1" indent="1"/>
    </xf>
    <xf numFmtId="0" fontId="17" fillId="2" borderId="0" xfId="0" applyFont="1">
      <alignment horizontal="left" vertical="center" indent="1"/>
    </xf>
    <xf numFmtId="14" fontId="0" fillId="2" borderId="7" xfId="0" applyNumberFormat="1" applyBorder="1">
      <alignment horizontal="left" vertical="center" indent="1"/>
    </xf>
    <xf numFmtId="0" fontId="0" fillId="2" borderId="7" xfId="0" applyBorder="1">
      <alignment horizontal="left" vertical="center" indent="1"/>
    </xf>
    <xf numFmtId="0" fontId="0" fillId="2" borderId="7" xfId="0" applyBorder="1" applyAlignment="1">
      <alignment horizontal="left" vertical="center" wrapText="1" indent="1"/>
    </xf>
    <xf numFmtId="0" fontId="18" fillId="2" borderId="0" xfId="0" applyFont="1" applyFill="1" applyBorder="1">
      <alignment horizontal="left" vertical="center" indent="1"/>
    </xf>
    <xf numFmtId="0" fontId="18" fillId="2" borderId="0" xfId="0" applyFont="1" applyFill="1" applyBorder="1" applyAlignment="1">
      <alignment horizontal="left" vertical="center" wrapText="1" indent="1"/>
    </xf>
    <xf numFmtId="14" fontId="18" fillId="2" borderId="0" xfId="2" applyFont="1" applyFill="1" applyBorder="1" applyAlignment="1">
      <alignment horizontal="left" vertical="center" indent="1"/>
    </xf>
    <xf numFmtId="0" fontId="18" fillId="2" borderId="0" xfId="0" applyFont="1" applyAlignment="1">
      <alignment horizontal="left" vertical="center" wrapText="1" indent="1"/>
    </xf>
    <xf numFmtId="14" fontId="18" fillId="2" borderId="0" xfId="0" applyNumberFormat="1" applyFont="1">
      <alignment horizontal="left" vertical="center" indent="1"/>
    </xf>
    <xf numFmtId="0" fontId="18" fillId="2" borderId="0" xfId="0" applyFont="1">
      <alignment horizontal="left" vertical="center" indent="1"/>
    </xf>
    <xf numFmtId="0" fontId="20" fillId="2" borderId="0" xfId="0" applyFont="1" applyFill="1" applyBorder="1">
      <alignment horizontal="left" vertical="center" indent="1"/>
    </xf>
    <xf numFmtId="0" fontId="20" fillId="2" borderId="0" xfId="0" applyFont="1" applyFill="1" applyBorder="1" applyAlignment="1">
      <alignment horizontal="left" vertical="center" wrapText="1" indent="1"/>
    </xf>
    <xf numFmtId="14" fontId="20" fillId="2" borderId="0" xfId="2" applyFont="1" applyFill="1" applyBorder="1" applyAlignment="1">
      <alignment horizontal="left" vertical="center" indent="1"/>
    </xf>
    <xf numFmtId="0" fontId="20" fillId="2" borderId="0" xfId="0" applyFont="1" applyAlignment="1">
      <alignment horizontal="left" vertical="center" wrapText="1" indent="1"/>
    </xf>
    <xf numFmtId="14" fontId="20" fillId="2" borderId="0" xfId="0" applyNumberFormat="1" applyFont="1">
      <alignment horizontal="left" vertical="center" indent="1"/>
    </xf>
    <xf numFmtId="0" fontId="20" fillId="2" borderId="0" xfId="0" applyFont="1">
      <alignment horizontal="left" vertical="center" indent="1"/>
    </xf>
    <xf numFmtId="0" fontId="16" fillId="2" borderId="0" xfId="0" applyFont="1" applyFill="1" applyBorder="1">
      <alignment horizontal="left" vertical="center" indent="1"/>
    </xf>
    <xf numFmtId="0" fontId="16" fillId="2" borderId="0" xfId="0" applyFont="1" applyFill="1" applyBorder="1" applyAlignment="1">
      <alignment horizontal="left" vertical="center" wrapText="1" indent="1"/>
    </xf>
    <xf numFmtId="14" fontId="16" fillId="2" borderId="0" xfId="2" applyFont="1" applyFill="1" applyBorder="1" applyAlignment="1">
      <alignment horizontal="left" vertical="center" indent="1"/>
    </xf>
    <xf numFmtId="0" fontId="16" fillId="2" borderId="0" xfId="0" applyFont="1" applyAlignment="1">
      <alignment horizontal="left" vertical="center" wrapText="1" indent="1"/>
    </xf>
    <xf numFmtId="14" fontId="16" fillId="2" borderId="0" xfId="0" applyNumberFormat="1" applyFont="1">
      <alignment horizontal="left" vertical="center" indent="1"/>
    </xf>
    <xf numFmtId="0" fontId="16" fillId="2" borderId="0" xfId="0" applyFont="1">
      <alignment horizontal="left" vertical="center" indent="1"/>
    </xf>
    <xf numFmtId="0" fontId="23" fillId="2" borderId="0" xfId="0" applyFont="1" applyFill="1" applyBorder="1">
      <alignment horizontal="left" vertical="center" indent="1"/>
    </xf>
    <xf numFmtId="0" fontId="23" fillId="2" borderId="0" xfId="0" applyFont="1" applyFill="1" applyBorder="1" applyAlignment="1">
      <alignment horizontal="left" vertical="center" wrapText="1" indent="1"/>
    </xf>
    <xf numFmtId="14" fontId="23" fillId="2" borderId="0" xfId="2" applyFont="1" applyFill="1" applyBorder="1" applyAlignment="1">
      <alignment horizontal="left" vertical="center" indent="1"/>
    </xf>
    <xf numFmtId="0" fontId="24" fillId="2" borderId="0" xfId="0" applyFont="1">
      <alignment horizontal="left" vertical="center" indent="1"/>
    </xf>
    <xf numFmtId="0" fontId="0" fillId="2" borderId="0" xfId="0" applyNumberFormat="1" applyFont="1" applyFill="1" applyBorder="1" applyAlignment="1">
      <alignment horizontal="left" vertical="center" wrapText="1" indent="1"/>
    </xf>
    <xf numFmtId="14" fontId="0" fillId="2" borderId="0" xfId="2" applyFont="1" applyFill="1" applyBorder="1" applyAlignment="1">
      <alignment horizontal="left" vertical="center" wrapText="1" indent="1"/>
    </xf>
    <xf numFmtId="0" fontId="8" fillId="3" borderId="2" xfId="5" applyFont="1" applyFill="1" applyBorder="1" applyAlignment="1">
      <alignment vertical="center"/>
    </xf>
    <xf numFmtId="0" fontId="8" fillId="3" borderId="3" xfId="5" applyFont="1" applyFill="1" applyBorder="1" applyAlignment="1">
      <alignment vertical="center"/>
    </xf>
    <xf numFmtId="0" fontId="8" fillId="3" borderId="5" xfId="5" applyFont="1" applyFill="1" applyBorder="1" applyAlignment="1">
      <alignment vertical="center"/>
    </xf>
    <xf numFmtId="0" fontId="8" fillId="3" borderId="0" xfId="5" applyFont="1" applyFill="1" applyBorder="1" applyAlignment="1">
      <alignment vertical="center"/>
    </xf>
  </cellXfs>
  <cellStyles count="8">
    <cellStyle name="Closed Color" xfId="4"/>
    <cellStyle name="Date" xfId="2"/>
    <cellStyle name="Input" xfId="6" builtinId="20" customBuiltin="1"/>
    <cellStyle name="Input Labels" xfId="7"/>
    <cellStyle name="Normal" xfId="0" builtinId="0" customBuiltin="1"/>
    <cellStyle name="Open Color" xfId="3"/>
    <cellStyle name="Table Header" xfId="1"/>
    <cellStyle name="Title" xfId="5" builtinId="15" customBuiltin="1"/>
  </cellStyles>
  <dxfs count="8">
    <dxf>
      <alignment horizontal="left" vertical="center" textRotation="0" wrapText="1" indent="1" relativeIndent="255" justifyLastLine="0" shrinkToFit="0" readingOrder="0"/>
    </dxf>
    <dxf>
      <alignment horizontal="left" textRotation="0" wrapText="1" justifyLastLine="0" shrinkToFit="0" readingOrder="0"/>
    </dxf>
    <dxf>
      <fill>
        <patternFill patternType="solid">
          <fgColor indexed="64"/>
          <bgColor theme="1" tint="0.34998626667073579"/>
        </patternFill>
      </fill>
    </dxf>
    <dxf>
      <alignment horizontal="left" vertical="center" textRotation="0" wrapText="1" indent="1" relativeIndent="255" justifyLastLine="0" shrinkToFit="0" readingOrder="0"/>
    </dxf>
    <dxf>
      <font>
        <strike val="0"/>
        <outline val="0"/>
        <shadow val="0"/>
        <u val="none"/>
        <vertAlign val="baseline"/>
        <sz val="16"/>
        <name val="Calibri"/>
        <scheme val="minor"/>
      </font>
    </dxf>
    <dxf>
      <fill>
        <patternFill>
          <bgColor theme="1" tint="0.14996795556505021"/>
        </patternFill>
      </fill>
    </dxf>
    <dxf>
      <font>
        <b/>
        <i val="0"/>
      </font>
      <fill>
        <patternFill>
          <bgColor theme="1" tint="0.14996795556505021"/>
        </patternFill>
      </fill>
    </dxf>
    <dxf>
      <font>
        <color theme="0"/>
      </font>
      <fill>
        <patternFill>
          <bgColor theme="1" tint="0.24994659260841701"/>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1" defaultTableStyle="Project Issue Tracker" defaultPivotStyle="PivotStyleDark1">
    <tableStyle name="Project Issue Tracker" pivot="0" count="3">
      <tableStyleElement type="wholeTable" dxfId="7"/>
      <tableStyleElement type="headerRow"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autoTitleDeleted val="1"/>
    <c:plotArea>
      <c:layout>
        <c:manualLayout>
          <c:layoutTarget val="inner"/>
          <c:xMode val="edge"/>
          <c:yMode val="edge"/>
          <c:x val="1.6377158938091042E-2"/>
          <c:y val="0"/>
          <c:w val="0.97886606699030954"/>
          <c:h val="0.94944925634295763"/>
        </c:manualLayout>
      </c:layout>
      <c:areaChart>
        <c:grouping val="standard"/>
        <c:ser>
          <c:idx val="4"/>
          <c:order val="4"/>
          <c:tx>
            <c:v>Closed Area</c:v>
          </c:tx>
          <c:spPr>
            <a:solidFill>
              <a:schemeClr val="tx1">
                <a:lumMod val="95000"/>
                <a:lumOff val="5000"/>
                <a:alpha val="35000"/>
              </a:schemeClr>
            </a:solidFill>
            <a:ln w="25400">
              <a:noFill/>
            </a:ln>
            <a:effectLst/>
          </c:spPr>
          <c:val>
            <c:numRef>
              <c:f>[0]!closed</c:f>
              <c:numCache>
                <c:formatCode>General</c:formatCode>
                <c:ptCount val="20"/>
                <c:pt idx="0">
                  <c:v>1</c:v>
                </c:pt>
                <c:pt idx="1">
                  <c:v>1</c:v>
                </c:pt>
                <c:pt idx="2">
                  <c:v>1</c:v>
                </c:pt>
                <c:pt idx="3">
                  <c:v>2</c:v>
                </c:pt>
                <c:pt idx="4">
                  <c:v>2</c:v>
                </c:pt>
                <c:pt idx="5">
                  <c:v>4</c:v>
                </c:pt>
                <c:pt idx="6">
                  <c:v>4</c:v>
                </c:pt>
                <c:pt idx="7">
                  <c:v>4</c:v>
                </c:pt>
                <c:pt idx="8">
                  <c:v>4</c:v>
                </c:pt>
                <c:pt idx="9">
                  <c:v>5</c:v>
                </c:pt>
                <c:pt idx="10">
                  <c:v>22</c:v>
                </c:pt>
                <c:pt idx="11">
                  <c:v>28</c:v>
                </c:pt>
                <c:pt idx="12">
                  <c:v>28</c:v>
                </c:pt>
                <c:pt idx="13">
                  <c:v>28</c:v>
                </c:pt>
                <c:pt idx="14">
                  <c:v>28</c:v>
                </c:pt>
                <c:pt idx="15">
                  <c:v>28</c:v>
                </c:pt>
                <c:pt idx="16">
                  <c:v>28</c:v>
                </c:pt>
                <c:pt idx="17">
                  <c:v>28</c:v>
                </c:pt>
                <c:pt idx="18">
                  <c:v>28</c:v>
                </c:pt>
                <c:pt idx="19">
                  <c:v>28</c:v>
                </c:pt>
              </c:numCache>
            </c:numRef>
          </c:val>
        </c:ser>
        <c:dLbls/>
        <c:axId val="71804800"/>
        <c:axId val="71806336"/>
      </c:areaChart>
      <c:lineChart>
        <c:grouping val="standard"/>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20"/>
                <c:pt idx="0">
                  <c:v>41365</c:v>
                </c:pt>
                <c:pt idx="1">
                  <c:v>41366</c:v>
                </c:pt>
                <c:pt idx="2">
                  <c:v>41367</c:v>
                </c:pt>
                <c:pt idx="3">
                  <c:v>41368</c:v>
                </c:pt>
                <c:pt idx="4">
                  <c:v>41369</c:v>
                </c:pt>
                <c:pt idx="5">
                  <c:v>41370</c:v>
                </c:pt>
                <c:pt idx="6">
                  <c:v>41371</c:v>
                </c:pt>
                <c:pt idx="7">
                  <c:v>41372</c:v>
                </c:pt>
                <c:pt idx="8">
                  <c:v>41373</c:v>
                </c:pt>
                <c:pt idx="9">
                  <c:v>41374</c:v>
                </c:pt>
                <c:pt idx="10">
                  <c:v>41375</c:v>
                </c:pt>
                <c:pt idx="11">
                  <c:v>41376</c:v>
                </c:pt>
                <c:pt idx="12">
                  <c:v>41377</c:v>
                </c:pt>
                <c:pt idx="13">
                  <c:v>41378</c:v>
                </c:pt>
                <c:pt idx="14">
                  <c:v>41379</c:v>
                </c:pt>
                <c:pt idx="15">
                  <c:v>41380</c:v>
                </c:pt>
                <c:pt idx="16">
                  <c:v>41381</c:v>
                </c:pt>
                <c:pt idx="17">
                  <c:v>41382</c:v>
                </c:pt>
                <c:pt idx="18">
                  <c:v>41383</c:v>
                </c:pt>
                <c:pt idx="19">
                  <c:v>41384</c:v>
                </c:pt>
              </c:numCache>
            </c:numRef>
          </c:cat>
          <c:val>
            <c:numRef>
              <c:f>[0]!opened</c:f>
              <c:numCache>
                <c:formatCode>General</c:formatCode>
                <c:ptCount val="20"/>
                <c:pt idx="0">
                  <c:v>0</c:v>
                </c:pt>
                <c:pt idx="1">
                  <c:v>9</c:v>
                </c:pt>
                <c:pt idx="2">
                  <c:v>9</c:v>
                </c:pt>
                <c:pt idx="3">
                  <c:v>9</c:v>
                </c:pt>
                <c:pt idx="4">
                  <c:v>15</c:v>
                </c:pt>
                <c:pt idx="5">
                  <c:v>15</c:v>
                </c:pt>
                <c:pt idx="6">
                  <c:v>15</c:v>
                </c:pt>
                <c:pt idx="7">
                  <c:v>15</c:v>
                </c:pt>
                <c:pt idx="8">
                  <c:v>34</c:v>
                </c:pt>
                <c:pt idx="9">
                  <c:v>35</c:v>
                </c:pt>
                <c:pt idx="10">
                  <c:v>49</c:v>
                </c:pt>
                <c:pt idx="11">
                  <c:v>49</c:v>
                </c:pt>
                <c:pt idx="12">
                  <c:v>49</c:v>
                </c:pt>
                <c:pt idx="13">
                  <c:v>49</c:v>
                </c:pt>
                <c:pt idx="14">
                  <c:v>50</c:v>
                </c:pt>
                <c:pt idx="15">
                  <c:v>50</c:v>
                </c:pt>
                <c:pt idx="16">
                  <c:v>50</c:v>
                </c:pt>
                <c:pt idx="17">
                  <c:v>50</c:v>
                </c:pt>
                <c:pt idx="18">
                  <c:v>50</c:v>
                </c:pt>
                <c:pt idx="19">
                  <c:v>50</c:v>
                </c:pt>
              </c:numCache>
            </c:numRef>
          </c:val>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20"/>
                <c:pt idx="0">
                  <c:v>41365</c:v>
                </c:pt>
                <c:pt idx="1">
                  <c:v>41366</c:v>
                </c:pt>
                <c:pt idx="2">
                  <c:v>41367</c:v>
                </c:pt>
                <c:pt idx="3">
                  <c:v>41368</c:v>
                </c:pt>
                <c:pt idx="4">
                  <c:v>41369</c:v>
                </c:pt>
                <c:pt idx="5">
                  <c:v>41370</c:v>
                </c:pt>
                <c:pt idx="6">
                  <c:v>41371</c:v>
                </c:pt>
                <c:pt idx="7">
                  <c:v>41372</c:v>
                </c:pt>
                <c:pt idx="8">
                  <c:v>41373</c:v>
                </c:pt>
                <c:pt idx="9">
                  <c:v>41374</c:v>
                </c:pt>
                <c:pt idx="10">
                  <c:v>41375</c:v>
                </c:pt>
                <c:pt idx="11">
                  <c:v>41376</c:v>
                </c:pt>
                <c:pt idx="12">
                  <c:v>41377</c:v>
                </c:pt>
                <c:pt idx="13">
                  <c:v>41378</c:v>
                </c:pt>
                <c:pt idx="14">
                  <c:v>41379</c:v>
                </c:pt>
                <c:pt idx="15">
                  <c:v>41380</c:v>
                </c:pt>
                <c:pt idx="16">
                  <c:v>41381</c:v>
                </c:pt>
                <c:pt idx="17">
                  <c:v>41382</c:v>
                </c:pt>
                <c:pt idx="18">
                  <c:v>41383</c:v>
                </c:pt>
                <c:pt idx="19">
                  <c:v>41384</c:v>
                </c:pt>
              </c:numCache>
            </c:numRef>
          </c:cat>
          <c:val>
            <c:numRef>
              <c:f>[0]!closed</c:f>
              <c:numCache>
                <c:formatCode>General</c:formatCode>
                <c:ptCount val="20"/>
                <c:pt idx="0">
                  <c:v>1</c:v>
                </c:pt>
                <c:pt idx="1">
                  <c:v>1</c:v>
                </c:pt>
                <c:pt idx="2">
                  <c:v>1</c:v>
                </c:pt>
                <c:pt idx="3">
                  <c:v>2</c:v>
                </c:pt>
                <c:pt idx="4">
                  <c:v>2</c:v>
                </c:pt>
                <c:pt idx="5">
                  <c:v>4</c:v>
                </c:pt>
                <c:pt idx="6">
                  <c:v>4</c:v>
                </c:pt>
                <c:pt idx="7">
                  <c:v>4</c:v>
                </c:pt>
                <c:pt idx="8">
                  <c:v>4</c:v>
                </c:pt>
                <c:pt idx="9">
                  <c:v>5</c:v>
                </c:pt>
                <c:pt idx="10">
                  <c:v>22</c:v>
                </c:pt>
                <c:pt idx="11">
                  <c:v>28</c:v>
                </c:pt>
                <c:pt idx="12">
                  <c:v>28</c:v>
                </c:pt>
                <c:pt idx="13">
                  <c:v>28</c:v>
                </c:pt>
                <c:pt idx="14">
                  <c:v>28</c:v>
                </c:pt>
                <c:pt idx="15">
                  <c:v>28</c:v>
                </c:pt>
                <c:pt idx="16">
                  <c:v>28</c:v>
                </c:pt>
                <c:pt idx="17">
                  <c:v>28</c:v>
                </c:pt>
                <c:pt idx="18">
                  <c:v>28</c:v>
                </c:pt>
                <c:pt idx="19">
                  <c:v>28</c:v>
                </c:pt>
              </c:numCache>
            </c:numRef>
          </c:val>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en-US"/>
              </a:p>
            </c:txPr>
            <c:dLblPos val="ctr"/>
            <c:showVal val="1"/>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[0]!dates</c:f>
              <c:numCache>
                <c:formatCode>m/d/yyyy</c:formatCode>
                <c:ptCount val="20"/>
                <c:pt idx="0">
                  <c:v>41365</c:v>
                </c:pt>
                <c:pt idx="1">
                  <c:v>41366</c:v>
                </c:pt>
                <c:pt idx="2">
                  <c:v>41367</c:v>
                </c:pt>
                <c:pt idx="3">
                  <c:v>41368</c:v>
                </c:pt>
                <c:pt idx="4">
                  <c:v>41369</c:v>
                </c:pt>
                <c:pt idx="5">
                  <c:v>41370</c:v>
                </c:pt>
                <c:pt idx="6">
                  <c:v>41371</c:v>
                </c:pt>
                <c:pt idx="7">
                  <c:v>41372</c:v>
                </c:pt>
                <c:pt idx="8">
                  <c:v>41373</c:v>
                </c:pt>
                <c:pt idx="9">
                  <c:v>41374</c:v>
                </c:pt>
                <c:pt idx="10">
                  <c:v>41375</c:v>
                </c:pt>
                <c:pt idx="11">
                  <c:v>41376</c:v>
                </c:pt>
                <c:pt idx="12">
                  <c:v>41377</c:v>
                </c:pt>
                <c:pt idx="13">
                  <c:v>41378</c:v>
                </c:pt>
                <c:pt idx="14">
                  <c:v>41379</c:v>
                </c:pt>
                <c:pt idx="15">
                  <c:v>41380</c:v>
                </c:pt>
                <c:pt idx="16">
                  <c:v>41381</c:v>
                </c:pt>
                <c:pt idx="17">
                  <c:v>41382</c:v>
                </c:pt>
                <c:pt idx="18">
                  <c:v>41383</c:v>
                </c:pt>
                <c:pt idx="19">
                  <c:v>41384</c:v>
                </c:pt>
              </c:numCache>
            </c:numRef>
          </c:cat>
          <c:val>
            <c:numRef>
              <c:f>[0]!opened_labels</c:f>
              <c:numCache>
                <c:formatCode>General</c:formatCode>
                <c:ptCount val="20"/>
                <c:pt idx="0">
                  <c:v>2</c:v>
                </c:pt>
                <c:pt idx="1">
                  <c:v>11</c:v>
                </c:pt>
                <c:pt idx="2">
                  <c:v>11</c:v>
                </c:pt>
                <c:pt idx="3">
                  <c:v>11</c:v>
                </c:pt>
                <c:pt idx="4">
                  <c:v>17</c:v>
                </c:pt>
                <c:pt idx="5">
                  <c:v>17</c:v>
                </c:pt>
                <c:pt idx="6">
                  <c:v>17</c:v>
                </c:pt>
                <c:pt idx="7">
                  <c:v>17</c:v>
                </c:pt>
                <c:pt idx="8">
                  <c:v>36</c:v>
                </c:pt>
                <c:pt idx="9">
                  <c:v>37</c:v>
                </c:pt>
                <c:pt idx="10">
                  <c:v>51</c:v>
                </c:pt>
                <c:pt idx="11">
                  <c:v>51</c:v>
                </c:pt>
                <c:pt idx="12">
                  <c:v>51</c:v>
                </c:pt>
                <c:pt idx="13">
                  <c:v>51</c:v>
                </c:pt>
                <c:pt idx="14">
                  <c:v>52</c:v>
                </c:pt>
                <c:pt idx="15">
                  <c:v>52</c:v>
                </c:pt>
                <c:pt idx="16">
                  <c:v>52</c:v>
                </c:pt>
                <c:pt idx="17">
                  <c:v>52</c:v>
                </c:pt>
                <c:pt idx="18">
                  <c:v>52</c:v>
                </c:pt>
                <c:pt idx="19">
                  <c:v>52</c:v>
                </c:pt>
              </c:numCache>
            </c:numRef>
          </c:val>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en-US"/>
              </a:p>
            </c:txPr>
            <c:dLblPos val="ctr"/>
            <c:showVal val="1"/>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20"/>
                <c:pt idx="0">
                  <c:v>3</c:v>
                </c:pt>
                <c:pt idx="1">
                  <c:v>3</c:v>
                </c:pt>
                <c:pt idx="2">
                  <c:v>3</c:v>
                </c:pt>
                <c:pt idx="3">
                  <c:v>4</c:v>
                </c:pt>
                <c:pt idx="4">
                  <c:v>4</c:v>
                </c:pt>
                <c:pt idx="5">
                  <c:v>6</c:v>
                </c:pt>
                <c:pt idx="6">
                  <c:v>6</c:v>
                </c:pt>
                <c:pt idx="7">
                  <c:v>6</c:v>
                </c:pt>
                <c:pt idx="8">
                  <c:v>6</c:v>
                </c:pt>
                <c:pt idx="9">
                  <c:v>7</c:v>
                </c:pt>
                <c:pt idx="10">
                  <c:v>24</c:v>
                </c:pt>
                <c:pt idx="11">
                  <c:v>30</c:v>
                </c:pt>
                <c:pt idx="12">
                  <c:v>30</c:v>
                </c:pt>
                <c:pt idx="13">
                  <c:v>30</c:v>
                </c:pt>
                <c:pt idx="14">
                  <c:v>30</c:v>
                </c:pt>
                <c:pt idx="15">
                  <c:v>30</c:v>
                </c:pt>
                <c:pt idx="16">
                  <c:v>30</c:v>
                </c:pt>
                <c:pt idx="17">
                  <c:v>30</c:v>
                </c:pt>
                <c:pt idx="18">
                  <c:v>30</c:v>
                </c:pt>
                <c:pt idx="19">
                  <c:v>30</c:v>
                </c:pt>
              </c:numCache>
            </c:numRef>
          </c:val>
        </c:ser>
        <c:dLbls>
          <c:showVal val="1"/>
        </c:dLbls>
        <c:marker val="1"/>
        <c:axId val="71804800"/>
        <c:axId val="71806336"/>
      </c:lineChart>
      <c:dateAx>
        <c:axId val="71804800"/>
        <c:scaling>
          <c:orientation val="minMax"/>
        </c:scaling>
        <c:axPos val="b"/>
        <c:majorGridlines>
          <c:spPr>
            <a:ln>
              <a:solidFill>
                <a:schemeClr val="tx1">
                  <a:lumMod val="50000"/>
                  <a:lumOff val="50000"/>
                </a:schemeClr>
              </a:solidFill>
            </a:ln>
            <a:effectLst/>
          </c:spPr>
        </c:majorGridlines>
        <c:numFmt formatCode="m/d/yy" sourceLinked="0"/>
        <c:tickLblPos val="nextTo"/>
        <c:spPr>
          <a:noFill/>
          <a:ln w="9525" cap="flat" cmpd="sng" algn="ctr">
            <a:noFill/>
            <a:round/>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71806336"/>
        <c:crosses val="autoZero"/>
        <c:lblOffset val="100"/>
        <c:baseTimeUnit val="days"/>
      </c:dateAx>
      <c:valAx>
        <c:axId val="71806336"/>
        <c:scaling>
          <c:orientation val="minMax"/>
        </c:scaling>
        <c:delete val="1"/>
        <c:axPos val="l"/>
        <c:numFmt formatCode="General" sourceLinked="1"/>
        <c:majorTickMark val="none"/>
        <c:tickLblPos val="none"/>
        <c:crossAx val="71804800"/>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chart>
  <c:spPr>
    <a:noFill/>
    <a:ln w="9525" cap="flat" cmpd="sng" algn="ctr">
      <a:noFill/>
      <a:round/>
    </a:ln>
    <a:effectLst/>
  </c:spPr>
  <c:txPr>
    <a:bodyPr/>
    <a:lstStyle/>
    <a:p>
      <a:pPr>
        <a:defRPr/>
      </a:pPr>
      <a:endParaRPr lang="en-US"/>
    </a:p>
  </c:txPr>
  <c:printSettings>
    <c:headerFooter/>
    <c:pageMargins b="0.75000000000000144" l="0.70000000000000062" r="0.70000000000000062" t="0.75000000000000144"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13</xdr:row>
      <xdr:rowOff>190501</xdr:rowOff>
    </xdr:from>
    <xdr:to>
      <xdr:col>11</xdr:col>
      <xdr:colOff>5565</xdr:colOff>
      <xdr:row>14</xdr:row>
      <xdr:rowOff>120317</xdr:rowOff>
    </xdr:to>
    <xdr:sp macro="" textlink="">
      <xdr:nvSpPr>
        <xdr:cNvPr id="4" name="TextBox 2" descr="Used to provide a background color for the chart's horizontal axis."/>
        <xdr:cNvSpPr txBox="1"/>
      </xdr:nvSpPr>
      <xdr:spPr>
        <a:xfrm>
          <a:off x="206675" y="4881114"/>
          <a:ext cx="12271248" cy="307222"/>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clientData/>
  </xdr:twoCellAnchor>
  <xdr:twoCellAnchor>
    <xdr:from>
      <xdr:col>0</xdr:col>
      <xdr:colOff>10027</xdr:colOff>
      <xdr:row>2</xdr:row>
      <xdr:rowOff>250658</xdr:rowOff>
    </xdr:from>
    <xdr:to>
      <xdr:col>11</xdr:col>
      <xdr:colOff>60158</xdr:colOff>
      <xdr:row>14</xdr:row>
      <xdr:rowOff>49506</xdr:rowOff>
    </xdr:to>
    <xdr:graphicFrame macro="">
      <xdr:nvGraphicFramePr>
        <xdr:cNvPr id="2" name="Chart 1" descr="LIne chart that plots Opened vs. Closed issues per day for a given time fr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142875</xdr:rowOff>
    </xdr:from>
    <xdr:to>
      <xdr:col>1</xdr:col>
      <xdr:colOff>9391650</xdr:colOff>
      <xdr:row>51</xdr:row>
      <xdr:rowOff>95250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542925"/>
          <a:ext cx="12192000" cy="9753600"/>
        </a:xfrm>
        <a:prstGeom prst="rect">
          <a:avLst/>
        </a:prstGeom>
        <a:noFill/>
        <a:ln w="1">
          <a:noFill/>
          <a:miter lim="800000"/>
          <a:headEnd/>
          <a:tailEnd type="none" w="med" len="med"/>
        </a:ln>
        <a:effectLst/>
      </xdr:spPr>
    </xdr:pic>
    <xdr:clientData/>
  </xdr:twoCellAnchor>
  <xdr:oneCellAnchor>
    <xdr:from>
      <xdr:col>0</xdr:col>
      <xdr:colOff>809625</xdr:colOff>
      <xdr:row>21</xdr:row>
      <xdr:rowOff>66675</xdr:rowOff>
    </xdr:from>
    <xdr:ext cx="1006045" cy="264560"/>
    <xdr:sp macro="" textlink="">
      <xdr:nvSpPr>
        <xdr:cNvPr id="3" name="TextBox 2"/>
        <xdr:cNvSpPr txBox="1"/>
      </xdr:nvSpPr>
      <xdr:spPr>
        <a:xfrm>
          <a:off x="809625" y="4267200"/>
          <a:ext cx="100604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u="sng">
              <a:solidFill>
                <a:schemeClr val="accent2"/>
              </a:solidFill>
            </a:rPr>
            <a:t>Add</a:t>
          </a:r>
          <a:r>
            <a:rPr lang="en-US" sz="1100" u="sng" baseline="0">
              <a:solidFill>
                <a:schemeClr val="accent2"/>
              </a:solidFill>
            </a:rPr>
            <a:t> New Item</a:t>
          </a:r>
          <a:endParaRPr lang="en-US" sz="1100" u="sng">
            <a:solidFill>
              <a:schemeClr val="accent2"/>
            </a:solidFill>
          </a:endParaRPr>
        </a:p>
      </xdr:txBody>
    </xdr:sp>
    <xdr:clientData/>
  </xdr:oneCellAnchor>
  <xdr:twoCellAnchor editAs="oneCell">
    <xdr:from>
      <xdr:col>1</xdr:col>
      <xdr:colOff>3124200</xdr:colOff>
      <xdr:row>16</xdr:row>
      <xdr:rowOff>133350</xdr:rowOff>
    </xdr:from>
    <xdr:to>
      <xdr:col>1</xdr:col>
      <xdr:colOff>8486775</xdr:colOff>
      <xdr:row>41</xdr:row>
      <xdr:rowOff>9525</xdr:rowOff>
    </xdr:to>
    <xdr:pic>
      <xdr:nvPicPr>
        <xdr:cNvPr id="1027"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5924550" y="3333750"/>
          <a:ext cx="5362575" cy="4876800"/>
        </a:xfrm>
        <a:prstGeom prst="rect">
          <a:avLst/>
        </a:prstGeom>
        <a:noFill/>
      </xdr:spPr>
    </xdr:pic>
    <xdr:clientData/>
  </xdr:twoCellAnchor>
</xdr:wsDr>
</file>

<file path=xl/tables/table1.xml><?xml version="1.0" encoding="utf-8"?>
<table xmlns="http://schemas.openxmlformats.org/spreadsheetml/2006/main" id="1" name="issues" displayName="issues" ref="B16:L123" totalsRowShown="0" headerRowDxfId="4">
  <autoFilter ref="B16:L123">
    <filterColumn colId="6">
      <filters blank="1"/>
    </filterColumn>
  </autoFilter>
  <tableColumns count="11">
    <tableColumn id="10" name="#"/>
    <tableColumn id="1" name="ISSUE" dataDxfId="3"/>
    <tableColumn id="2" name="TYPE"/>
    <tableColumn id="3" name="PRIORITY" dataDxfId="2"/>
    <tableColumn id="4" name="OPENED ON" dataCellStyle="Date"/>
    <tableColumn id="5" name="OPENED BY"/>
    <tableColumn id="7" name="CLOSED ON" dataCellStyle="Date"/>
    <tableColumn id="8" name="CLOSED BY"/>
    <tableColumn id="9" name="NOTES" dataDxfId="1"/>
    <tableColumn id="11" name="Assigned To" dataDxfId="0"/>
    <tableColumn id="6" name="DUE DATE"/>
  </tableColumns>
  <tableStyleInfo name="Project Issue Tracker" showFirstColumn="0" showLastColumn="0" showRowStripes="1" showColumnStripes="0"/>
  <extLst>
    <ext xmlns:x14="http://schemas.microsoft.com/office/spreadsheetml/2009/9/main" uri="{504A1905-F514-4f6f-8877-14C23A59335A}">
      <x14:table altText="Issues Table" altTextSummary="Enter issues to be tracked into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1">
    <tabColor theme="5"/>
    <pageSetUpPr fitToPage="1"/>
  </sheetPr>
  <dimension ref="B1:L124"/>
  <sheetViews>
    <sheetView showGridLines="0" tabSelected="1" topLeftCell="A84" zoomScale="60" zoomScaleNormal="60" workbookViewId="0">
      <selection activeCell="J87" sqref="J87"/>
    </sheetView>
  </sheetViews>
  <sheetFormatPr defaultRowHeight="30" customHeight="1"/>
  <cols>
    <col min="1" max="1" width="2.75" customWidth="1"/>
    <col min="2" max="2" width="6.25" customWidth="1"/>
    <col min="3" max="3" width="64.5" customWidth="1"/>
    <col min="4" max="4" width="17.25" customWidth="1"/>
    <col min="5" max="5" width="14.875" customWidth="1"/>
    <col min="6" max="6" width="18.375" customWidth="1"/>
    <col min="7" max="7" width="17.75" customWidth="1"/>
    <col min="8" max="8" width="18" customWidth="1"/>
    <col min="9" max="9" width="17" customWidth="1"/>
    <col min="10" max="11" width="27.375" style="14" customWidth="1"/>
    <col min="12" max="12" width="14.875" customWidth="1"/>
  </cols>
  <sheetData>
    <row r="1" spans="2:12" ht="21.75" customHeight="1"/>
    <row r="2" spans="2:12" ht="30" customHeight="1">
      <c r="B2" s="54" t="s">
        <v>24</v>
      </c>
      <c r="C2" s="55"/>
      <c r="D2" s="55"/>
      <c r="E2" s="55"/>
      <c r="F2" s="55"/>
      <c r="G2" s="5" t="s">
        <v>15</v>
      </c>
      <c r="H2" s="5" t="s">
        <v>16</v>
      </c>
      <c r="I2" s="5" t="s">
        <v>22</v>
      </c>
      <c r="J2" s="16" t="s">
        <v>23</v>
      </c>
      <c r="K2" s="19"/>
    </row>
    <row r="3" spans="2:12" ht="20.25" customHeight="1">
      <c r="B3" s="56"/>
      <c r="C3" s="57"/>
      <c r="D3" s="57"/>
      <c r="E3" s="57"/>
      <c r="F3" s="57"/>
      <c r="G3" s="6" t="s">
        <v>5</v>
      </c>
      <c r="H3" s="6" t="s">
        <v>5</v>
      </c>
      <c r="I3" s="7">
        <v>41384</v>
      </c>
      <c r="J3" s="17">
        <v>20</v>
      </c>
      <c r="K3" s="20"/>
    </row>
    <row r="16" spans="2:12" ht="30" customHeight="1">
      <c r="B16" s="8" t="s">
        <v>2</v>
      </c>
      <c r="C16" s="8" t="s">
        <v>14</v>
      </c>
      <c r="D16" s="8" t="s">
        <v>15</v>
      </c>
      <c r="E16" s="8" t="s">
        <v>16</v>
      </c>
      <c r="F16" s="9" t="s">
        <v>17</v>
      </c>
      <c r="G16" s="8" t="s">
        <v>18</v>
      </c>
      <c r="H16" s="10" t="s">
        <v>19</v>
      </c>
      <c r="I16" s="8" t="s">
        <v>20</v>
      </c>
      <c r="J16" s="18" t="s">
        <v>21</v>
      </c>
      <c r="K16" s="18" t="s">
        <v>56</v>
      </c>
      <c r="L16" s="15" t="s">
        <v>40</v>
      </c>
    </row>
    <row r="17" spans="2:12" ht="44.25" hidden="1" customHeight="1">
      <c r="B17" s="2">
        <v>1</v>
      </c>
      <c r="C17" s="12" t="s">
        <v>25</v>
      </c>
      <c r="D17" s="11" t="s">
        <v>33</v>
      </c>
      <c r="E17" s="11" t="s">
        <v>26</v>
      </c>
      <c r="F17" s="3">
        <v>41352</v>
      </c>
      <c r="G17" s="11" t="s">
        <v>27</v>
      </c>
      <c r="H17" s="3">
        <v>41354</v>
      </c>
      <c r="I17" s="2" t="s">
        <v>42</v>
      </c>
      <c r="J17" s="13"/>
      <c r="K17" s="13" t="s">
        <v>42</v>
      </c>
      <c r="L17" s="1">
        <v>41354</v>
      </c>
    </row>
    <row r="18" spans="2:12" ht="69.75" hidden="1" customHeight="1">
      <c r="B18" s="2">
        <v>2</v>
      </c>
      <c r="C18" s="12" t="s">
        <v>28</v>
      </c>
      <c r="D18" s="11" t="s">
        <v>33</v>
      </c>
      <c r="E18" s="11" t="s">
        <v>26</v>
      </c>
      <c r="F18" s="3">
        <v>41352</v>
      </c>
      <c r="G18" s="11" t="s">
        <v>27</v>
      </c>
      <c r="H18" s="3">
        <v>41353</v>
      </c>
      <c r="I18" s="11" t="s">
        <v>42</v>
      </c>
      <c r="J18" s="13"/>
      <c r="K18" s="13" t="s">
        <v>42</v>
      </c>
      <c r="L18" s="1">
        <v>41354</v>
      </c>
    </row>
    <row r="19" spans="2:12" ht="48.75" hidden="1" customHeight="1">
      <c r="B19" s="2">
        <v>3</v>
      </c>
      <c r="C19" s="12" t="s">
        <v>29</v>
      </c>
      <c r="D19" s="11" t="s">
        <v>33</v>
      </c>
      <c r="E19" s="11" t="s">
        <v>26</v>
      </c>
      <c r="F19" s="3">
        <v>41352</v>
      </c>
      <c r="G19" s="11" t="s">
        <v>27</v>
      </c>
      <c r="H19" s="3">
        <v>41353</v>
      </c>
      <c r="I19" s="11" t="s">
        <v>42</v>
      </c>
      <c r="J19" s="13"/>
      <c r="K19" s="13" t="s">
        <v>42</v>
      </c>
      <c r="L19" s="1">
        <v>41354</v>
      </c>
    </row>
    <row r="20" spans="2:12" ht="128.25" hidden="1" customHeight="1">
      <c r="B20" s="2">
        <v>4</v>
      </c>
      <c r="C20" s="12" t="s">
        <v>30</v>
      </c>
      <c r="D20" s="11" t="s">
        <v>33</v>
      </c>
      <c r="E20" s="11" t="s">
        <v>26</v>
      </c>
      <c r="F20" s="3">
        <v>41352</v>
      </c>
      <c r="G20" s="11" t="s">
        <v>27</v>
      </c>
      <c r="H20" s="3">
        <v>41353</v>
      </c>
      <c r="I20" s="11" t="s">
        <v>42</v>
      </c>
      <c r="J20" s="13"/>
      <c r="K20" s="13" t="s">
        <v>42</v>
      </c>
      <c r="L20" s="1">
        <v>41354</v>
      </c>
    </row>
    <row r="21" spans="2:12" ht="33.75" hidden="1" customHeight="1">
      <c r="B21" s="2">
        <v>5</v>
      </c>
      <c r="C21" s="12" t="s">
        <v>31</v>
      </c>
      <c r="D21" s="11" t="s">
        <v>33</v>
      </c>
      <c r="E21" s="11" t="s">
        <v>26</v>
      </c>
      <c r="F21" s="3">
        <v>41352</v>
      </c>
      <c r="G21" s="11" t="s">
        <v>27</v>
      </c>
      <c r="H21" s="3">
        <v>41353</v>
      </c>
      <c r="I21" s="11" t="s">
        <v>42</v>
      </c>
      <c r="J21" s="13"/>
      <c r="K21" s="13" t="s">
        <v>42</v>
      </c>
      <c r="L21" s="1">
        <v>41354</v>
      </c>
    </row>
    <row r="22" spans="2:12" ht="91.5" hidden="1" customHeight="1">
      <c r="B22" s="2">
        <v>6</v>
      </c>
      <c r="C22" s="12" t="s">
        <v>35</v>
      </c>
      <c r="D22" s="11" t="s">
        <v>33</v>
      </c>
      <c r="E22" s="11" t="s">
        <v>26</v>
      </c>
      <c r="F22" s="3">
        <v>41352</v>
      </c>
      <c r="G22" s="11" t="s">
        <v>27</v>
      </c>
      <c r="H22" s="3">
        <v>41353</v>
      </c>
      <c r="I22" s="11" t="s">
        <v>42</v>
      </c>
      <c r="J22" s="13"/>
      <c r="K22" s="13" t="s">
        <v>42</v>
      </c>
      <c r="L22" s="1">
        <v>41354</v>
      </c>
    </row>
    <row r="23" spans="2:12" ht="62.25" hidden="1" customHeight="1">
      <c r="B23" s="2">
        <v>7</v>
      </c>
      <c r="C23" s="12" t="s">
        <v>38</v>
      </c>
      <c r="D23" s="11" t="s">
        <v>34</v>
      </c>
      <c r="E23" s="11" t="s">
        <v>26</v>
      </c>
      <c r="F23" s="3">
        <v>41352</v>
      </c>
      <c r="G23" s="11" t="s">
        <v>27</v>
      </c>
      <c r="H23" s="3">
        <v>41353</v>
      </c>
      <c r="I23" s="2" t="s">
        <v>42</v>
      </c>
      <c r="J23" s="14" t="s">
        <v>43</v>
      </c>
      <c r="L23" s="1">
        <v>41354</v>
      </c>
    </row>
    <row r="24" spans="2:12" ht="75" hidden="1" customHeight="1">
      <c r="B24" s="2">
        <v>8</v>
      </c>
      <c r="C24" s="12" t="s">
        <v>32</v>
      </c>
      <c r="D24" s="11" t="s">
        <v>34</v>
      </c>
      <c r="E24" s="11" t="s">
        <v>26</v>
      </c>
      <c r="F24" s="3">
        <v>41352</v>
      </c>
      <c r="G24" s="11" t="s">
        <v>27</v>
      </c>
      <c r="H24" s="3">
        <v>41353</v>
      </c>
      <c r="I24" s="2" t="s">
        <v>42</v>
      </c>
      <c r="L24" s="1">
        <v>41354</v>
      </c>
    </row>
    <row r="25" spans="2:12" s="47" customFormat="1" ht="78" customHeight="1">
      <c r="B25" s="42">
        <v>9</v>
      </c>
      <c r="C25" s="43" t="s">
        <v>36</v>
      </c>
      <c r="D25" s="42" t="s">
        <v>39</v>
      </c>
      <c r="E25" s="42" t="s">
        <v>26</v>
      </c>
      <c r="F25" s="44">
        <v>41352</v>
      </c>
      <c r="G25" s="42" t="s">
        <v>27</v>
      </c>
      <c r="H25" s="44"/>
      <c r="I25" s="42"/>
      <c r="J25" s="45" t="s">
        <v>107</v>
      </c>
      <c r="K25" s="45"/>
      <c r="L25" s="46">
        <v>41354</v>
      </c>
    </row>
    <row r="26" spans="2:12" s="47" customFormat="1" ht="54" customHeight="1">
      <c r="B26" s="42">
        <v>10</v>
      </c>
      <c r="C26" s="43" t="s">
        <v>37</v>
      </c>
      <c r="D26" s="42" t="s">
        <v>39</v>
      </c>
      <c r="E26" s="42" t="s">
        <v>26</v>
      </c>
      <c r="F26" s="44">
        <v>41352</v>
      </c>
      <c r="G26" s="42" t="s">
        <v>27</v>
      </c>
      <c r="H26" s="44"/>
      <c r="I26" s="42"/>
      <c r="J26" s="45"/>
      <c r="K26" s="45"/>
      <c r="L26" s="46">
        <v>41355</v>
      </c>
    </row>
    <row r="27" spans="2:12" ht="48.75" hidden="1" customHeight="1">
      <c r="B27" s="2">
        <v>11</v>
      </c>
      <c r="C27" s="12" t="s">
        <v>41</v>
      </c>
      <c r="D27" s="11" t="s">
        <v>33</v>
      </c>
      <c r="E27" s="11" t="s">
        <v>26</v>
      </c>
      <c r="F27" s="3">
        <v>41352</v>
      </c>
      <c r="G27" s="11" t="s">
        <v>27</v>
      </c>
      <c r="H27" s="3">
        <v>41352</v>
      </c>
      <c r="I27" s="11" t="s">
        <v>27</v>
      </c>
      <c r="K27" s="14" t="s">
        <v>27</v>
      </c>
    </row>
    <row r="28" spans="2:12" ht="46.5" hidden="1" customHeight="1">
      <c r="B28" s="2">
        <v>12</v>
      </c>
      <c r="C28" s="13" t="s">
        <v>44</v>
      </c>
      <c r="D28" s="2" t="s">
        <v>45</v>
      </c>
      <c r="E28" s="11" t="s">
        <v>46</v>
      </c>
      <c r="F28" s="3">
        <v>41354</v>
      </c>
      <c r="G28" s="2" t="s">
        <v>27</v>
      </c>
      <c r="H28" s="3">
        <v>41355</v>
      </c>
      <c r="I28" s="2" t="s">
        <v>42</v>
      </c>
    </row>
    <row r="29" spans="2:12" ht="30" hidden="1" customHeight="1">
      <c r="B29" s="2">
        <v>13</v>
      </c>
      <c r="C29" s="13" t="s">
        <v>47</v>
      </c>
      <c r="D29" s="2" t="s">
        <v>39</v>
      </c>
      <c r="E29" s="11" t="s">
        <v>26</v>
      </c>
      <c r="F29" s="3">
        <v>41354</v>
      </c>
      <c r="G29" s="2" t="s">
        <v>27</v>
      </c>
      <c r="H29" s="3">
        <v>41355</v>
      </c>
      <c r="I29" s="2" t="s">
        <v>27</v>
      </c>
    </row>
    <row r="30" spans="2:12" ht="30" customHeight="1">
      <c r="B30" s="2">
        <v>14</v>
      </c>
      <c r="C30" s="13" t="s">
        <v>48</v>
      </c>
      <c r="D30" s="2" t="s">
        <v>49</v>
      </c>
      <c r="E30" s="11" t="s">
        <v>26</v>
      </c>
      <c r="F30" s="3">
        <v>41354</v>
      </c>
      <c r="G30" s="2" t="s">
        <v>27</v>
      </c>
      <c r="H30" s="3"/>
      <c r="I30" s="2"/>
    </row>
    <row r="31" spans="2:12" ht="77.25" hidden="1" customHeight="1">
      <c r="B31" s="2">
        <v>15</v>
      </c>
      <c r="C31" s="13" t="s">
        <v>50</v>
      </c>
      <c r="D31" s="2" t="s">
        <v>33</v>
      </c>
      <c r="E31" s="11" t="s">
        <v>26</v>
      </c>
      <c r="F31" s="3">
        <v>41355</v>
      </c>
      <c r="G31" s="2" t="s">
        <v>27</v>
      </c>
      <c r="H31" s="3">
        <v>41357</v>
      </c>
      <c r="I31" s="11" t="s">
        <v>27</v>
      </c>
      <c r="J31" s="14" t="s">
        <v>70</v>
      </c>
      <c r="K31" s="14" t="s">
        <v>27</v>
      </c>
    </row>
    <row r="32" spans="2:12" ht="57" hidden="1" customHeight="1">
      <c r="B32" s="2">
        <v>16</v>
      </c>
      <c r="C32" s="13" t="s">
        <v>51</v>
      </c>
      <c r="D32" s="2" t="s">
        <v>33</v>
      </c>
      <c r="E32" s="11" t="s">
        <v>26</v>
      </c>
      <c r="F32" s="3">
        <v>41354</v>
      </c>
      <c r="G32" s="2" t="s">
        <v>52</v>
      </c>
      <c r="H32" s="3">
        <v>41355</v>
      </c>
      <c r="I32" s="2" t="s">
        <v>42</v>
      </c>
      <c r="K32" s="14" t="s">
        <v>42</v>
      </c>
    </row>
    <row r="33" spans="2:12" ht="60" hidden="1" customHeight="1">
      <c r="B33" s="2">
        <v>17</v>
      </c>
      <c r="C33" s="13" t="s">
        <v>53</v>
      </c>
      <c r="D33" s="2" t="s">
        <v>39</v>
      </c>
      <c r="E33" s="11" t="s">
        <v>26</v>
      </c>
      <c r="F33" s="3">
        <v>41354</v>
      </c>
      <c r="G33" s="2" t="s">
        <v>52</v>
      </c>
      <c r="H33" s="3">
        <v>41375</v>
      </c>
      <c r="I33" s="11" t="s">
        <v>59</v>
      </c>
    </row>
    <row r="34" spans="2:12" ht="30" customHeight="1">
      <c r="B34" s="2">
        <v>18</v>
      </c>
      <c r="C34" s="13" t="s">
        <v>54</v>
      </c>
      <c r="D34" s="2" t="s">
        <v>39</v>
      </c>
      <c r="E34" s="11" t="s">
        <v>26</v>
      </c>
      <c r="F34" s="3">
        <v>41354</v>
      </c>
      <c r="G34" s="2" t="s">
        <v>52</v>
      </c>
      <c r="H34" s="3"/>
      <c r="I34" s="2"/>
    </row>
    <row r="35" spans="2:12" ht="121.5" hidden="1" customHeight="1">
      <c r="B35" s="2">
        <v>19</v>
      </c>
      <c r="C35" s="13" t="s">
        <v>55</v>
      </c>
      <c r="D35" s="2" t="s">
        <v>39</v>
      </c>
      <c r="E35" s="11" t="s">
        <v>26</v>
      </c>
      <c r="F35" s="3">
        <v>41355</v>
      </c>
      <c r="G35" s="2" t="s">
        <v>27</v>
      </c>
      <c r="H35" s="3">
        <v>41375</v>
      </c>
      <c r="I35" s="11" t="s">
        <v>27</v>
      </c>
    </row>
    <row r="36" spans="2:12" ht="30" hidden="1" customHeight="1">
      <c r="B36" s="2">
        <v>20</v>
      </c>
      <c r="C36" s="13" t="s">
        <v>57</v>
      </c>
      <c r="D36" s="2" t="s">
        <v>33</v>
      </c>
      <c r="E36" s="11" t="s">
        <v>26</v>
      </c>
      <c r="F36" s="3">
        <v>41355</v>
      </c>
      <c r="G36" s="2" t="s">
        <v>27</v>
      </c>
      <c r="H36" s="3">
        <v>41357</v>
      </c>
      <c r="I36" s="2" t="s">
        <v>27</v>
      </c>
      <c r="J36" s="14" t="s">
        <v>65</v>
      </c>
      <c r="K36" s="14" t="s">
        <v>27</v>
      </c>
    </row>
    <row r="37" spans="2:12" ht="30" customHeight="1">
      <c r="B37" s="2">
        <v>21</v>
      </c>
      <c r="C37" s="13" t="s">
        <v>58</v>
      </c>
      <c r="D37" s="2" t="s">
        <v>39</v>
      </c>
      <c r="E37" s="11" t="s">
        <v>26</v>
      </c>
      <c r="F37" s="3">
        <v>41356</v>
      </c>
      <c r="G37" s="2" t="s">
        <v>27</v>
      </c>
      <c r="H37" s="3"/>
      <c r="I37" s="2"/>
      <c r="K37" s="14" t="s">
        <v>59</v>
      </c>
    </row>
    <row r="38" spans="2:12" ht="30" hidden="1" customHeight="1">
      <c r="B38" s="2">
        <v>22</v>
      </c>
      <c r="C38" s="13" t="s">
        <v>60</v>
      </c>
      <c r="D38" s="2" t="s">
        <v>33</v>
      </c>
      <c r="E38" s="11" t="s">
        <v>26</v>
      </c>
      <c r="F38" s="3">
        <v>41357</v>
      </c>
      <c r="G38" s="2" t="s">
        <v>27</v>
      </c>
      <c r="H38" s="3">
        <v>41357</v>
      </c>
      <c r="I38" s="2" t="s">
        <v>27</v>
      </c>
      <c r="K38" s="14" t="s">
        <v>27</v>
      </c>
    </row>
    <row r="39" spans="2:12" ht="30" hidden="1" customHeight="1">
      <c r="B39" s="2">
        <v>23</v>
      </c>
      <c r="C39" s="13" t="s">
        <v>61</v>
      </c>
      <c r="D39" s="2" t="s">
        <v>33</v>
      </c>
      <c r="E39" s="11" t="s">
        <v>26</v>
      </c>
      <c r="F39" s="3">
        <v>41357</v>
      </c>
      <c r="G39" s="2" t="s">
        <v>27</v>
      </c>
      <c r="H39" s="3">
        <v>41357</v>
      </c>
      <c r="I39" s="2" t="s">
        <v>27</v>
      </c>
      <c r="K39" s="14" t="s">
        <v>27</v>
      </c>
    </row>
    <row r="40" spans="2:12" s="26" customFormat="1" ht="57.75" hidden="1" customHeight="1">
      <c r="B40" s="2">
        <v>24</v>
      </c>
      <c r="C40" s="23" t="s">
        <v>62</v>
      </c>
      <c r="D40" s="22" t="s">
        <v>33</v>
      </c>
      <c r="E40" s="22" t="s">
        <v>26</v>
      </c>
      <c r="F40" s="24">
        <v>41357</v>
      </c>
      <c r="G40" s="22" t="s">
        <v>52</v>
      </c>
      <c r="H40" s="24">
        <v>41358</v>
      </c>
      <c r="I40" s="22" t="s">
        <v>27</v>
      </c>
      <c r="J40" s="25" t="s">
        <v>81</v>
      </c>
      <c r="K40" s="25" t="s">
        <v>27</v>
      </c>
    </row>
    <row r="41" spans="2:12" ht="30" hidden="1" customHeight="1">
      <c r="B41" s="2">
        <v>25</v>
      </c>
      <c r="C41" s="21" t="s">
        <v>63</v>
      </c>
      <c r="D41" s="2" t="s">
        <v>33</v>
      </c>
      <c r="E41" s="11" t="s">
        <v>26</v>
      </c>
      <c r="F41" s="3">
        <v>41357</v>
      </c>
      <c r="G41" s="2" t="s">
        <v>52</v>
      </c>
      <c r="H41" s="3">
        <v>41359</v>
      </c>
      <c r="I41" s="11" t="s">
        <v>42</v>
      </c>
      <c r="K41" s="14" t="s">
        <v>42</v>
      </c>
    </row>
    <row r="42" spans="2:12" ht="57.75" hidden="1" customHeight="1">
      <c r="B42" s="2">
        <v>26</v>
      </c>
      <c r="C42" s="13" t="s">
        <v>64</v>
      </c>
      <c r="D42" s="2" t="s">
        <v>33</v>
      </c>
      <c r="E42" s="11" t="s">
        <v>26</v>
      </c>
      <c r="F42" s="3">
        <v>41357</v>
      </c>
      <c r="G42" s="2" t="s">
        <v>27</v>
      </c>
      <c r="H42" s="3">
        <v>41359</v>
      </c>
      <c r="I42" s="11" t="s">
        <v>27</v>
      </c>
      <c r="J42" s="14" t="s">
        <v>82</v>
      </c>
      <c r="K42" s="14" t="s">
        <v>27</v>
      </c>
    </row>
    <row r="43" spans="2:12" s="35" customFormat="1" ht="51" hidden="1" customHeight="1">
      <c r="B43" s="2">
        <v>27</v>
      </c>
      <c r="C43" s="31" t="s">
        <v>66</v>
      </c>
      <c r="D43" s="30" t="s">
        <v>67</v>
      </c>
      <c r="E43" s="30" t="s">
        <v>26</v>
      </c>
      <c r="F43" s="32">
        <v>41357</v>
      </c>
      <c r="G43" s="30" t="s">
        <v>27</v>
      </c>
      <c r="H43" s="32">
        <v>41375</v>
      </c>
      <c r="I43" s="30" t="s">
        <v>27</v>
      </c>
      <c r="J43" s="33"/>
      <c r="K43" s="33"/>
      <c r="L43" s="34">
        <v>41363</v>
      </c>
    </row>
    <row r="44" spans="2:12" ht="48.75" hidden="1" customHeight="1">
      <c r="B44" s="2">
        <v>28</v>
      </c>
      <c r="C44" s="13" t="s">
        <v>68</v>
      </c>
      <c r="D44" s="2" t="s">
        <v>33</v>
      </c>
      <c r="E44" s="11" t="s">
        <v>26</v>
      </c>
      <c r="F44" s="3">
        <v>41357</v>
      </c>
      <c r="G44" s="2" t="s">
        <v>27</v>
      </c>
      <c r="H44" s="3">
        <v>41358</v>
      </c>
      <c r="I44" s="11" t="s">
        <v>27</v>
      </c>
      <c r="K44" s="14" t="s">
        <v>27</v>
      </c>
      <c r="L44" s="1">
        <v>41358</v>
      </c>
    </row>
    <row r="45" spans="2:12" s="35" customFormat="1" ht="73.5" hidden="1" customHeight="1">
      <c r="B45" s="2">
        <v>29</v>
      </c>
      <c r="C45" s="31" t="s">
        <v>69</v>
      </c>
      <c r="D45" s="30" t="s">
        <v>34</v>
      </c>
      <c r="E45" s="30" t="s">
        <v>26</v>
      </c>
      <c r="F45" s="32">
        <v>41358</v>
      </c>
      <c r="G45" s="30" t="s">
        <v>27</v>
      </c>
      <c r="H45" s="32">
        <v>41363</v>
      </c>
      <c r="I45" s="30" t="s">
        <v>27</v>
      </c>
      <c r="J45" s="33"/>
      <c r="K45" s="33" t="s">
        <v>42</v>
      </c>
      <c r="L45" s="34">
        <v>41361</v>
      </c>
    </row>
    <row r="46" spans="2:12" ht="54.75" hidden="1" customHeight="1">
      <c r="B46" s="2">
        <v>30</v>
      </c>
      <c r="C46" s="12" t="s">
        <v>71</v>
      </c>
      <c r="D46" s="11" t="s">
        <v>72</v>
      </c>
      <c r="E46" s="11" t="s">
        <v>26</v>
      </c>
      <c r="F46" s="3">
        <v>41358</v>
      </c>
      <c r="G46" s="11" t="s">
        <v>27</v>
      </c>
      <c r="H46" s="3">
        <v>41359</v>
      </c>
      <c r="I46" s="11" t="s">
        <v>42</v>
      </c>
      <c r="K46" s="14" t="s">
        <v>27</v>
      </c>
      <c r="L46" s="1">
        <v>41360</v>
      </c>
    </row>
    <row r="47" spans="2:12" s="35" customFormat="1" ht="51" hidden="1" customHeight="1">
      <c r="B47" s="2">
        <v>31</v>
      </c>
      <c r="C47" s="31" t="s">
        <v>75</v>
      </c>
      <c r="D47" s="30" t="s">
        <v>34</v>
      </c>
      <c r="E47" s="30" t="s">
        <v>26</v>
      </c>
      <c r="F47" s="32">
        <v>41358</v>
      </c>
      <c r="G47" s="30" t="s">
        <v>27</v>
      </c>
      <c r="H47" s="32">
        <v>41375</v>
      </c>
      <c r="I47" s="30" t="s">
        <v>27</v>
      </c>
      <c r="J47" s="33"/>
      <c r="K47" s="33" t="s">
        <v>42</v>
      </c>
      <c r="L47" s="34">
        <v>41359</v>
      </c>
    </row>
    <row r="48" spans="2:12" s="41" customFormat="1" ht="48.75" hidden="1" customHeight="1">
      <c r="B48" s="2">
        <v>32</v>
      </c>
      <c r="C48" s="37" t="s">
        <v>76</v>
      </c>
      <c r="D48" s="36" t="s">
        <v>33</v>
      </c>
      <c r="E48" s="36" t="s">
        <v>26</v>
      </c>
      <c r="F48" s="38">
        <v>41359</v>
      </c>
      <c r="G48" s="36" t="s">
        <v>78</v>
      </c>
      <c r="H48" s="32">
        <v>41365</v>
      </c>
      <c r="I48" s="36" t="s">
        <v>27</v>
      </c>
      <c r="J48" s="39" t="s">
        <v>90</v>
      </c>
      <c r="K48" s="39" t="s">
        <v>42</v>
      </c>
      <c r="L48" s="40">
        <v>41360</v>
      </c>
    </row>
    <row r="49" spans="2:12" s="41" customFormat="1" ht="62.25" hidden="1" customHeight="1">
      <c r="B49" s="2">
        <v>33</v>
      </c>
      <c r="C49" s="13" t="s">
        <v>77</v>
      </c>
      <c r="D49" s="2" t="s">
        <v>33</v>
      </c>
      <c r="E49" s="2" t="s">
        <v>26</v>
      </c>
      <c r="F49" s="3">
        <v>41359</v>
      </c>
      <c r="G49" s="2" t="s">
        <v>78</v>
      </c>
      <c r="H49" s="3">
        <v>41361</v>
      </c>
      <c r="I49" s="2" t="s">
        <v>42</v>
      </c>
      <c r="J49" s="39"/>
      <c r="K49" s="39" t="s">
        <v>42</v>
      </c>
      <c r="L49" s="40">
        <v>41360</v>
      </c>
    </row>
    <row r="50" spans="2:12" s="41" customFormat="1" ht="106.5" hidden="1" customHeight="1">
      <c r="B50" s="2">
        <v>34</v>
      </c>
      <c r="C50" s="13" t="s">
        <v>79</v>
      </c>
      <c r="D50" s="2" t="s">
        <v>33</v>
      </c>
      <c r="E50" s="2" t="s">
        <v>26</v>
      </c>
      <c r="F50" s="3">
        <v>41359</v>
      </c>
      <c r="G50" s="2" t="s">
        <v>78</v>
      </c>
      <c r="H50" s="3">
        <v>41361</v>
      </c>
      <c r="I50" s="2" t="s">
        <v>42</v>
      </c>
      <c r="J50" s="39"/>
      <c r="K50" s="39" t="s">
        <v>42</v>
      </c>
      <c r="L50" s="40">
        <v>41360</v>
      </c>
    </row>
    <row r="51" spans="2:12" ht="66" hidden="1" customHeight="1">
      <c r="B51" s="2">
        <v>35</v>
      </c>
      <c r="C51" s="12" t="s">
        <v>80</v>
      </c>
      <c r="D51" s="11" t="s">
        <v>33</v>
      </c>
      <c r="E51" s="11" t="s">
        <v>26</v>
      </c>
      <c r="F51" s="3">
        <v>41359</v>
      </c>
      <c r="G51" s="11" t="s">
        <v>78</v>
      </c>
      <c r="H51" s="3">
        <v>41361</v>
      </c>
      <c r="I51" s="2" t="s">
        <v>42</v>
      </c>
      <c r="K51" s="14" t="s">
        <v>42</v>
      </c>
      <c r="L51" s="1">
        <v>41360</v>
      </c>
    </row>
    <row r="52" spans="2:12" ht="51" hidden="1" customHeight="1">
      <c r="B52" s="2">
        <v>36</v>
      </c>
      <c r="C52" s="12" t="s">
        <v>84</v>
      </c>
      <c r="D52" s="11" t="s">
        <v>33</v>
      </c>
      <c r="E52" s="11" t="s">
        <v>26</v>
      </c>
      <c r="F52" s="3">
        <v>41359</v>
      </c>
      <c r="G52" s="11" t="s">
        <v>27</v>
      </c>
      <c r="H52" s="3">
        <v>41359</v>
      </c>
      <c r="I52" s="2" t="s">
        <v>42</v>
      </c>
      <c r="K52" s="14" t="s">
        <v>42</v>
      </c>
      <c r="L52" s="1">
        <v>41360</v>
      </c>
    </row>
    <row r="53" spans="2:12" ht="56.25" hidden="1" customHeight="1">
      <c r="B53" s="2">
        <v>37</v>
      </c>
      <c r="C53" s="12" t="s">
        <v>83</v>
      </c>
      <c r="D53" s="11" t="s">
        <v>33</v>
      </c>
      <c r="E53" s="11" t="s">
        <v>26</v>
      </c>
      <c r="F53" s="3">
        <v>41359</v>
      </c>
      <c r="G53" s="11" t="s">
        <v>78</v>
      </c>
      <c r="H53" s="3">
        <v>41359</v>
      </c>
      <c r="I53" s="2" t="s">
        <v>42</v>
      </c>
      <c r="K53" s="14" t="s">
        <v>42</v>
      </c>
      <c r="L53" s="1">
        <v>41360</v>
      </c>
    </row>
    <row r="54" spans="2:12" ht="43.5" hidden="1" customHeight="1">
      <c r="B54" s="2">
        <v>38</v>
      </c>
      <c r="C54" s="12" t="s">
        <v>85</v>
      </c>
      <c r="D54" s="11" t="s">
        <v>33</v>
      </c>
      <c r="E54" s="11" t="s">
        <v>26</v>
      </c>
      <c r="F54" s="3">
        <v>41359</v>
      </c>
      <c r="G54" s="11" t="s">
        <v>78</v>
      </c>
      <c r="H54" s="3">
        <v>41359</v>
      </c>
      <c r="I54" s="2" t="s">
        <v>27</v>
      </c>
      <c r="J54" s="14" t="s">
        <v>87</v>
      </c>
      <c r="K54" s="14" t="s">
        <v>27</v>
      </c>
      <c r="L54" s="1">
        <v>41360</v>
      </c>
    </row>
    <row r="55" spans="2:12" ht="47.25" hidden="1" customHeight="1">
      <c r="B55" s="2">
        <v>39</v>
      </c>
      <c r="C55" s="12" t="s">
        <v>88</v>
      </c>
      <c r="D55" s="11" t="s">
        <v>72</v>
      </c>
      <c r="E55" s="11" t="s">
        <v>26</v>
      </c>
      <c r="F55" s="3">
        <v>41360</v>
      </c>
      <c r="G55" s="11" t="s">
        <v>27</v>
      </c>
      <c r="H55" s="3">
        <v>41361</v>
      </c>
      <c r="I55" s="11" t="s">
        <v>27</v>
      </c>
      <c r="J55" s="14" t="s">
        <v>91</v>
      </c>
      <c r="K55" s="14" t="s">
        <v>27</v>
      </c>
      <c r="L55" s="1">
        <v>41360</v>
      </c>
    </row>
    <row r="56" spans="2:12" ht="42.75" hidden="1" customHeight="1">
      <c r="B56" s="2">
        <v>40</v>
      </c>
      <c r="C56" s="12" t="s">
        <v>89</v>
      </c>
      <c r="D56" s="11" t="s">
        <v>34</v>
      </c>
      <c r="E56" s="11" t="s">
        <v>26</v>
      </c>
      <c r="F56" s="3">
        <v>41360</v>
      </c>
      <c r="G56" s="11" t="s">
        <v>27</v>
      </c>
      <c r="H56" s="3">
        <v>41361</v>
      </c>
      <c r="I56" s="11" t="s">
        <v>27</v>
      </c>
      <c r="K56" s="14" t="s">
        <v>27</v>
      </c>
      <c r="L56" s="1">
        <v>41360</v>
      </c>
    </row>
    <row r="57" spans="2:12" ht="48.75" hidden="1" customHeight="1">
      <c r="B57" s="2">
        <v>41</v>
      </c>
      <c r="C57" s="12" t="s">
        <v>92</v>
      </c>
      <c r="D57" s="11" t="s">
        <v>34</v>
      </c>
      <c r="E57" s="11" t="s">
        <v>26</v>
      </c>
      <c r="F57" s="3">
        <v>41361</v>
      </c>
      <c r="G57" s="11" t="s">
        <v>27</v>
      </c>
      <c r="H57" s="3">
        <v>41363</v>
      </c>
      <c r="I57" s="11" t="s">
        <v>27</v>
      </c>
      <c r="J57" s="14" t="s">
        <v>106</v>
      </c>
      <c r="K57" s="14" t="s">
        <v>42</v>
      </c>
    </row>
    <row r="58" spans="2:12" ht="93.75" hidden="1" customHeight="1">
      <c r="B58" s="2">
        <v>42</v>
      </c>
      <c r="C58" s="12" t="s">
        <v>93</v>
      </c>
      <c r="D58" s="11" t="s">
        <v>39</v>
      </c>
      <c r="E58" s="11" t="s">
        <v>26</v>
      </c>
      <c r="F58" s="3">
        <v>41362</v>
      </c>
      <c r="G58" s="11" t="s">
        <v>27</v>
      </c>
      <c r="H58" s="3">
        <v>41375</v>
      </c>
      <c r="I58" s="11" t="s">
        <v>27</v>
      </c>
      <c r="K58" s="14" t="s">
        <v>27</v>
      </c>
      <c r="L58" s="1">
        <v>41363</v>
      </c>
    </row>
    <row r="59" spans="2:12" ht="114" customHeight="1">
      <c r="B59" s="2">
        <v>43</v>
      </c>
      <c r="C59" s="13" t="s">
        <v>94</v>
      </c>
      <c r="D59" s="2" t="s">
        <v>34</v>
      </c>
      <c r="E59" s="11" t="s">
        <v>26</v>
      </c>
      <c r="F59" s="3">
        <v>41362</v>
      </c>
      <c r="G59" s="2" t="s">
        <v>52</v>
      </c>
      <c r="H59" s="3">
        <v>41376</v>
      </c>
      <c r="I59" s="2"/>
    </row>
    <row r="60" spans="2:12" ht="87.75" hidden="1" customHeight="1">
      <c r="B60" s="2">
        <v>44</v>
      </c>
      <c r="C60" s="13" t="s">
        <v>95</v>
      </c>
      <c r="D60" s="2" t="s">
        <v>33</v>
      </c>
      <c r="E60" s="11" t="s">
        <v>26</v>
      </c>
      <c r="F60" s="3">
        <v>41362</v>
      </c>
      <c r="G60" s="2" t="s">
        <v>78</v>
      </c>
      <c r="H60" s="3">
        <v>41363</v>
      </c>
      <c r="I60" s="2" t="s">
        <v>27</v>
      </c>
    </row>
    <row r="61" spans="2:12" ht="121.5" hidden="1" customHeight="1">
      <c r="B61" s="2">
        <v>45</v>
      </c>
      <c r="C61" s="13" t="s">
        <v>96</v>
      </c>
      <c r="D61" s="2" t="s">
        <v>33</v>
      </c>
      <c r="E61" s="11" t="s">
        <v>26</v>
      </c>
      <c r="F61" s="3">
        <v>41362</v>
      </c>
      <c r="G61" s="2" t="s">
        <v>78</v>
      </c>
      <c r="H61" s="3">
        <v>41364</v>
      </c>
      <c r="I61" s="2" t="s">
        <v>27</v>
      </c>
    </row>
    <row r="62" spans="2:12" ht="61.5" hidden="1" customHeight="1">
      <c r="B62" s="2">
        <v>46</v>
      </c>
      <c r="C62" s="13" t="s">
        <v>97</v>
      </c>
      <c r="D62" s="2" t="s">
        <v>33</v>
      </c>
      <c r="E62" s="11" t="s">
        <v>26</v>
      </c>
      <c r="F62" s="3">
        <v>41363</v>
      </c>
      <c r="G62" s="2" t="s">
        <v>78</v>
      </c>
      <c r="H62" s="3">
        <v>41364</v>
      </c>
      <c r="I62" s="2" t="s">
        <v>27</v>
      </c>
    </row>
    <row r="63" spans="2:12" ht="63.75" customHeight="1">
      <c r="B63" s="2">
        <v>47</v>
      </c>
      <c r="C63" s="13" t="s">
        <v>98</v>
      </c>
      <c r="D63" s="2" t="s">
        <v>39</v>
      </c>
      <c r="E63" s="11" t="s">
        <v>102</v>
      </c>
      <c r="F63" s="3">
        <v>41363</v>
      </c>
      <c r="G63" s="2" t="s">
        <v>78</v>
      </c>
      <c r="H63" s="3"/>
      <c r="I63" s="2"/>
      <c r="K63" s="14" t="s">
        <v>59</v>
      </c>
    </row>
    <row r="64" spans="2:12" ht="99.75" customHeight="1">
      <c r="B64" s="2">
        <v>48</v>
      </c>
      <c r="C64" s="13" t="s">
        <v>99</v>
      </c>
      <c r="D64" s="2" t="s">
        <v>39</v>
      </c>
      <c r="E64" s="11" t="s">
        <v>102</v>
      </c>
      <c r="F64" s="3">
        <v>41363</v>
      </c>
      <c r="G64" s="2" t="s">
        <v>78</v>
      </c>
      <c r="H64" s="3">
        <v>41376</v>
      </c>
      <c r="I64" s="2"/>
    </row>
    <row r="65" spans="2:11" ht="90.75" hidden="1" customHeight="1">
      <c r="B65" s="2">
        <v>49</v>
      </c>
      <c r="C65" s="13" t="s">
        <v>100</v>
      </c>
      <c r="D65" s="2" t="s">
        <v>39</v>
      </c>
      <c r="E65" s="11" t="s">
        <v>102</v>
      </c>
      <c r="F65" s="3">
        <v>41363</v>
      </c>
      <c r="G65" s="2" t="s">
        <v>78</v>
      </c>
      <c r="H65" s="3">
        <v>41375</v>
      </c>
      <c r="I65" s="11" t="s">
        <v>59</v>
      </c>
    </row>
    <row r="66" spans="2:11" ht="91.5" hidden="1" customHeight="1">
      <c r="B66" s="2">
        <v>50</v>
      </c>
      <c r="C66" s="13" t="s">
        <v>101</v>
      </c>
      <c r="D66" s="2" t="s">
        <v>39</v>
      </c>
      <c r="E66" s="11" t="s">
        <v>102</v>
      </c>
      <c r="F66" s="3">
        <v>41363</v>
      </c>
      <c r="G66" s="2" t="s">
        <v>78</v>
      </c>
      <c r="H66" s="3">
        <v>41375</v>
      </c>
      <c r="I66" s="11" t="s">
        <v>59</v>
      </c>
    </row>
    <row r="67" spans="2:11" ht="97.5" hidden="1" customHeight="1">
      <c r="B67" s="2">
        <v>51</v>
      </c>
      <c r="C67" s="13" t="s">
        <v>103</v>
      </c>
      <c r="D67" s="2" t="s">
        <v>33</v>
      </c>
      <c r="E67" s="11" t="s">
        <v>26</v>
      </c>
      <c r="F67" s="3">
        <v>406605</v>
      </c>
      <c r="G67" s="2" t="s">
        <v>27</v>
      </c>
      <c r="H67" s="3">
        <v>41363</v>
      </c>
      <c r="I67" s="2" t="s">
        <v>27</v>
      </c>
      <c r="J67" s="14" t="s">
        <v>104</v>
      </c>
    </row>
    <row r="68" spans="2:11" ht="30" hidden="1" customHeight="1">
      <c r="B68" s="2">
        <v>52</v>
      </c>
      <c r="C68" s="13" t="s">
        <v>105</v>
      </c>
      <c r="D68" s="2" t="s">
        <v>33</v>
      </c>
      <c r="E68" s="11" t="s">
        <v>26</v>
      </c>
      <c r="F68" s="3">
        <v>41363</v>
      </c>
      <c r="G68" s="2" t="s">
        <v>27</v>
      </c>
      <c r="H68" s="3">
        <v>41364</v>
      </c>
      <c r="I68" s="2" t="s">
        <v>27</v>
      </c>
      <c r="K68" s="14" t="s">
        <v>42</v>
      </c>
    </row>
    <row r="69" spans="2:11" ht="30" hidden="1" customHeight="1">
      <c r="B69" s="48">
        <v>53</v>
      </c>
      <c r="C69" s="49" t="s">
        <v>110</v>
      </c>
      <c r="D69" s="48" t="s">
        <v>33</v>
      </c>
      <c r="E69" s="48" t="s">
        <v>26</v>
      </c>
      <c r="F69" s="50">
        <v>41366</v>
      </c>
      <c r="G69" s="48" t="s">
        <v>52</v>
      </c>
      <c r="H69" s="50" t="s">
        <v>119</v>
      </c>
      <c r="I69" s="48" t="s">
        <v>27</v>
      </c>
      <c r="J69" s="14" t="s">
        <v>120</v>
      </c>
    </row>
    <row r="70" spans="2:11" ht="30" hidden="1" customHeight="1">
      <c r="B70" s="2">
        <v>54</v>
      </c>
      <c r="C70" s="13" t="s">
        <v>111</v>
      </c>
      <c r="D70" s="2" t="s">
        <v>33</v>
      </c>
      <c r="E70" s="11" t="s">
        <v>26</v>
      </c>
      <c r="F70" s="3">
        <v>41366</v>
      </c>
      <c r="G70" s="2" t="s">
        <v>52</v>
      </c>
      <c r="H70" s="3">
        <v>41337</v>
      </c>
      <c r="I70" s="2" t="s">
        <v>42</v>
      </c>
    </row>
    <row r="71" spans="2:11" ht="30" hidden="1" customHeight="1">
      <c r="B71" s="2">
        <v>55</v>
      </c>
      <c r="C71" s="13" t="s">
        <v>112</v>
      </c>
      <c r="D71" s="2" t="s">
        <v>33</v>
      </c>
      <c r="E71" s="11" t="s">
        <v>26</v>
      </c>
      <c r="F71" s="3">
        <v>41366</v>
      </c>
      <c r="G71" s="2" t="s">
        <v>52</v>
      </c>
      <c r="H71" s="3">
        <v>41337</v>
      </c>
      <c r="I71" s="2" t="s">
        <v>27</v>
      </c>
    </row>
    <row r="72" spans="2:11" ht="30" hidden="1" customHeight="1">
      <c r="B72" s="2">
        <v>56</v>
      </c>
      <c r="C72" s="13" t="s">
        <v>113</v>
      </c>
      <c r="D72" s="2" t="s">
        <v>33</v>
      </c>
      <c r="E72" s="11" t="s">
        <v>26</v>
      </c>
      <c r="F72" s="3">
        <v>41366</v>
      </c>
      <c r="G72" s="2" t="s">
        <v>52</v>
      </c>
      <c r="H72" s="3">
        <v>41337</v>
      </c>
      <c r="I72" s="2" t="s">
        <v>27</v>
      </c>
    </row>
    <row r="73" spans="2:11" ht="61.5" hidden="1" customHeight="1">
      <c r="B73" s="2">
        <v>57</v>
      </c>
      <c r="C73" s="13" t="s">
        <v>114</v>
      </c>
      <c r="D73" s="2" t="s">
        <v>33</v>
      </c>
      <c r="E73" s="11" t="s">
        <v>26</v>
      </c>
      <c r="F73" s="3">
        <v>41366</v>
      </c>
      <c r="G73" s="2" t="s">
        <v>52</v>
      </c>
      <c r="H73" s="3">
        <v>41337</v>
      </c>
      <c r="I73" s="2" t="s">
        <v>42</v>
      </c>
    </row>
    <row r="74" spans="2:11" ht="65.25" hidden="1" customHeight="1">
      <c r="B74" s="2">
        <v>58</v>
      </c>
      <c r="C74" s="13" t="s">
        <v>115</v>
      </c>
      <c r="D74" s="2" t="s">
        <v>33</v>
      </c>
      <c r="E74" s="11" t="s">
        <v>26</v>
      </c>
      <c r="F74" s="3">
        <v>41366</v>
      </c>
      <c r="G74" s="2" t="s">
        <v>52</v>
      </c>
      <c r="H74" s="3">
        <v>41337</v>
      </c>
      <c r="I74" s="2" t="s">
        <v>42</v>
      </c>
    </row>
    <row r="75" spans="2:11" ht="76.5" customHeight="1">
      <c r="B75" s="2">
        <v>59</v>
      </c>
      <c r="C75" s="13" t="s">
        <v>116</v>
      </c>
      <c r="D75" s="2" t="s">
        <v>33</v>
      </c>
      <c r="E75" s="11" t="s">
        <v>26</v>
      </c>
      <c r="F75" s="3">
        <v>41366</v>
      </c>
      <c r="G75" s="2" t="s">
        <v>52</v>
      </c>
      <c r="H75" s="3"/>
      <c r="I75" s="2"/>
      <c r="K75" s="14" t="s">
        <v>42</v>
      </c>
    </row>
    <row r="76" spans="2:11" ht="50.25" hidden="1" customHeight="1">
      <c r="B76" s="2">
        <v>60</v>
      </c>
      <c r="C76" s="13" t="s">
        <v>117</v>
      </c>
      <c r="D76" s="2" t="s">
        <v>33</v>
      </c>
      <c r="E76" s="11" t="s">
        <v>26</v>
      </c>
      <c r="F76" s="3">
        <v>41366</v>
      </c>
      <c r="G76" s="2" t="s">
        <v>52</v>
      </c>
      <c r="H76" s="3">
        <v>41337</v>
      </c>
      <c r="I76" s="2" t="s">
        <v>42</v>
      </c>
      <c r="K76" s="14" t="s">
        <v>42</v>
      </c>
    </row>
    <row r="77" spans="2:11" ht="129" hidden="1" customHeight="1">
      <c r="B77" s="2">
        <v>61</v>
      </c>
      <c r="C77" s="13" t="s">
        <v>118</v>
      </c>
      <c r="D77" s="2" t="s">
        <v>39</v>
      </c>
      <c r="E77" s="11" t="s">
        <v>26</v>
      </c>
      <c r="F77" s="3">
        <v>41366</v>
      </c>
      <c r="G77" s="2" t="s">
        <v>52</v>
      </c>
      <c r="H77" s="3">
        <v>41368</v>
      </c>
      <c r="I77" s="2" t="s">
        <v>27</v>
      </c>
      <c r="K77" s="14" t="s">
        <v>59</v>
      </c>
    </row>
    <row r="78" spans="2:11" ht="84" customHeight="1">
      <c r="B78" s="2">
        <v>62</v>
      </c>
      <c r="C78" s="12" t="s">
        <v>132</v>
      </c>
      <c r="D78" s="13" t="s">
        <v>33</v>
      </c>
      <c r="E78" s="12" t="s">
        <v>26</v>
      </c>
      <c r="F78" s="53">
        <v>41369</v>
      </c>
      <c r="G78" s="13" t="s">
        <v>52</v>
      </c>
      <c r="H78" s="3"/>
      <c r="I78" s="2"/>
    </row>
    <row r="79" spans="2:11" ht="82.5" hidden="1" customHeight="1">
      <c r="B79" s="2">
        <v>63</v>
      </c>
      <c r="C79" s="13" t="s">
        <v>133</v>
      </c>
      <c r="D79" s="13" t="s">
        <v>33</v>
      </c>
      <c r="E79" s="12" t="s">
        <v>26</v>
      </c>
      <c r="F79" s="53">
        <v>41369</v>
      </c>
      <c r="G79" s="13" t="s">
        <v>52</v>
      </c>
      <c r="H79" s="3">
        <v>41375</v>
      </c>
      <c r="I79" s="11" t="s">
        <v>42</v>
      </c>
    </row>
    <row r="80" spans="2:11" ht="62.25" customHeight="1">
      <c r="B80" s="2">
        <v>64</v>
      </c>
      <c r="C80" s="13" t="s">
        <v>134</v>
      </c>
      <c r="D80" s="13" t="s">
        <v>33</v>
      </c>
      <c r="E80" s="12" t="s">
        <v>26</v>
      </c>
      <c r="F80" s="53">
        <v>41369</v>
      </c>
      <c r="G80" s="13" t="s">
        <v>52</v>
      </c>
      <c r="H80" s="3"/>
      <c r="I80" s="2"/>
    </row>
    <row r="81" spans="2:11" ht="101.25" hidden="1" customHeight="1">
      <c r="B81" s="2">
        <v>65</v>
      </c>
      <c r="C81" s="13" t="s">
        <v>135</v>
      </c>
      <c r="D81" s="13" t="s">
        <v>33</v>
      </c>
      <c r="E81" s="12" t="s">
        <v>26</v>
      </c>
      <c r="F81" s="53">
        <v>41369</v>
      </c>
      <c r="G81" s="13" t="s">
        <v>52</v>
      </c>
      <c r="H81" s="3">
        <v>41375</v>
      </c>
      <c r="I81" s="11" t="s">
        <v>42</v>
      </c>
    </row>
    <row r="82" spans="2:11" ht="72.75" hidden="1" customHeight="1">
      <c r="B82" s="2">
        <v>66</v>
      </c>
      <c r="C82" s="13" t="s">
        <v>136</v>
      </c>
      <c r="D82" s="13" t="s">
        <v>33</v>
      </c>
      <c r="E82" s="12" t="s">
        <v>26</v>
      </c>
      <c r="F82" s="53">
        <v>41369</v>
      </c>
      <c r="G82" s="13" t="s">
        <v>52</v>
      </c>
      <c r="H82" s="3">
        <v>41370</v>
      </c>
      <c r="I82" s="11" t="s">
        <v>42</v>
      </c>
    </row>
    <row r="83" spans="2:11" ht="76.5" hidden="1" customHeight="1">
      <c r="B83" s="2">
        <v>67</v>
      </c>
      <c r="C83" s="13" t="s">
        <v>137</v>
      </c>
      <c r="D83" s="13" t="s">
        <v>33</v>
      </c>
      <c r="E83" s="12" t="s">
        <v>26</v>
      </c>
      <c r="F83" s="53">
        <v>41369</v>
      </c>
      <c r="G83" s="13" t="s">
        <v>52</v>
      </c>
      <c r="H83" s="3">
        <v>41370</v>
      </c>
      <c r="I83" s="11" t="s">
        <v>27</v>
      </c>
    </row>
    <row r="84" spans="2:11" ht="67.5" customHeight="1">
      <c r="B84" s="2">
        <v>68</v>
      </c>
      <c r="C84" s="13" t="s">
        <v>138</v>
      </c>
      <c r="D84" s="13" t="s">
        <v>139</v>
      </c>
      <c r="E84" s="12" t="s">
        <v>26</v>
      </c>
      <c r="F84" s="53">
        <v>41373</v>
      </c>
      <c r="G84" s="13" t="s">
        <v>52</v>
      </c>
      <c r="H84" s="3"/>
      <c r="I84" s="2"/>
    </row>
    <row r="85" spans="2:11" ht="96.75" customHeight="1">
      <c r="B85" s="2">
        <v>69</v>
      </c>
      <c r="C85" s="13" t="s">
        <v>140</v>
      </c>
      <c r="D85" s="13" t="s">
        <v>39</v>
      </c>
      <c r="E85" s="12" t="s">
        <v>26</v>
      </c>
      <c r="F85" s="53">
        <v>41373</v>
      </c>
      <c r="G85" s="13" t="s">
        <v>52</v>
      </c>
      <c r="H85" s="3">
        <v>41376</v>
      </c>
      <c r="I85" s="11" t="s">
        <v>42</v>
      </c>
      <c r="K85" s="14" t="s">
        <v>42</v>
      </c>
    </row>
    <row r="86" spans="2:11" ht="58.5" customHeight="1">
      <c r="B86" s="2">
        <v>70</v>
      </c>
      <c r="C86" s="13" t="s">
        <v>141</v>
      </c>
      <c r="D86" s="13" t="s">
        <v>39</v>
      </c>
      <c r="E86" s="12" t="s">
        <v>26</v>
      </c>
      <c r="F86" s="53">
        <v>41373</v>
      </c>
      <c r="G86" s="13" t="s">
        <v>52</v>
      </c>
      <c r="H86" s="3">
        <v>41376</v>
      </c>
      <c r="I86" s="11" t="s">
        <v>42</v>
      </c>
      <c r="K86" s="14" t="s">
        <v>42</v>
      </c>
    </row>
    <row r="87" spans="2:11" ht="181.5" customHeight="1">
      <c r="B87" s="2">
        <v>71</v>
      </c>
      <c r="C87" s="52" t="s">
        <v>142</v>
      </c>
      <c r="D87" s="13" t="s">
        <v>39</v>
      </c>
      <c r="E87" s="12" t="s">
        <v>26</v>
      </c>
      <c r="F87" s="53">
        <v>41373</v>
      </c>
      <c r="G87" s="13" t="s">
        <v>52</v>
      </c>
      <c r="H87" s="3"/>
      <c r="I87" s="2"/>
      <c r="K87" s="14" t="s">
        <v>42</v>
      </c>
    </row>
    <row r="88" spans="2:11" ht="120" hidden="1" customHeight="1">
      <c r="B88" s="2">
        <v>72</v>
      </c>
      <c r="C88" s="13" t="s">
        <v>143</v>
      </c>
      <c r="D88" s="13" t="s">
        <v>34</v>
      </c>
      <c r="E88" s="12" t="s">
        <v>26</v>
      </c>
      <c r="F88" s="53">
        <v>41373</v>
      </c>
      <c r="G88" s="13" t="s">
        <v>52</v>
      </c>
      <c r="H88" s="3">
        <v>41376</v>
      </c>
      <c r="I88" s="11" t="s">
        <v>42</v>
      </c>
    </row>
    <row r="89" spans="2:11" ht="54.75" customHeight="1">
      <c r="B89" s="2">
        <v>73</v>
      </c>
      <c r="C89" s="13" t="s">
        <v>144</v>
      </c>
      <c r="D89" s="13" t="s">
        <v>39</v>
      </c>
      <c r="E89" s="12" t="s">
        <v>26</v>
      </c>
      <c r="F89" s="53">
        <v>41373</v>
      </c>
      <c r="G89" s="13" t="s">
        <v>52</v>
      </c>
      <c r="H89" s="3"/>
      <c r="I89" s="2"/>
      <c r="K89" s="14" t="s">
        <v>42</v>
      </c>
    </row>
    <row r="90" spans="2:11" ht="150" customHeight="1">
      <c r="B90" s="2">
        <v>74</v>
      </c>
      <c r="C90" s="13" t="s">
        <v>145</v>
      </c>
      <c r="D90" s="13" t="s">
        <v>34</v>
      </c>
      <c r="E90" s="12" t="s">
        <v>26</v>
      </c>
      <c r="F90" s="53">
        <v>41373</v>
      </c>
      <c r="G90" s="13" t="s">
        <v>52</v>
      </c>
      <c r="H90" s="3"/>
      <c r="I90" s="2"/>
      <c r="K90" s="14" t="s">
        <v>42</v>
      </c>
    </row>
    <row r="91" spans="2:11" ht="87.75" customHeight="1">
      <c r="B91" s="2">
        <v>75</v>
      </c>
      <c r="C91" s="13" t="s">
        <v>146</v>
      </c>
      <c r="D91" s="13" t="s">
        <v>33</v>
      </c>
      <c r="E91" s="12" t="s">
        <v>26</v>
      </c>
      <c r="F91" s="53">
        <v>41373</v>
      </c>
      <c r="G91" s="13" t="s">
        <v>52</v>
      </c>
      <c r="H91" s="3"/>
      <c r="I91" s="2"/>
    </row>
    <row r="92" spans="2:11" ht="75" customHeight="1">
      <c r="B92" s="2">
        <v>76</v>
      </c>
      <c r="C92" s="13" t="s">
        <v>147</v>
      </c>
      <c r="D92" s="13" t="s">
        <v>33</v>
      </c>
      <c r="E92" s="12" t="s">
        <v>26</v>
      </c>
      <c r="F92" s="53">
        <v>41373</v>
      </c>
      <c r="G92" s="13" t="s">
        <v>52</v>
      </c>
      <c r="H92" s="3"/>
      <c r="I92" s="2"/>
      <c r="K92" s="14" t="s">
        <v>42</v>
      </c>
    </row>
    <row r="93" spans="2:11" ht="75" hidden="1" customHeight="1">
      <c r="B93" s="2">
        <v>77</v>
      </c>
      <c r="C93" s="13" t="s">
        <v>148</v>
      </c>
      <c r="D93" s="13" t="s">
        <v>33</v>
      </c>
      <c r="E93" s="12" t="s">
        <v>26</v>
      </c>
      <c r="F93" s="53">
        <v>41373</v>
      </c>
      <c r="G93" s="13" t="s">
        <v>52</v>
      </c>
      <c r="H93" s="3">
        <v>41375</v>
      </c>
      <c r="I93" s="11" t="s">
        <v>42</v>
      </c>
    </row>
    <row r="94" spans="2:11" ht="60" hidden="1" customHeight="1">
      <c r="B94" s="2">
        <v>78</v>
      </c>
      <c r="C94" s="13" t="s">
        <v>149</v>
      </c>
      <c r="D94" s="13" t="s">
        <v>33</v>
      </c>
      <c r="E94" s="12" t="s">
        <v>26</v>
      </c>
      <c r="F94" s="53">
        <v>41373</v>
      </c>
      <c r="G94" s="13" t="s">
        <v>52</v>
      </c>
      <c r="H94" s="3">
        <v>41375</v>
      </c>
      <c r="I94" s="11" t="s">
        <v>42</v>
      </c>
    </row>
    <row r="95" spans="2:11" ht="78" customHeight="1">
      <c r="B95" s="2">
        <v>79</v>
      </c>
      <c r="C95" s="13" t="s">
        <v>150</v>
      </c>
      <c r="D95" s="13" t="s">
        <v>33</v>
      </c>
      <c r="E95" s="12" t="s">
        <v>26</v>
      </c>
      <c r="F95" s="53">
        <v>41373</v>
      </c>
      <c r="G95" s="13" t="s">
        <v>52</v>
      </c>
      <c r="H95" s="3"/>
      <c r="I95" s="2"/>
    </row>
    <row r="96" spans="2:11" ht="61.5" hidden="1" customHeight="1">
      <c r="B96" s="2">
        <v>80</v>
      </c>
      <c r="C96" s="13" t="s">
        <v>151</v>
      </c>
      <c r="D96" s="13" t="s">
        <v>34</v>
      </c>
      <c r="E96" s="12" t="s">
        <v>26</v>
      </c>
      <c r="F96" s="53">
        <v>41373</v>
      </c>
      <c r="G96" s="13" t="s">
        <v>52</v>
      </c>
      <c r="H96" s="3">
        <v>41375</v>
      </c>
      <c r="I96" s="2" t="s">
        <v>42</v>
      </c>
      <c r="K96" s="14" t="s">
        <v>42</v>
      </c>
    </row>
    <row r="97" spans="2:11" ht="62.25" hidden="1" customHeight="1">
      <c r="B97" s="2">
        <v>81</v>
      </c>
      <c r="C97" s="13" t="s">
        <v>152</v>
      </c>
      <c r="D97" s="13" t="s">
        <v>34</v>
      </c>
      <c r="E97" s="12" t="s">
        <v>26</v>
      </c>
      <c r="F97" s="53">
        <v>41373</v>
      </c>
      <c r="G97" s="13" t="s">
        <v>52</v>
      </c>
      <c r="H97" s="3">
        <v>41375</v>
      </c>
      <c r="I97" s="2" t="s">
        <v>42</v>
      </c>
      <c r="K97" s="14" t="s">
        <v>42</v>
      </c>
    </row>
    <row r="98" spans="2:11" ht="50.25" hidden="1" customHeight="1">
      <c r="B98" s="2">
        <v>82</v>
      </c>
      <c r="C98" s="13" t="s">
        <v>153</v>
      </c>
      <c r="D98" s="13" t="s">
        <v>39</v>
      </c>
      <c r="E98" s="12" t="s">
        <v>26</v>
      </c>
      <c r="F98" s="53">
        <v>41373</v>
      </c>
      <c r="G98" s="13" t="s">
        <v>52</v>
      </c>
      <c r="H98" s="3">
        <v>41375</v>
      </c>
      <c r="I98" s="2" t="s">
        <v>42</v>
      </c>
      <c r="K98" s="14" t="s">
        <v>42</v>
      </c>
    </row>
    <row r="99" spans="2:11" ht="48.75" hidden="1" customHeight="1">
      <c r="B99" s="2">
        <v>83</v>
      </c>
      <c r="C99" s="13" t="s">
        <v>154</v>
      </c>
      <c r="D99" s="13" t="s">
        <v>39</v>
      </c>
      <c r="E99" s="12" t="s">
        <v>26</v>
      </c>
      <c r="F99" s="53">
        <v>41373</v>
      </c>
      <c r="G99" s="13" t="s">
        <v>52</v>
      </c>
      <c r="H99" s="3">
        <v>41375</v>
      </c>
      <c r="I99" s="2" t="s">
        <v>42</v>
      </c>
      <c r="K99" s="14" t="s">
        <v>42</v>
      </c>
    </row>
    <row r="100" spans="2:11" ht="97.5" hidden="1" customHeight="1">
      <c r="B100" s="2">
        <v>84</v>
      </c>
      <c r="C100" s="13" t="s">
        <v>155</v>
      </c>
      <c r="D100" s="13" t="s">
        <v>39</v>
      </c>
      <c r="E100" s="12" t="s">
        <v>26</v>
      </c>
      <c r="F100" s="53">
        <v>41373</v>
      </c>
      <c r="G100" s="13" t="s">
        <v>52</v>
      </c>
      <c r="H100" s="3">
        <v>41375</v>
      </c>
      <c r="I100" s="2" t="s">
        <v>42</v>
      </c>
      <c r="K100" s="14" t="s">
        <v>42</v>
      </c>
    </row>
    <row r="101" spans="2:11" ht="56.25" customHeight="1">
      <c r="B101" s="2">
        <v>85</v>
      </c>
      <c r="C101" s="13" t="s">
        <v>156</v>
      </c>
      <c r="D101" s="13" t="s">
        <v>39</v>
      </c>
      <c r="E101" s="12" t="s">
        <v>26</v>
      </c>
      <c r="F101" s="53">
        <v>41373</v>
      </c>
      <c r="G101" s="13" t="s">
        <v>52</v>
      </c>
      <c r="H101" s="3"/>
      <c r="I101" s="2"/>
      <c r="K101" s="14" t="s">
        <v>42</v>
      </c>
    </row>
    <row r="102" spans="2:11" ht="108.75" customHeight="1">
      <c r="B102" s="2">
        <v>86</v>
      </c>
      <c r="C102" s="13" t="s">
        <v>160</v>
      </c>
      <c r="D102" s="12" t="s">
        <v>39</v>
      </c>
      <c r="E102" s="12" t="s">
        <v>26</v>
      </c>
      <c r="F102" s="53">
        <v>41373</v>
      </c>
      <c r="G102" s="13" t="s">
        <v>52</v>
      </c>
      <c r="H102" s="3"/>
      <c r="I102" s="2"/>
      <c r="K102" s="14" t="s">
        <v>42</v>
      </c>
    </row>
    <row r="103" spans="2:11" ht="58.5" hidden="1" customHeight="1">
      <c r="B103" s="2">
        <v>87</v>
      </c>
      <c r="C103" s="12" t="s">
        <v>157</v>
      </c>
      <c r="D103" s="13" t="s">
        <v>34</v>
      </c>
      <c r="E103" s="12" t="s">
        <v>26</v>
      </c>
      <c r="F103" s="53">
        <v>41374</v>
      </c>
      <c r="G103" s="13" t="s">
        <v>52</v>
      </c>
      <c r="H103" s="3">
        <v>41374</v>
      </c>
      <c r="I103" s="11" t="s">
        <v>27</v>
      </c>
      <c r="J103" s="14" t="s">
        <v>158</v>
      </c>
    </row>
    <row r="104" spans="2:11" ht="30" hidden="1" customHeight="1">
      <c r="B104" s="2">
        <v>87</v>
      </c>
      <c r="C104" s="13" t="s">
        <v>159</v>
      </c>
      <c r="D104" s="2" t="s">
        <v>33</v>
      </c>
      <c r="E104" s="11" t="s">
        <v>26</v>
      </c>
      <c r="F104" s="3">
        <v>41375</v>
      </c>
      <c r="G104" s="2" t="s">
        <v>27</v>
      </c>
      <c r="H104" s="3">
        <v>41375</v>
      </c>
      <c r="I104" s="2" t="s">
        <v>27</v>
      </c>
      <c r="K104" s="14" t="s">
        <v>27</v>
      </c>
    </row>
    <row r="105" spans="2:11" ht="70.5" customHeight="1">
      <c r="B105" s="2">
        <v>87</v>
      </c>
      <c r="C105" s="13" t="s">
        <v>161</v>
      </c>
      <c r="D105" s="2" t="s">
        <v>34</v>
      </c>
      <c r="E105" s="11" t="s">
        <v>26</v>
      </c>
      <c r="F105" s="3">
        <v>41375</v>
      </c>
      <c r="G105" s="2" t="s">
        <v>59</v>
      </c>
      <c r="H105" s="3"/>
      <c r="I105" s="2"/>
    </row>
    <row r="106" spans="2:11" ht="47.25" customHeight="1">
      <c r="B106" s="2">
        <v>88</v>
      </c>
      <c r="C106" s="13" t="s">
        <v>162</v>
      </c>
      <c r="D106" s="2" t="s">
        <v>34</v>
      </c>
      <c r="E106" s="11" t="s">
        <v>26</v>
      </c>
      <c r="F106" s="3">
        <v>41375</v>
      </c>
      <c r="G106" s="2" t="s">
        <v>59</v>
      </c>
      <c r="H106" s="3"/>
      <c r="I106" s="2"/>
    </row>
    <row r="107" spans="2:11" ht="54.75" customHeight="1">
      <c r="B107" s="2">
        <v>89</v>
      </c>
      <c r="C107" s="13" t="s">
        <v>163</v>
      </c>
      <c r="D107" s="2" t="s">
        <v>34</v>
      </c>
      <c r="E107" s="11" t="s">
        <v>26</v>
      </c>
      <c r="F107" s="3">
        <v>41375</v>
      </c>
      <c r="G107" s="2" t="s">
        <v>59</v>
      </c>
      <c r="H107" s="3"/>
      <c r="I107" s="2"/>
    </row>
    <row r="108" spans="2:11" ht="30" customHeight="1">
      <c r="B108" s="2">
        <v>90</v>
      </c>
      <c r="C108" s="13" t="s">
        <v>164</v>
      </c>
      <c r="D108" s="2" t="s">
        <v>34</v>
      </c>
      <c r="E108" s="11" t="s">
        <v>102</v>
      </c>
      <c r="F108" s="3">
        <v>41375</v>
      </c>
      <c r="G108" s="2" t="s">
        <v>59</v>
      </c>
      <c r="H108" s="3"/>
      <c r="I108" s="2"/>
    </row>
    <row r="109" spans="2:11" ht="30" customHeight="1">
      <c r="B109" s="2">
        <v>91</v>
      </c>
      <c r="C109" s="13" t="s">
        <v>165</v>
      </c>
      <c r="D109" s="2" t="s">
        <v>34</v>
      </c>
      <c r="E109" s="11" t="s">
        <v>26</v>
      </c>
      <c r="F109" s="3">
        <v>41375</v>
      </c>
      <c r="G109" s="2" t="s">
        <v>59</v>
      </c>
      <c r="H109" s="3"/>
      <c r="I109" s="2"/>
    </row>
    <row r="110" spans="2:11" ht="30" customHeight="1">
      <c r="B110" s="2">
        <v>92</v>
      </c>
      <c r="C110" s="13" t="s">
        <v>166</v>
      </c>
      <c r="D110" s="2" t="s">
        <v>34</v>
      </c>
      <c r="E110" s="11" t="s">
        <v>26</v>
      </c>
      <c r="F110" s="3">
        <v>41375</v>
      </c>
      <c r="G110" s="2" t="s">
        <v>59</v>
      </c>
      <c r="H110" s="3"/>
      <c r="I110" s="2"/>
    </row>
    <row r="111" spans="2:11" ht="30" customHeight="1">
      <c r="B111" s="2">
        <v>93</v>
      </c>
      <c r="C111" s="13" t="s">
        <v>167</v>
      </c>
      <c r="D111" s="2" t="s">
        <v>34</v>
      </c>
      <c r="E111" s="11" t="s">
        <v>46</v>
      </c>
      <c r="F111" s="3">
        <v>41375</v>
      </c>
      <c r="G111" s="2" t="s">
        <v>59</v>
      </c>
      <c r="H111" s="3"/>
      <c r="I111" s="2"/>
    </row>
    <row r="112" spans="2:11" ht="30" customHeight="1">
      <c r="B112" s="2">
        <v>94</v>
      </c>
      <c r="C112" s="13" t="s">
        <v>168</v>
      </c>
      <c r="D112" s="2" t="s">
        <v>34</v>
      </c>
      <c r="E112" s="11" t="s">
        <v>46</v>
      </c>
      <c r="F112" s="3">
        <v>41375</v>
      </c>
      <c r="G112" s="2" t="s">
        <v>59</v>
      </c>
      <c r="H112" s="3"/>
      <c r="I112" s="2"/>
    </row>
    <row r="113" spans="2:11" ht="30" customHeight="1">
      <c r="B113" s="2">
        <v>95</v>
      </c>
      <c r="C113" s="13" t="s">
        <v>169</v>
      </c>
      <c r="D113" s="2" t="s">
        <v>39</v>
      </c>
      <c r="E113" s="11" t="s">
        <v>46</v>
      </c>
      <c r="F113" s="3">
        <v>41375</v>
      </c>
      <c r="G113" s="2" t="s">
        <v>59</v>
      </c>
      <c r="H113" s="3"/>
      <c r="I113" s="2"/>
    </row>
    <row r="114" spans="2:11" ht="30" customHeight="1">
      <c r="B114" s="2">
        <v>96</v>
      </c>
      <c r="C114" s="13" t="s">
        <v>170</v>
      </c>
      <c r="D114" s="2" t="s">
        <v>34</v>
      </c>
      <c r="E114" s="11" t="s">
        <v>46</v>
      </c>
      <c r="F114" s="3">
        <v>41375</v>
      </c>
      <c r="G114" s="2" t="s">
        <v>59</v>
      </c>
      <c r="H114" s="3"/>
      <c r="I114" s="2"/>
    </row>
    <row r="115" spans="2:11" ht="30" customHeight="1">
      <c r="B115" s="2">
        <v>97</v>
      </c>
      <c r="C115" s="13" t="s">
        <v>171</v>
      </c>
      <c r="D115" s="2" t="s">
        <v>39</v>
      </c>
      <c r="E115" s="11" t="s">
        <v>26</v>
      </c>
      <c r="F115" s="3">
        <v>41375</v>
      </c>
      <c r="G115" s="2" t="s">
        <v>59</v>
      </c>
      <c r="H115" s="3"/>
      <c r="I115" s="2"/>
    </row>
    <row r="116" spans="2:11" ht="30" customHeight="1">
      <c r="B116" s="2">
        <v>98</v>
      </c>
      <c r="C116" s="13" t="s">
        <v>172</v>
      </c>
      <c r="D116" s="2" t="s">
        <v>39</v>
      </c>
      <c r="E116" s="11" t="s">
        <v>102</v>
      </c>
      <c r="F116" s="3">
        <v>41375</v>
      </c>
      <c r="G116" s="2" t="s">
        <v>59</v>
      </c>
      <c r="H116" s="3"/>
      <c r="I116" s="2"/>
    </row>
    <row r="117" spans="2:11" ht="61.5" customHeight="1">
      <c r="B117" s="2">
        <v>99</v>
      </c>
      <c r="C117" s="12" t="s">
        <v>173</v>
      </c>
      <c r="D117" s="11" t="s">
        <v>34</v>
      </c>
      <c r="E117" s="11" t="s">
        <v>26</v>
      </c>
      <c r="F117" s="3">
        <v>41375</v>
      </c>
      <c r="G117" s="11" t="s">
        <v>27</v>
      </c>
      <c r="H117" s="3">
        <v>41376</v>
      </c>
      <c r="I117" s="11" t="s">
        <v>27</v>
      </c>
    </row>
    <row r="118" spans="2:11" ht="30" customHeight="1">
      <c r="B118" s="2">
        <v>100</v>
      </c>
      <c r="C118" s="12" t="s">
        <v>184</v>
      </c>
      <c r="D118" s="11" t="s">
        <v>33</v>
      </c>
      <c r="E118" s="11" t="s">
        <v>26</v>
      </c>
      <c r="F118" s="3">
        <v>41379</v>
      </c>
      <c r="G118" s="11" t="s">
        <v>27</v>
      </c>
      <c r="H118" s="3"/>
      <c r="I118" s="2"/>
      <c r="K118" s="14" t="s">
        <v>42</v>
      </c>
    </row>
    <row r="119" spans="2:11" ht="30" customHeight="1">
      <c r="B119" s="2"/>
      <c r="C119" s="13"/>
      <c r="D119" s="2"/>
      <c r="E119" s="11"/>
      <c r="F119" s="3"/>
      <c r="G119" s="2"/>
      <c r="H119" s="3"/>
      <c r="I119" s="2"/>
    </row>
    <row r="120" spans="2:11" ht="30" customHeight="1">
      <c r="B120" s="2"/>
      <c r="C120" s="13"/>
      <c r="D120" s="2"/>
      <c r="E120" s="11"/>
      <c r="F120" s="3"/>
      <c r="G120" s="2"/>
      <c r="H120" s="3"/>
      <c r="I120" s="2"/>
    </row>
    <row r="121" spans="2:11" ht="30" customHeight="1">
      <c r="B121" s="2"/>
      <c r="C121" s="13"/>
      <c r="D121" s="2"/>
      <c r="E121" s="11"/>
      <c r="F121" s="3"/>
      <c r="G121" s="2"/>
      <c r="H121" s="3"/>
      <c r="I121" s="2"/>
    </row>
    <row r="122" spans="2:11" ht="30" customHeight="1">
      <c r="B122" s="2"/>
      <c r="C122" s="13"/>
      <c r="D122" s="2"/>
      <c r="E122" s="11"/>
      <c r="F122" s="3"/>
      <c r="G122" s="2"/>
      <c r="H122" s="3"/>
      <c r="I122" s="2"/>
    </row>
    <row r="123" spans="2:11" ht="30" customHeight="1">
      <c r="C123" s="14"/>
      <c r="E123" s="11"/>
      <c r="F123" s="4"/>
      <c r="G123" s="2"/>
      <c r="H123" s="4"/>
    </row>
    <row r="124" spans="2:11" ht="30" customHeight="1">
      <c r="C124" s="14"/>
      <c r="E124" s="11"/>
      <c r="F124" s="4"/>
      <c r="G124" s="2"/>
      <c r="H124" s="4"/>
    </row>
  </sheetData>
  <mergeCells count="1">
    <mergeCell ref="B2:F3"/>
  </mergeCells>
  <dataValidations count="4">
    <dataValidation type="list" allowBlank="1" showInputMessage="1" showErrorMessage="1" errorTitle="Whoops!" error="You need to select an option from the list in order for the chart to work correctly. " sqref="G3">
      <formula1>types</formula1>
    </dataValidation>
    <dataValidation type="list" allowBlank="1" showInputMessage="1" showErrorMessage="1" errorTitle="Whoops" error="You need to select an option from the list in order for the chart to work correctly. " sqref="H3">
      <formula1>priorities</formula1>
    </dataValidation>
    <dataValidation type="whole" allowBlank="1" showInputMessage="1" showErrorMessage="1" sqref="J3:K3">
      <formula1>1</formula1>
      <formula2>90</formula2>
    </dataValidation>
    <dataValidation type="date" operator="greaterThanOrEqual" allowBlank="1" showInputMessage="1" showErrorMessage="1" sqref="I3">
      <formula1>mindate</formula1>
    </dataValidation>
  </dataValidations>
  <pageMargins left="0.7" right="0.7" top="0.75" bottom="0.75" header="0.3" footer="0.3"/>
  <pageSetup scale="54" fitToHeight="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sheetPr codeName="Sheet2"/>
  <dimension ref="A1:T80"/>
  <sheetViews>
    <sheetView workbookViewId="0"/>
  </sheetViews>
  <sheetFormatPr defaultRowHeight="15.75"/>
  <cols>
    <col min="8" max="8" width="11" customWidth="1"/>
    <col min="10" max="10" width="11.375" customWidth="1"/>
    <col min="14" max="15" width="14.375" customWidth="1"/>
  </cols>
  <sheetData>
    <row r="1" spans="1:20">
      <c r="A1" t="s">
        <v>12</v>
      </c>
    </row>
    <row r="4" spans="1:20">
      <c r="I4" t="s">
        <v>10</v>
      </c>
      <c r="J4" s="1">
        <v>40909</v>
      </c>
    </row>
    <row r="5" spans="1:20">
      <c r="I5" t="s">
        <v>11</v>
      </c>
      <c r="J5" s="1"/>
    </row>
    <row r="7" spans="1:20">
      <c r="I7" t="s">
        <v>7</v>
      </c>
      <c r="J7">
        <f>'Issue Tracker'!J3</f>
        <v>20</v>
      </c>
    </row>
    <row r="8" spans="1:20">
      <c r="I8" t="s">
        <v>6</v>
      </c>
      <c r="J8" s="1">
        <f>'Issue Tracker'!I3</f>
        <v>41384</v>
      </c>
      <c r="N8">
        <f ca="1">COUNT(typesUnsorted)</f>
        <v>1</v>
      </c>
    </row>
    <row r="9" spans="1:20">
      <c r="I9" t="s">
        <v>0</v>
      </c>
      <c r="J9" t="str">
        <f>'Issue Tracker'!G3</f>
        <v>*</v>
      </c>
    </row>
    <row r="10" spans="1:20">
      <c r="I10" t="s">
        <v>1</v>
      </c>
      <c r="J10" t="str">
        <f>'Issue Tracker'!H3</f>
        <v>*</v>
      </c>
    </row>
    <row r="12" spans="1:20">
      <c r="N12" t="e">
        <f ca="1">OFFSET($N$16,,,$N$13)</f>
        <v>#VALUE!</v>
      </c>
      <c r="O12" t="e">
        <f ca="1">OFFSET($O$16,,,$O$13)</f>
        <v>#VALUE!</v>
      </c>
    </row>
    <row r="13" spans="1:20">
      <c r="N13">
        <f>COUNTA(N16:N45)-COUNTIF(N16:N45,NA())</f>
        <v>9</v>
      </c>
      <c r="O13">
        <f>COUNTA(O16:O45)-COUNTIF(O16:O45,NA())</f>
        <v>4</v>
      </c>
      <c r="S13" t="s">
        <v>13</v>
      </c>
      <c r="T13" t="s">
        <v>13</v>
      </c>
    </row>
    <row r="14" spans="1:20">
      <c r="H14" t="s">
        <v>6</v>
      </c>
      <c r="I14" t="s">
        <v>3</v>
      </c>
      <c r="J14" t="s">
        <v>4</v>
      </c>
      <c r="N14" t="s">
        <v>8</v>
      </c>
      <c r="O14" t="s">
        <v>9</v>
      </c>
      <c r="S14" t="s">
        <v>8</v>
      </c>
      <c r="T14" t="s">
        <v>9</v>
      </c>
    </row>
    <row r="15" spans="1:20">
      <c r="N15" t="s">
        <v>5</v>
      </c>
      <c r="O15" t="s">
        <v>5</v>
      </c>
    </row>
    <row r="16" spans="1:20">
      <c r="G16">
        <v>1</v>
      </c>
      <c r="H16" s="1">
        <f t="shared" ref="H16:H47" si="0">keydate-days+G16</f>
        <v>41365</v>
      </c>
      <c r="I16">
        <f>I15+COUNTIFS(issues[OPENED ON],H16,issues[TYPE],type,issues[PRIORITY],priority)</f>
        <v>0</v>
      </c>
      <c r="J16">
        <f>J15+COUNTIFS(issues[CLOSED ON],H16,issues[TYPE],type,issues[PRIORITY],priority)</f>
        <v>1</v>
      </c>
      <c r="N16" t="str">
        <f t="array" ref="N16">INDEX(issues[TYPE],MATCH(0,COUNTIF(N$15:N15, issues[TYPE]),0))</f>
        <v>Plan</v>
      </c>
      <c r="O16" t="str">
        <f t="array" ref="O16">INDEX(issues[PRIORITY],MATCH(0,COUNTIF(O$15:O15,issues[PRIORITY]),0))</f>
        <v>High</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c r="G17">
        <v>2</v>
      </c>
      <c r="H17" s="1">
        <f t="shared" si="0"/>
        <v>41366</v>
      </c>
      <c r="I17">
        <f>I16+COUNTIFS(issues[OPENED ON],H17,issues[TYPE],type,issues[PRIORITY],priority)</f>
        <v>9</v>
      </c>
      <c r="J17">
        <f>J16+COUNTIFS(issues[CLOSED ON],H17,issues[TYPE],type,issues[PRIORITY],priority)</f>
        <v>1</v>
      </c>
      <c r="N17" t="str">
        <f t="array" ref="N17">INDEX(issues[TYPE],MATCH(0,COUNTIF(N$15:N16, issues[TYPE]),0))</f>
        <v>Customer</v>
      </c>
      <c r="O17" t="str">
        <f t="array" ref="O17">INDEX(issues[PRIORITY],MATCH(0,COUNTIF(O$15:O16,issues[PRIORITY]),0))</f>
        <v>Medium</v>
      </c>
      <c r="S17" t="str">
        <f t="array" aca="1" ref="S17" ca="1">INDEX(typesUnsorted, MATCH(SMALL(COUNTIF(typesUnsorted, "&lt;"&amp;typesUnsorted), ROW(2:2)), COUNTIF(typesUnsorted, "&lt;"&amp;typesUnsorted), 0))</f>
        <v>*</v>
      </c>
      <c r="T17" t="str">
        <f t="array" aca="1" ref="T17" ca="1">INDEX(prioritiesUnsorted, MATCH(SMALL(COUNTIF(prioritiesUnsorted, "&lt;"&amp;prioritiesUnsorted), ROW(2:2)), COUNTIF(prioritiesUnsorted, "&lt;"&amp;prioritiesUnsorted), 0))</f>
        <v>*</v>
      </c>
    </row>
    <row r="18" spans="7:20">
      <c r="G18">
        <v>3</v>
      </c>
      <c r="H18" s="1">
        <f t="shared" si="0"/>
        <v>41367</v>
      </c>
      <c r="I18">
        <f>I17+COUNTIFS(issues[OPENED ON],H18,issues[TYPE],type,issues[PRIORITY],priority)</f>
        <v>9</v>
      </c>
      <c r="J18">
        <f>J17+COUNTIFS(issues[CLOSED ON],H18,issues[TYPE],type,issues[PRIORITY],priority)</f>
        <v>1</v>
      </c>
      <c r="N18" t="str">
        <f t="array" ref="N18">INDEX(issues[TYPE],MATCH(0,COUNTIF(N$15:N17, issues[TYPE]),0))</f>
        <v>Buyer</v>
      </c>
      <c r="O18" t="str">
        <f t="array" ref="O18">INDEX(issues[PRIORITY],MATCH(0,COUNTIF(O$15:O17,issues[PRIORITY]),0))</f>
        <v>Low</v>
      </c>
      <c r="S18" t="str">
        <f t="array" aca="1" ref="S18" ca="1">INDEX(typesUnsorted, MATCH(SMALL(COUNTIF(typesUnsorted, "&lt;"&amp;typesUnsorted), ROW(3:3)), COUNTIF(typesUnsorted, "&lt;"&amp;typesUnsorted), 0))</f>
        <v>Buyer</v>
      </c>
      <c r="T18" t="str">
        <f t="array" aca="1" ref="T18" ca="1">INDEX(prioritiesUnsorted, MATCH(SMALL(COUNTIF(prioritiesUnsorted, "&lt;"&amp;prioritiesUnsorted), ROW(3:3)), COUNTIF(prioritiesUnsorted, "&lt;"&amp;prioritiesUnsorted), 0))</f>
        <v>High</v>
      </c>
    </row>
    <row r="19" spans="7:20">
      <c r="G19">
        <v>4</v>
      </c>
      <c r="H19" s="1">
        <f t="shared" si="0"/>
        <v>41368</v>
      </c>
      <c r="I19">
        <f>I18+COUNTIFS(issues[OPENED ON],H19,issues[TYPE],type,issues[PRIORITY],priority)</f>
        <v>9</v>
      </c>
      <c r="J19">
        <f>J18+COUNTIFS(issues[CLOSED ON],H19,issues[TYPE],type,issues[PRIORITY],priority)</f>
        <v>2</v>
      </c>
      <c r="N19" t="str">
        <f t="array" ref="N19">INDEX(issues[TYPE],MATCH(0,COUNTIF(N$15:N18, issues[TYPE]),0))</f>
        <v>Layout</v>
      </c>
      <c r="O19">
        <f t="array" ref="O19">INDEX(issues[PRIORITY],MATCH(0,COUNTIF(O$15:O18,issues[PRIORITY]),0))</f>
        <v>0</v>
      </c>
      <c r="S19" t="str">
        <f t="array" aca="1" ref="S19" ca="1">INDEX(typesUnsorted, MATCH(SMALL(COUNTIF(typesUnsorted, "&lt;"&amp;typesUnsorted), ROW(4:4)), COUNTIF(typesUnsorted, "&lt;"&amp;typesUnsorted), 0))</f>
        <v>Customer</v>
      </c>
      <c r="T19" t="str">
        <f t="array" aca="1" ref="T19" ca="1">INDEX(prioritiesUnsorted, MATCH(SMALL(COUNTIF(prioritiesUnsorted, "&lt;"&amp;prioritiesUnsorted), ROW(4:4)), COUNTIF(prioritiesUnsorted, "&lt;"&amp;prioritiesUnsorted), 0))</f>
        <v>Low</v>
      </c>
    </row>
    <row r="20" spans="7:20">
      <c r="G20">
        <v>5</v>
      </c>
      <c r="H20" s="1">
        <f t="shared" si="0"/>
        <v>41369</v>
      </c>
      <c r="I20">
        <f>I19+COUNTIFS(issues[OPENED ON],H20,issues[TYPE],type,issues[PRIORITY],priority)</f>
        <v>15</v>
      </c>
      <c r="J20">
        <f>J19+COUNTIFS(issues[CLOSED ON],H20,issues[TYPE],type,issues[PRIORITY],priority)</f>
        <v>2</v>
      </c>
      <c r="N20" t="str">
        <f t="array" ref="N20">INDEX(issues[TYPE],MATCH(0,COUNTIF(N$15:N19, issues[TYPE]),0))</f>
        <v>Hub</v>
      </c>
      <c r="O20" t="e">
        <f t="array" ref="O20">INDEX(issues[PRIORITY],MATCH(0,COUNTIF(O$15:O19,issues[PRIORITY]),0))</f>
        <v>#N/A</v>
      </c>
      <c r="S20" t="str">
        <f t="array" aca="1" ref="S20" ca="1">INDEX(typesUnsorted, MATCH(SMALL(COUNTIF(typesUnsorted, "&lt;"&amp;typesUnsorted), ROW(5:5)), COUNTIF(typesUnsorted, "&lt;"&amp;typesUnsorted), 0))</f>
        <v>General</v>
      </c>
      <c r="T20" t="str">
        <f t="array" aca="1" ref="T20" ca="1">INDEX(prioritiesUnsorted, MATCH(SMALL(COUNTIF(prioritiesUnsorted, "&lt;"&amp;prioritiesUnsorted), ROW(5:5)), COUNTIF(prioritiesUnsorted, "&lt;"&amp;prioritiesUnsorted), 0))</f>
        <v>Medium</v>
      </c>
    </row>
    <row r="21" spans="7:20">
      <c r="G21">
        <v>6</v>
      </c>
      <c r="H21" s="1">
        <f t="shared" si="0"/>
        <v>41370</v>
      </c>
      <c r="I21">
        <f>I20+COUNTIFS(issues[OPENED ON],H21,issues[TYPE],type,issues[PRIORITY],priority)</f>
        <v>15</v>
      </c>
      <c r="J21">
        <f>J20+COUNTIFS(issues[CLOSED ON],H21,issues[TYPE],type,issues[PRIORITY],priority)</f>
        <v>4</v>
      </c>
      <c r="N21" t="str">
        <f t="array" ref="N21">INDEX(issues[TYPE],MATCH(0,COUNTIF(N$15:N20, issues[TYPE]),0))</f>
        <v>Notifications</v>
      </c>
      <c r="O21" t="e">
        <f t="array" ref="O21">INDEX(issues[PRIORITY],MATCH(0,COUNTIF(O$15:O20,issues[PRIORITY]),0))</f>
        <v>#N/A</v>
      </c>
      <c r="S21" t="str">
        <f t="array" aca="1" ref="S21" ca="1">INDEX(typesUnsorted, MATCH(SMALL(COUNTIF(typesUnsorted, "&lt;"&amp;typesUnsorted), ROW(6:6)), COUNTIF(typesUnsorted, "&lt;"&amp;typesUnsorted), 0))</f>
        <v>Hub</v>
      </c>
      <c r="T21" t="e">
        <f t="array" aca="1" ref="T21" ca="1">INDEX(prioritiesUnsorted, MATCH(SMALL(COUNTIF(prioritiesUnsorted, "&lt;"&amp;prioritiesUnsorted), ROW(6:6)), COUNTIF(prioritiesUnsorted, "&lt;"&amp;prioritiesUnsorted), 0))</f>
        <v>#NUM!</v>
      </c>
    </row>
    <row r="22" spans="7:20">
      <c r="G22">
        <v>7</v>
      </c>
      <c r="H22" s="1">
        <f t="shared" si="0"/>
        <v>41371</v>
      </c>
      <c r="I22">
        <f>I21+COUNTIFS(issues[OPENED ON],H22,issues[TYPE],type,issues[PRIORITY],priority)</f>
        <v>15</v>
      </c>
      <c r="J22">
        <f>J21+COUNTIFS(issues[CLOSED ON],H22,issues[TYPE],type,issues[PRIORITY],priority)</f>
        <v>4</v>
      </c>
      <c r="N22" t="str">
        <f t="array" ref="N22">INDEX(issues[TYPE],MATCH(0,COUNTIF(N$15:N21, issues[TYPE]),0))</f>
        <v>Tiktak</v>
      </c>
      <c r="O22" t="e">
        <f t="array" ref="O22">INDEX(issues[PRIORITY],MATCH(0,COUNTIF(O$15:O21,issues[PRIORITY]),0))</f>
        <v>#N/A</v>
      </c>
      <c r="S22" t="str">
        <f t="array" aca="1" ref="S22" ca="1">INDEX(typesUnsorted, MATCH(SMALL(COUNTIF(typesUnsorted, "&lt;"&amp;typesUnsorted), ROW(7:7)), COUNTIF(typesUnsorted, "&lt;"&amp;typesUnsorted), 0))</f>
        <v>Layout</v>
      </c>
      <c r="T22" t="e">
        <f t="array" aca="1" ref="T22" ca="1">INDEX(prioritiesUnsorted, MATCH(SMALL(COUNTIF(prioritiesUnsorted, "&lt;"&amp;prioritiesUnsorted), ROW(7:7)), COUNTIF(prioritiesUnsorted, "&lt;"&amp;prioritiesUnsorted), 0))</f>
        <v>#NUM!</v>
      </c>
    </row>
    <row r="23" spans="7:20">
      <c r="G23">
        <v>8</v>
      </c>
      <c r="H23" s="1">
        <f t="shared" si="0"/>
        <v>41372</v>
      </c>
      <c r="I23">
        <f>I22+COUNTIFS(issues[OPENED ON],H23,issues[TYPE],type,issues[PRIORITY],priority)</f>
        <v>15</v>
      </c>
      <c r="J23">
        <f>J22+COUNTIFS(issues[CLOSED ON],H23,issues[TYPE],type,issues[PRIORITY],priority)</f>
        <v>4</v>
      </c>
      <c r="N23" t="str">
        <f t="array" ref="N23">INDEX(issues[TYPE],MATCH(0,COUNTIF(N$15:N22, issues[TYPE]),0))</f>
        <v>General</v>
      </c>
      <c r="O23" t="e">
        <f t="array" ref="O23">INDEX(issues[PRIORITY],MATCH(0,COUNTIF(O$15:O22,issues[PRIORITY]),0))</f>
        <v>#N/A</v>
      </c>
      <c r="S23" t="str">
        <f t="array" aca="1" ref="S23" ca="1">INDEX(typesUnsorted, MATCH(SMALL(COUNTIF(typesUnsorted, "&lt;"&amp;typesUnsorted), ROW(8:8)), COUNTIF(typesUnsorted, "&lt;"&amp;typesUnsorted), 0))</f>
        <v>Notifications</v>
      </c>
      <c r="T23" t="e">
        <f t="array" aca="1" ref="T23" ca="1">INDEX(prioritiesUnsorted, MATCH(SMALL(COUNTIF(prioritiesUnsorted, "&lt;"&amp;prioritiesUnsorted), ROW(8:8)), COUNTIF(prioritiesUnsorted, "&lt;"&amp;prioritiesUnsorted), 0))</f>
        <v>#NUM!</v>
      </c>
    </row>
    <row r="24" spans="7:20">
      <c r="G24">
        <v>9</v>
      </c>
      <c r="H24" s="1">
        <f t="shared" si="0"/>
        <v>41373</v>
      </c>
      <c r="I24">
        <f>I23+COUNTIFS(issues[OPENED ON],H24,issues[TYPE],type,issues[PRIORITY],priority)</f>
        <v>34</v>
      </c>
      <c r="J24">
        <f>J23+COUNTIFS(issues[CLOSED ON],H24,issues[TYPE],type,issues[PRIORITY],priority)</f>
        <v>4</v>
      </c>
      <c r="N24">
        <f t="array" ref="N24">INDEX(issues[TYPE],MATCH(0,COUNTIF(N$15:N23, issues[TYPE]),0))</f>
        <v>0</v>
      </c>
      <c r="O24" t="e">
        <f t="array" ref="O24">INDEX(issues[PRIORITY],MATCH(0,COUNTIF(O$15:O23,issues[PRIORITY]),0))</f>
        <v>#N/A</v>
      </c>
      <c r="S24" t="str">
        <f t="array" aca="1" ref="S24" ca="1">INDEX(typesUnsorted, MATCH(SMALL(COUNTIF(typesUnsorted, "&lt;"&amp;typesUnsorted), ROW(9:9)), COUNTIF(typesUnsorted, "&lt;"&amp;typesUnsorted), 0))</f>
        <v>Plan</v>
      </c>
      <c r="T24" t="e">
        <f t="array" aca="1" ref="T24" ca="1">INDEX(prioritiesUnsorted, MATCH(SMALL(COUNTIF(prioritiesUnsorted, "&lt;"&amp;prioritiesUnsorted), ROW(9:9)), COUNTIF(prioritiesUnsorted, "&lt;"&amp;prioritiesUnsorted), 0))</f>
        <v>#NUM!</v>
      </c>
    </row>
    <row r="25" spans="7:20">
      <c r="G25">
        <v>10</v>
      </c>
      <c r="H25" s="1">
        <f t="shared" si="0"/>
        <v>41374</v>
      </c>
      <c r="I25">
        <f>I24+COUNTIFS(issues[OPENED ON],H25,issues[TYPE],type,issues[PRIORITY],priority)</f>
        <v>35</v>
      </c>
      <c r="J25">
        <f>J24+COUNTIFS(issues[CLOSED ON],H25,issues[TYPE],type,issues[PRIORITY],priority)</f>
        <v>5</v>
      </c>
      <c r="N25" t="e">
        <f t="array" ref="N25">INDEX(issues[TYPE],MATCH(0,COUNTIF(N$15:N24, issues[TYPE]),0))</f>
        <v>#N/A</v>
      </c>
      <c r="O25" t="e">
        <f t="array" ref="O25">INDEX(issues[PRIORITY],MATCH(0,COUNTIF(O$15:O24,issues[PRIORITY]),0))</f>
        <v>#N/A</v>
      </c>
      <c r="S25" t="str">
        <f t="array" aca="1" ref="S25" ca="1">INDEX(typesUnsorted, MATCH(SMALL(COUNTIF(typesUnsorted, "&lt;"&amp;typesUnsorted), ROW(10:10)), COUNTIF(typesUnsorted, "&lt;"&amp;typesUnsorted), 0))</f>
        <v>Tiktak</v>
      </c>
      <c r="T25" t="e">
        <f t="array" aca="1" ref="T25" ca="1">INDEX(prioritiesUnsorted, MATCH(SMALL(COUNTIF(prioritiesUnsorted, "&lt;"&amp;prioritiesUnsorted), ROW(10:10)), COUNTIF(prioritiesUnsorted, "&lt;"&amp;prioritiesUnsorted), 0))</f>
        <v>#NUM!</v>
      </c>
    </row>
    <row r="26" spans="7:20">
      <c r="G26">
        <v>11</v>
      </c>
      <c r="H26" s="1">
        <f t="shared" si="0"/>
        <v>41375</v>
      </c>
      <c r="I26">
        <f>I25+COUNTIFS(issues[OPENED ON],H26,issues[TYPE],type,issues[PRIORITY],priority)</f>
        <v>49</v>
      </c>
      <c r="J26">
        <f>J25+COUNTIFS(issues[CLOSED ON],H26,issues[TYPE],type,issues[PRIORITY],priority)</f>
        <v>22</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c r="G27">
        <v>12</v>
      </c>
      <c r="H27" s="1">
        <f t="shared" si="0"/>
        <v>41376</v>
      </c>
      <c r="I27">
        <f>I26+COUNTIFS(issues[OPENED ON],H27,issues[TYPE],type,issues[PRIORITY],priority)</f>
        <v>49</v>
      </c>
      <c r="J27">
        <f>J26+COUNTIFS(issues[CLOSED ON],H27,issues[TYPE],type,issues[PRIORITY],priority)</f>
        <v>28</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c r="G28">
        <v>13</v>
      </c>
      <c r="H28" s="1">
        <f t="shared" si="0"/>
        <v>41377</v>
      </c>
      <c r="I28">
        <f>I27+COUNTIFS(issues[OPENED ON],H28,issues[TYPE],type,issues[PRIORITY],priority)</f>
        <v>49</v>
      </c>
      <c r="J28">
        <f>J27+COUNTIFS(issues[CLOSED ON],H28,issues[TYPE],type,issues[PRIORITY],priority)</f>
        <v>28</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c r="G29">
        <v>14</v>
      </c>
      <c r="H29" s="1">
        <f t="shared" si="0"/>
        <v>41378</v>
      </c>
      <c r="I29">
        <f>I28+COUNTIFS(issues[OPENED ON],H29,issues[TYPE],type,issues[PRIORITY],priority)</f>
        <v>49</v>
      </c>
      <c r="J29">
        <f>J28+COUNTIFS(issues[CLOSED ON],H29,issues[TYPE],type,issues[PRIORITY],priority)</f>
        <v>28</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c r="G30">
        <v>15</v>
      </c>
      <c r="H30" s="1">
        <f t="shared" si="0"/>
        <v>41379</v>
      </c>
      <c r="I30">
        <f>I29+COUNTIFS(issues[OPENED ON],H30,issues[TYPE],type,issues[PRIORITY],priority)</f>
        <v>50</v>
      </c>
      <c r="J30">
        <f>J29+COUNTIFS(issues[CLOSED ON],H30,issues[TYPE],type,issues[PRIORITY],priority)</f>
        <v>28</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c r="G31">
        <v>16</v>
      </c>
      <c r="H31" s="1">
        <f t="shared" si="0"/>
        <v>41380</v>
      </c>
      <c r="I31">
        <f>I30+COUNTIFS(issues[OPENED ON],H31,issues[TYPE],type,issues[PRIORITY],priority)</f>
        <v>50</v>
      </c>
      <c r="J31">
        <f>J30+COUNTIFS(issues[CLOSED ON],H31,issues[TYPE],type,issues[PRIORITY],priority)</f>
        <v>28</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c r="G32">
        <v>17</v>
      </c>
      <c r="H32" s="1">
        <f t="shared" si="0"/>
        <v>41381</v>
      </c>
      <c r="I32">
        <f>I31+COUNTIFS(issues[OPENED ON],H32,issues[TYPE],type,issues[PRIORITY],priority)</f>
        <v>50</v>
      </c>
      <c r="J32">
        <f>J31+COUNTIFS(issues[CLOSED ON],H32,issues[TYPE],type,issues[PRIORITY],priority)</f>
        <v>28</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c r="G33">
        <v>18</v>
      </c>
      <c r="H33" s="1">
        <f t="shared" si="0"/>
        <v>41382</v>
      </c>
      <c r="I33">
        <f>I32+COUNTIFS(issues[OPENED ON],H33,issues[TYPE],type,issues[PRIORITY],priority)</f>
        <v>50</v>
      </c>
      <c r="J33">
        <f>J32+COUNTIFS(issues[CLOSED ON],H33,issues[TYPE],type,issues[PRIORITY],priority)</f>
        <v>28</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c r="G34">
        <v>19</v>
      </c>
      <c r="H34" s="1">
        <f t="shared" si="0"/>
        <v>41383</v>
      </c>
      <c r="I34">
        <f>I33+COUNTIFS(issues[OPENED ON],H34,issues[TYPE],type,issues[PRIORITY],priority)</f>
        <v>50</v>
      </c>
      <c r="J34">
        <f>J33+COUNTIFS(issues[CLOSED ON],H34,issues[TYPE],type,issues[PRIORITY],priority)</f>
        <v>28</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c r="G35">
        <v>20</v>
      </c>
      <c r="H35" s="1">
        <f t="shared" si="0"/>
        <v>41384</v>
      </c>
      <c r="I35">
        <f>I34+COUNTIFS(issues[OPENED ON],H35,issues[TYPE],type,issues[PRIORITY],priority)</f>
        <v>50</v>
      </c>
      <c r="J35">
        <f>J34+COUNTIFS(issues[CLOSED ON],H35,issues[TYPE],type,issues[PRIORITY],priority)</f>
        <v>28</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c r="G36">
        <v>21</v>
      </c>
      <c r="H36" s="1">
        <f t="shared" si="0"/>
        <v>41385</v>
      </c>
      <c r="I36">
        <f>I35+COUNTIFS(issues[OPENED ON],H36,issues[TYPE],type,issues[PRIORITY],priority)</f>
        <v>50</v>
      </c>
      <c r="J36">
        <f>J35+COUNTIFS(issues[CLOSED ON],H36,issues[TYPE],type,issues[PRIORITY],priority)</f>
        <v>28</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c r="G37">
        <v>22</v>
      </c>
      <c r="H37" s="1">
        <f t="shared" si="0"/>
        <v>41386</v>
      </c>
      <c r="I37">
        <f>I36+COUNTIFS(issues[OPENED ON],H37,issues[TYPE],type,issues[PRIORITY],priority)</f>
        <v>50</v>
      </c>
      <c r="J37">
        <f>J36+COUNTIFS(issues[CLOSED ON],H37,issues[TYPE],type,issues[PRIORITY],priority)</f>
        <v>28</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c r="G38">
        <v>23</v>
      </c>
      <c r="H38" s="1">
        <f t="shared" si="0"/>
        <v>41387</v>
      </c>
      <c r="I38">
        <f>I37+COUNTIFS(issues[OPENED ON],H38,issues[TYPE],type,issues[PRIORITY],priority)</f>
        <v>50</v>
      </c>
      <c r="J38">
        <f>J37+COUNTIFS(issues[CLOSED ON],H38,issues[TYPE],type,issues[PRIORITY],priority)</f>
        <v>28</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c r="G39">
        <v>24</v>
      </c>
      <c r="H39" s="1">
        <f t="shared" si="0"/>
        <v>41388</v>
      </c>
      <c r="I39">
        <f>I38+COUNTIFS(issues[OPENED ON],H39,issues[TYPE],type,issues[PRIORITY],priority)</f>
        <v>50</v>
      </c>
      <c r="J39">
        <f>J38+COUNTIFS(issues[CLOSED ON],H39,issues[TYPE],type,issues[PRIORITY],priority)</f>
        <v>28</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c r="G40">
        <v>25</v>
      </c>
      <c r="H40" s="1">
        <f t="shared" si="0"/>
        <v>41389</v>
      </c>
      <c r="I40">
        <f>I39+COUNTIFS(issues[OPENED ON],H40,issues[TYPE],type,issues[PRIORITY],priority)</f>
        <v>50</v>
      </c>
      <c r="J40">
        <f>J39+COUNTIFS(issues[CLOSED ON],H40,issues[TYPE],type,issues[PRIORITY],priority)</f>
        <v>28</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c r="G41">
        <v>26</v>
      </c>
      <c r="H41" s="1">
        <f t="shared" si="0"/>
        <v>41390</v>
      </c>
      <c r="I41">
        <f>I40+COUNTIFS(issues[OPENED ON],H41,issues[TYPE],type,issues[PRIORITY],priority)</f>
        <v>50</v>
      </c>
      <c r="J41">
        <f>J40+COUNTIFS(issues[CLOSED ON],H41,issues[TYPE],type,issues[PRIORITY],priority)</f>
        <v>28</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c r="G42">
        <v>27</v>
      </c>
      <c r="H42" s="1">
        <f t="shared" si="0"/>
        <v>41391</v>
      </c>
      <c r="I42">
        <f>I41+COUNTIFS(issues[OPENED ON],H42,issues[TYPE],type,issues[PRIORITY],priority)</f>
        <v>50</v>
      </c>
      <c r="J42">
        <f>J41+COUNTIFS(issues[CLOSED ON],H42,issues[TYPE],type,issues[PRIORITY],priority)</f>
        <v>28</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c r="G43">
        <v>28</v>
      </c>
      <c r="H43" s="1">
        <f t="shared" si="0"/>
        <v>41392</v>
      </c>
      <c r="I43">
        <f>I42+COUNTIFS(issues[OPENED ON],H43,issues[TYPE],type,issues[PRIORITY],priority)</f>
        <v>50</v>
      </c>
      <c r="J43">
        <f>J42+COUNTIFS(issues[CLOSED ON],H43,issues[TYPE],type,issues[PRIORITY],priority)</f>
        <v>28</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c r="G44">
        <v>29</v>
      </c>
      <c r="H44" s="1">
        <f t="shared" si="0"/>
        <v>41393</v>
      </c>
      <c r="I44">
        <f>I43+COUNTIFS(issues[OPENED ON],H44,issues[TYPE],type,issues[PRIORITY],priority)</f>
        <v>50</v>
      </c>
      <c r="J44">
        <f>J43+COUNTIFS(issues[CLOSED ON],H44,issues[TYPE],type,issues[PRIORITY],priority)</f>
        <v>28</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c r="G45">
        <v>30</v>
      </c>
      <c r="H45" s="1">
        <f t="shared" si="0"/>
        <v>41394</v>
      </c>
      <c r="I45">
        <f>I44+COUNTIFS(issues[OPENED ON],H45,issues[TYPE],type,issues[PRIORITY],priority)</f>
        <v>50</v>
      </c>
      <c r="J45">
        <f>J44+COUNTIFS(issues[CLOSED ON],H45,issues[TYPE],type,issues[PRIORITY],priority)</f>
        <v>28</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c r="G46">
        <v>31</v>
      </c>
      <c r="H46" s="1">
        <f t="shared" si="0"/>
        <v>41395</v>
      </c>
      <c r="I46">
        <f>I45+COUNTIFS(issues[OPENED ON],H46,issues[TYPE],type,issues[PRIORITY],priority)</f>
        <v>50</v>
      </c>
      <c r="J46">
        <f>J45+COUNTIFS(issues[CLOSED ON],H46,issues[TYPE],type,issues[PRIORITY],priority)</f>
        <v>28</v>
      </c>
    </row>
    <row r="47" spans="7:20">
      <c r="G47">
        <v>32</v>
      </c>
      <c r="H47" s="1">
        <f t="shared" si="0"/>
        <v>41396</v>
      </c>
      <c r="I47">
        <f>I46+COUNTIFS(issues[OPENED ON],H47,issues[TYPE],type,issues[PRIORITY],priority)</f>
        <v>50</v>
      </c>
      <c r="J47">
        <f>J46+COUNTIFS(issues[CLOSED ON],H47,issues[TYPE],type,issues[PRIORITY],priority)</f>
        <v>28</v>
      </c>
    </row>
    <row r="48" spans="7:20">
      <c r="G48">
        <v>33</v>
      </c>
      <c r="H48" s="1">
        <f t="shared" ref="H48:H79" si="1">keydate-days+G48</f>
        <v>41397</v>
      </c>
      <c r="I48">
        <f>I47+COUNTIFS(issues[OPENED ON],H48,issues[TYPE],type,issues[PRIORITY],priority)</f>
        <v>50</v>
      </c>
      <c r="J48">
        <f>J47+COUNTIFS(issues[CLOSED ON],H48,issues[TYPE],type,issues[PRIORITY],priority)</f>
        <v>28</v>
      </c>
    </row>
    <row r="49" spans="7:10">
      <c r="G49">
        <v>34</v>
      </c>
      <c r="H49" s="1">
        <f t="shared" si="1"/>
        <v>41398</v>
      </c>
      <c r="I49">
        <f>I48+COUNTIFS(issues[OPENED ON],H49,issues[TYPE],type,issues[PRIORITY],priority)</f>
        <v>50</v>
      </c>
      <c r="J49">
        <f>J48+COUNTIFS(issues[CLOSED ON],H49,issues[TYPE],type,issues[PRIORITY],priority)</f>
        <v>28</v>
      </c>
    </row>
    <row r="50" spans="7:10">
      <c r="G50">
        <v>35</v>
      </c>
      <c r="H50" s="1">
        <f t="shared" si="1"/>
        <v>41399</v>
      </c>
      <c r="I50">
        <f>I49+COUNTIFS(issues[OPENED ON],H50,issues[TYPE],type,issues[PRIORITY],priority)</f>
        <v>50</v>
      </c>
      <c r="J50">
        <f>J49+COUNTIFS(issues[CLOSED ON],H50,issues[TYPE],type,issues[PRIORITY],priority)</f>
        <v>28</v>
      </c>
    </row>
    <row r="51" spans="7:10">
      <c r="G51">
        <v>36</v>
      </c>
      <c r="H51" s="1">
        <f t="shared" si="1"/>
        <v>41400</v>
      </c>
      <c r="I51">
        <f>I50+COUNTIFS(issues[OPENED ON],H51,issues[TYPE],type,issues[PRIORITY],priority)</f>
        <v>50</v>
      </c>
      <c r="J51">
        <f>J50+COUNTIFS(issues[CLOSED ON],H51,issues[TYPE],type,issues[PRIORITY],priority)</f>
        <v>28</v>
      </c>
    </row>
    <row r="52" spans="7:10">
      <c r="G52">
        <v>37</v>
      </c>
      <c r="H52" s="1">
        <f t="shared" si="1"/>
        <v>41401</v>
      </c>
      <c r="I52">
        <f>I51+COUNTIFS(issues[OPENED ON],H52,issues[TYPE],type,issues[PRIORITY],priority)</f>
        <v>50</v>
      </c>
      <c r="J52">
        <f>J51+COUNTIFS(issues[CLOSED ON],H52,issues[TYPE],type,issues[PRIORITY],priority)</f>
        <v>28</v>
      </c>
    </row>
    <row r="53" spans="7:10">
      <c r="G53">
        <v>38</v>
      </c>
      <c r="H53" s="1">
        <f t="shared" si="1"/>
        <v>41402</v>
      </c>
      <c r="I53">
        <f>I52+COUNTIFS(issues[OPENED ON],H53,issues[TYPE],type,issues[PRIORITY],priority)</f>
        <v>50</v>
      </c>
      <c r="J53">
        <f>J52+COUNTIFS(issues[CLOSED ON],H53,issues[TYPE],type,issues[PRIORITY],priority)</f>
        <v>28</v>
      </c>
    </row>
    <row r="54" spans="7:10">
      <c r="G54">
        <v>39</v>
      </c>
      <c r="H54" s="1">
        <f t="shared" si="1"/>
        <v>41403</v>
      </c>
      <c r="I54">
        <f>I53+COUNTIFS(issues[OPENED ON],H54,issues[TYPE],type,issues[PRIORITY],priority)</f>
        <v>50</v>
      </c>
      <c r="J54">
        <f>J53+COUNTIFS(issues[CLOSED ON],H54,issues[TYPE],type,issues[PRIORITY],priority)</f>
        <v>28</v>
      </c>
    </row>
    <row r="55" spans="7:10">
      <c r="G55">
        <v>40</v>
      </c>
      <c r="H55" s="1">
        <f t="shared" si="1"/>
        <v>41404</v>
      </c>
      <c r="I55">
        <f>I54+COUNTIFS(issues[OPENED ON],H55,issues[TYPE],type,issues[PRIORITY],priority)</f>
        <v>50</v>
      </c>
      <c r="J55">
        <f>J54+COUNTIFS(issues[CLOSED ON],H55,issues[TYPE],type,issues[PRIORITY],priority)</f>
        <v>28</v>
      </c>
    </row>
    <row r="56" spans="7:10">
      <c r="G56">
        <v>41</v>
      </c>
      <c r="H56" s="1">
        <f t="shared" si="1"/>
        <v>41405</v>
      </c>
      <c r="I56">
        <f>I55+COUNTIFS(issues[OPENED ON],H56,issues[TYPE],type,issues[PRIORITY],priority)</f>
        <v>50</v>
      </c>
      <c r="J56">
        <f>J55+COUNTIFS(issues[CLOSED ON],H56,issues[TYPE],type,issues[PRIORITY],priority)</f>
        <v>28</v>
      </c>
    </row>
    <row r="57" spans="7:10">
      <c r="G57">
        <v>42</v>
      </c>
      <c r="H57" s="1">
        <f t="shared" si="1"/>
        <v>41406</v>
      </c>
      <c r="I57">
        <f>I56+COUNTIFS(issues[OPENED ON],H57,issues[TYPE],type,issues[PRIORITY],priority)</f>
        <v>50</v>
      </c>
      <c r="J57">
        <f>J56+COUNTIFS(issues[CLOSED ON],H57,issues[TYPE],type,issues[PRIORITY],priority)</f>
        <v>28</v>
      </c>
    </row>
    <row r="58" spans="7:10">
      <c r="G58">
        <v>43</v>
      </c>
      <c r="H58" s="1">
        <f t="shared" si="1"/>
        <v>41407</v>
      </c>
      <c r="I58">
        <f>I57+COUNTIFS(issues[OPENED ON],H58,issues[TYPE],type,issues[PRIORITY],priority)</f>
        <v>50</v>
      </c>
      <c r="J58">
        <f>J57+COUNTIFS(issues[CLOSED ON],H58,issues[TYPE],type,issues[PRIORITY],priority)</f>
        <v>28</v>
      </c>
    </row>
    <row r="59" spans="7:10">
      <c r="G59">
        <v>44</v>
      </c>
      <c r="H59" s="1">
        <f t="shared" si="1"/>
        <v>41408</v>
      </c>
      <c r="I59">
        <f>I58+COUNTIFS(issues[OPENED ON],H59,issues[TYPE],type,issues[PRIORITY],priority)</f>
        <v>50</v>
      </c>
      <c r="J59">
        <f>J58+COUNTIFS(issues[CLOSED ON],H59,issues[TYPE],type,issues[PRIORITY],priority)</f>
        <v>28</v>
      </c>
    </row>
    <row r="60" spans="7:10">
      <c r="G60">
        <v>45</v>
      </c>
      <c r="H60" s="1">
        <f t="shared" si="1"/>
        <v>41409</v>
      </c>
      <c r="I60">
        <f>I59+COUNTIFS(issues[OPENED ON],H60,issues[TYPE],type,issues[PRIORITY],priority)</f>
        <v>50</v>
      </c>
      <c r="J60">
        <f>J59+COUNTIFS(issues[CLOSED ON],H60,issues[TYPE],type,issues[PRIORITY],priority)</f>
        <v>28</v>
      </c>
    </row>
    <row r="61" spans="7:10">
      <c r="G61">
        <v>46</v>
      </c>
      <c r="H61" s="1">
        <f t="shared" si="1"/>
        <v>41410</v>
      </c>
      <c r="I61">
        <f>I60+COUNTIFS(issues[OPENED ON],H61,issues[TYPE],type,issues[PRIORITY],priority)</f>
        <v>50</v>
      </c>
      <c r="J61">
        <f>J60+COUNTIFS(issues[CLOSED ON],H61,issues[TYPE],type,issues[PRIORITY],priority)</f>
        <v>28</v>
      </c>
    </row>
    <row r="62" spans="7:10">
      <c r="G62">
        <v>47</v>
      </c>
      <c r="H62" s="1">
        <f t="shared" si="1"/>
        <v>41411</v>
      </c>
      <c r="I62">
        <f>I61+COUNTIFS(issues[OPENED ON],H62,issues[TYPE],type,issues[PRIORITY],priority)</f>
        <v>50</v>
      </c>
      <c r="J62">
        <f>J61+COUNTIFS(issues[CLOSED ON],H62,issues[TYPE],type,issues[PRIORITY],priority)</f>
        <v>28</v>
      </c>
    </row>
    <row r="63" spans="7:10">
      <c r="G63">
        <v>48</v>
      </c>
      <c r="H63" s="1">
        <f t="shared" si="1"/>
        <v>41412</v>
      </c>
      <c r="I63">
        <f>I62+COUNTIFS(issues[OPENED ON],H63,issues[TYPE],type,issues[PRIORITY],priority)</f>
        <v>50</v>
      </c>
      <c r="J63">
        <f>J62+COUNTIFS(issues[CLOSED ON],H63,issues[TYPE],type,issues[PRIORITY],priority)</f>
        <v>28</v>
      </c>
    </row>
    <row r="64" spans="7:10">
      <c r="G64">
        <v>49</v>
      </c>
      <c r="H64" s="1">
        <f t="shared" si="1"/>
        <v>41413</v>
      </c>
      <c r="I64">
        <f>I63+COUNTIFS(issues[OPENED ON],H64,issues[TYPE],type,issues[PRIORITY],priority)</f>
        <v>50</v>
      </c>
      <c r="J64">
        <f>J63+COUNTIFS(issues[CLOSED ON],H64,issues[TYPE],type,issues[PRIORITY],priority)</f>
        <v>28</v>
      </c>
    </row>
    <row r="65" spans="7:10">
      <c r="G65">
        <v>50</v>
      </c>
      <c r="H65" s="1">
        <f t="shared" si="1"/>
        <v>41414</v>
      </c>
      <c r="I65">
        <f>I64+COUNTIFS(issues[OPENED ON],H65,issues[TYPE],type,issues[PRIORITY],priority)</f>
        <v>50</v>
      </c>
      <c r="J65">
        <f>J64+COUNTIFS(issues[CLOSED ON],H65,issues[TYPE],type,issues[PRIORITY],priority)</f>
        <v>28</v>
      </c>
    </row>
    <row r="66" spans="7:10">
      <c r="G66">
        <v>51</v>
      </c>
      <c r="H66" s="1">
        <f t="shared" si="1"/>
        <v>41415</v>
      </c>
      <c r="I66">
        <f>I65+COUNTIFS(issues[OPENED ON],H66,issues[TYPE],type,issues[PRIORITY],priority)</f>
        <v>50</v>
      </c>
      <c r="J66">
        <f>J65+COUNTIFS(issues[CLOSED ON],H66,issues[TYPE],type,issues[PRIORITY],priority)</f>
        <v>28</v>
      </c>
    </row>
    <row r="67" spans="7:10">
      <c r="G67">
        <v>52</v>
      </c>
      <c r="H67" s="1">
        <f t="shared" si="1"/>
        <v>41416</v>
      </c>
      <c r="I67">
        <f>I66+COUNTIFS(issues[OPENED ON],H67,issues[TYPE],type,issues[PRIORITY],priority)</f>
        <v>50</v>
      </c>
      <c r="J67">
        <f>J66+COUNTIFS(issues[CLOSED ON],H67,issues[TYPE],type,issues[PRIORITY],priority)</f>
        <v>28</v>
      </c>
    </row>
    <row r="68" spans="7:10">
      <c r="G68">
        <v>53</v>
      </c>
      <c r="H68" s="1">
        <f t="shared" si="1"/>
        <v>41417</v>
      </c>
      <c r="I68">
        <f>I67+COUNTIFS(issues[OPENED ON],H68,issues[TYPE],type,issues[PRIORITY],priority)</f>
        <v>50</v>
      </c>
      <c r="J68">
        <f>J67+COUNTIFS(issues[CLOSED ON],H68,issues[TYPE],type,issues[PRIORITY],priority)</f>
        <v>28</v>
      </c>
    </row>
    <row r="69" spans="7:10">
      <c r="G69">
        <v>54</v>
      </c>
      <c r="H69" s="1">
        <f t="shared" si="1"/>
        <v>41418</v>
      </c>
      <c r="I69">
        <f>I68+COUNTIFS(issues[OPENED ON],H69,issues[TYPE],type,issues[PRIORITY],priority)</f>
        <v>50</v>
      </c>
      <c r="J69">
        <f>J68+COUNTIFS(issues[CLOSED ON],H69,issues[TYPE],type,issues[PRIORITY],priority)</f>
        <v>28</v>
      </c>
    </row>
    <row r="70" spans="7:10">
      <c r="G70">
        <v>55</v>
      </c>
      <c r="H70" s="1">
        <f t="shared" si="1"/>
        <v>41419</v>
      </c>
      <c r="I70">
        <f>I69+COUNTIFS(issues[OPENED ON],H70,issues[TYPE],type,issues[PRIORITY],priority)</f>
        <v>50</v>
      </c>
      <c r="J70">
        <f>J69+COUNTIFS(issues[CLOSED ON],H70,issues[TYPE],type,issues[PRIORITY],priority)</f>
        <v>28</v>
      </c>
    </row>
    <row r="71" spans="7:10">
      <c r="G71">
        <v>56</v>
      </c>
      <c r="H71" s="1">
        <f t="shared" si="1"/>
        <v>41420</v>
      </c>
      <c r="I71">
        <f>I70+COUNTIFS(issues[OPENED ON],H71,issues[TYPE],type,issues[PRIORITY],priority)</f>
        <v>50</v>
      </c>
      <c r="J71">
        <f>J70+COUNTIFS(issues[CLOSED ON],H71,issues[TYPE],type,issues[PRIORITY],priority)</f>
        <v>28</v>
      </c>
    </row>
    <row r="72" spans="7:10">
      <c r="G72">
        <v>57</v>
      </c>
      <c r="H72" s="1">
        <f t="shared" si="1"/>
        <v>41421</v>
      </c>
      <c r="I72">
        <f>I71+COUNTIFS(issues[OPENED ON],H72,issues[TYPE],type,issues[PRIORITY],priority)</f>
        <v>50</v>
      </c>
      <c r="J72">
        <f>J71+COUNTIFS(issues[CLOSED ON],H72,issues[TYPE],type,issues[PRIORITY],priority)</f>
        <v>28</v>
      </c>
    </row>
    <row r="73" spans="7:10">
      <c r="G73">
        <v>58</v>
      </c>
      <c r="H73" s="1">
        <f t="shared" si="1"/>
        <v>41422</v>
      </c>
      <c r="I73">
        <f>I72+COUNTIFS(issues[OPENED ON],H73,issues[TYPE],type,issues[PRIORITY],priority)</f>
        <v>50</v>
      </c>
      <c r="J73">
        <f>J72+COUNTIFS(issues[CLOSED ON],H73,issues[TYPE],type,issues[PRIORITY],priority)</f>
        <v>28</v>
      </c>
    </row>
    <row r="74" spans="7:10">
      <c r="G74">
        <v>59</v>
      </c>
      <c r="H74" s="1">
        <f t="shared" si="1"/>
        <v>41423</v>
      </c>
      <c r="I74">
        <f>I73+COUNTIFS(issues[OPENED ON],H74,issues[TYPE],type,issues[PRIORITY],priority)</f>
        <v>50</v>
      </c>
      <c r="J74">
        <f>J73+COUNTIFS(issues[CLOSED ON],H74,issues[TYPE],type,issues[PRIORITY],priority)</f>
        <v>28</v>
      </c>
    </row>
    <row r="75" spans="7:10">
      <c r="G75">
        <v>60</v>
      </c>
      <c r="H75" s="1">
        <f t="shared" si="1"/>
        <v>41424</v>
      </c>
      <c r="I75">
        <f>I74+COUNTIFS(issues[OPENED ON],H75,issues[TYPE],type,issues[PRIORITY],priority)</f>
        <v>50</v>
      </c>
      <c r="J75">
        <f>J74+COUNTIFS(issues[CLOSED ON],H75,issues[TYPE],type,issues[PRIORITY],priority)</f>
        <v>28</v>
      </c>
    </row>
    <row r="76" spans="7:10">
      <c r="G76">
        <v>61</v>
      </c>
      <c r="H76" s="1">
        <f t="shared" si="1"/>
        <v>41425</v>
      </c>
      <c r="I76">
        <f>I75+COUNTIFS(issues[OPENED ON],H76,issues[TYPE],type,issues[PRIORITY],priority)</f>
        <v>50</v>
      </c>
      <c r="J76">
        <f>J75+COUNTIFS(issues[CLOSED ON],H76,issues[TYPE],type,issues[PRIORITY],priority)</f>
        <v>28</v>
      </c>
    </row>
    <row r="77" spans="7:10">
      <c r="G77">
        <v>62</v>
      </c>
      <c r="H77" s="1">
        <f t="shared" si="1"/>
        <v>41426</v>
      </c>
      <c r="I77">
        <f>I76+COUNTIFS(issues[OPENED ON],H77,issues[TYPE],type,issues[PRIORITY],priority)</f>
        <v>50</v>
      </c>
      <c r="J77">
        <f>J76+COUNTIFS(issues[CLOSED ON],H77,issues[TYPE],type,issues[PRIORITY],priority)</f>
        <v>28</v>
      </c>
    </row>
    <row r="78" spans="7:10">
      <c r="G78">
        <v>63</v>
      </c>
      <c r="H78" s="1">
        <f t="shared" si="1"/>
        <v>41427</v>
      </c>
      <c r="I78">
        <f>I77+COUNTIFS(issues[OPENED ON],H78,issues[TYPE],type,issues[PRIORITY],priority)</f>
        <v>50</v>
      </c>
      <c r="J78">
        <f>J77+COUNTIFS(issues[CLOSED ON],H78,issues[TYPE],type,issues[PRIORITY],priority)</f>
        <v>28</v>
      </c>
    </row>
    <row r="79" spans="7:10">
      <c r="G79">
        <v>64</v>
      </c>
      <c r="H79" s="1">
        <f t="shared" si="1"/>
        <v>41428</v>
      </c>
      <c r="I79">
        <f>I78+COUNTIFS(issues[OPENED ON],H79,issues[TYPE],type,issues[PRIORITY],priority)</f>
        <v>50</v>
      </c>
      <c r="J79">
        <f>J78+COUNTIFS(issues[CLOSED ON],H79,issues[TYPE],type,issues[PRIORITY],priority)</f>
        <v>28</v>
      </c>
    </row>
    <row r="80" spans="7:10">
      <c r="G80">
        <v>65</v>
      </c>
      <c r="H80" s="1">
        <f>keydate-days+G80</f>
        <v>41429</v>
      </c>
      <c r="I80">
        <f>I79+COUNTIFS(issues[OPENED ON],H80,issues[TYPE],type,issues[PRIORITY],priority)</f>
        <v>50</v>
      </c>
      <c r="J80">
        <f>J79+COUNTIFS(issues[CLOSED ON],H80,issues[TYPE],type,issues[PRIORITY],priority)</f>
        <v>28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B14"/>
  <sheetViews>
    <sheetView topLeftCell="A10" zoomScale="70" zoomScaleNormal="70" workbookViewId="0">
      <selection activeCell="D14" sqref="D14"/>
    </sheetView>
  </sheetViews>
  <sheetFormatPr defaultRowHeight="15.75"/>
  <cols>
    <col min="1" max="1" width="15.75" style="1" customWidth="1"/>
    <col min="2" max="2" width="58.5" customWidth="1"/>
  </cols>
  <sheetData>
    <row r="1" spans="1:2">
      <c r="A1" s="27" t="s">
        <v>73</v>
      </c>
      <c r="B1" s="28" t="s">
        <v>74</v>
      </c>
    </row>
    <row r="2" spans="1:2" ht="255" customHeight="1">
      <c r="A2" s="27">
        <v>41359</v>
      </c>
      <c r="B2" s="29" t="s">
        <v>108</v>
      </c>
    </row>
    <row r="3" spans="1:2">
      <c r="A3" s="27"/>
      <c r="B3" s="28"/>
    </row>
    <row r="4" spans="1:2">
      <c r="A4" s="27"/>
      <c r="B4" s="28"/>
    </row>
    <row r="5" spans="1:2" ht="209.25" customHeight="1">
      <c r="A5" s="27">
        <v>41362</v>
      </c>
      <c r="B5" s="29" t="s">
        <v>86</v>
      </c>
    </row>
    <row r="7" spans="1:2" ht="219" customHeight="1">
      <c r="A7" s="1">
        <v>41366</v>
      </c>
      <c r="B7" s="14" t="s">
        <v>109</v>
      </c>
    </row>
    <row r="8" spans="1:2" ht="141.75">
      <c r="A8" s="1">
        <v>41369</v>
      </c>
      <c r="B8" s="14" t="s">
        <v>121</v>
      </c>
    </row>
    <row r="10" spans="1:2" ht="96" customHeight="1">
      <c r="A10" s="1">
        <v>41372</v>
      </c>
      <c r="B10" s="14" t="s">
        <v>122</v>
      </c>
    </row>
    <row r="12" spans="1:2" ht="284.25" customHeight="1">
      <c r="A12" s="1">
        <v>41376</v>
      </c>
      <c r="B12" s="14" t="s">
        <v>174</v>
      </c>
    </row>
    <row r="14" spans="1:2" ht="276" customHeight="1">
      <c r="A14" s="1">
        <v>41380</v>
      </c>
      <c r="B14" s="14" t="s">
        <v>175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67"/>
  <sheetViews>
    <sheetView topLeftCell="A46" workbookViewId="0">
      <selection activeCell="A64" sqref="A64"/>
    </sheetView>
  </sheetViews>
  <sheetFormatPr defaultRowHeight="15.75"/>
  <cols>
    <col min="1" max="1" width="36.75" customWidth="1"/>
    <col min="2" max="2" width="123.5" customWidth="1"/>
  </cols>
  <sheetData>
    <row r="1" spans="1:2">
      <c r="A1" t="s">
        <v>123</v>
      </c>
      <c r="B1" t="s">
        <v>124</v>
      </c>
    </row>
    <row r="2" spans="1:2">
      <c r="A2" t="s">
        <v>125</v>
      </c>
      <c r="B2" t="s">
        <v>34</v>
      </c>
    </row>
    <row r="54" spans="1:2">
      <c r="A54" s="51" t="s">
        <v>126</v>
      </c>
      <c r="B54" t="s">
        <v>127</v>
      </c>
    </row>
    <row r="55" spans="1:2">
      <c r="A55" t="s">
        <v>128</v>
      </c>
      <c r="B55" t="s">
        <v>131</v>
      </c>
    </row>
    <row r="56" spans="1:2" ht="31.5">
      <c r="A56" t="s">
        <v>129</v>
      </c>
      <c r="B56" s="14" t="s">
        <v>130</v>
      </c>
    </row>
    <row r="62" spans="1:2">
      <c r="A62" t="s">
        <v>176</v>
      </c>
    </row>
    <row r="63" spans="1:2">
      <c r="A63" t="s">
        <v>177</v>
      </c>
    </row>
    <row r="64" spans="1:2">
      <c r="A64" t="s">
        <v>178</v>
      </c>
    </row>
    <row r="65" spans="1:2">
      <c r="A65" t="s">
        <v>179</v>
      </c>
    </row>
    <row r="66" spans="1:2">
      <c r="A66" t="s">
        <v>180</v>
      </c>
      <c r="B66" t="s">
        <v>182</v>
      </c>
    </row>
    <row r="67" spans="1:2">
      <c r="A67" t="s">
        <v>181</v>
      </c>
      <c r="B67" t="s">
        <v>183</v>
      </c>
    </row>
  </sheetData>
  <pageMargins left="0.7" right="0.7" top="0.75" bottom="0.75" header="0.3" footer="0.3"/>
  <pageSetup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67E3DB8E-9661-4D6A-AA19-1DC733EE78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Issue Tracker</vt:lpstr>
      <vt:lpstr>calculations</vt:lpstr>
      <vt:lpstr>MilesStone</vt:lpstr>
      <vt:lpstr>Detail Design</vt:lpstr>
      <vt:lpstr>days</vt:lpstr>
      <vt:lpstr>keydate</vt:lpstr>
      <vt:lpstr>maxdate</vt:lpstr>
      <vt:lpstr>mindate</vt:lpstr>
      <vt:lpstr>'Issue Tracker'!Print_Area</vt:lpstr>
      <vt:lpstr>priority</vt:lpstr>
      <vt:lpstr>type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luxoft</cp:lastModifiedBy>
  <dcterms:created xsi:type="dcterms:W3CDTF">2013-01-14T02:54:26Z</dcterms:created>
  <dcterms:modified xsi:type="dcterms:W3CDTF">2013-04-15T11:06:44Z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TC037840019991</vt:lpwstr>
  </property>
</Properties>
</file>