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E:\capstone-project-k5a-group5\Wip\PM_DOCs\Plan\"/>
    </mc:Choice>
  </mc:AlternateContent>
  <bookViews>
    <workbookView minimized="1" xWindow="0" yWindow="0" windowWidth="20490" windowHeight="7755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2" l="1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O16" i="2" a="1"/>
  <c r="O16" i="2" s="1"/>
  <c r="N16" i="2" a="1"/>
  <c r="N16" i="2" s="1"/>
  <c r="H16" i="2"/>
  <c r="J10" i="2"/>
  <c r="J9" i="2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" i="2"/>
  <c r="J7" i="2"/>
  <c r="I16" i="2" l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N17" i="2" a="1"/>
  <c r="N17" i="2" s="1"/>
  <c r="N18" i="2" s="1" a="1"/>
  <c r="N18" i="2" s="1"/>
  <c r="O17" i="2" a="1"/>
  <c r="O17" i="2" s="1"/>
  <c r="N19" i="2" l="1" a="1"/>
  <c r="N19" i="2" s="1"/>
  <c r="O18" i="2" a="1"/>
  <c r="O18" i="2" s="1"/>
  <c r="O19" i="2" l="1" a="1"/>
  <c r="O19" i="2" s="1"/>
  <c r="O20" i="2" s="1" a="1"/>
  <c r="O20" i="2" s="1"/>
  <c r="O21" i="2" s="1" a="1"/>
  <c r="O21" i="2" s="1"/>
  <c r="N20" i="2" a="1"/>
  <c r="N20" i="2" s="1"/>
  <c r="O22" i="2" l="1" a="1"/>
  <c r="O22" i="2" s="1"/>
  <c r="N21" i="2" a="1"/>
  <c r="N21" i="2" s="1"/>
  <c r="N22" i="2" s="1" a="1"/>
  <c r="N22" i="2" s="1"/>
  <c r="O23" i="2" l="1" a="1"/>
  <c r="O23" i="2" s="1"/>
  <c r="O24" i="2" s="1" a="1"/>
  <c r="O24" i="2" s="1"/>
  <c r="O25" i="2" s="1" a="1"/>
  <c r="O25" i="2" s="1"/>
  <c r="N23" i="2" a="1"/>
  <c r="N23" i="2" s="1"/>
  <c r="N24" i="2" s="1" a="1"/>
  <c r="N24" i="2" s="1"/>
  <c r="O26" i="2" l="1" a="1"/>
  <c r="O26" i="2" s="1"/>
  <c r="O27" i="2" s="1" a="1"/>
  <c r="O27" i="2" s="1"/>
  <c r="N25" i="2" a="1"/>
  <c r="N25" i="2" s="1"/>
  <c r="N26" i="2" s="1" a="1"/>
  <c r="N26" i="2" s="1"/>
  <c r="N27" i="2" s="1" a="1"/>
  <c r="N27" i="2" s="1"/>
  <c r="N28" i="2" l="1" a="1"/>
  <c r="N28" i="2" s="1"/>
  <c r="N29" i="2" s="1" a="1"/>
  <c r="N29" i="2" s="1"/>
  <c r="N30" i="2" s="1" a="1"/>
  <c r="N30" i="2" s="1"/>
  <c r="O28" i="2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31" i="2" l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T38" i="2" a="1"/>
  <c r="T38" i="2" s="1"/>
  <c r="T30" i="2" a="1"/>
  <c r="T30" i="2" s="1"/>
  <c r="T22" i="2" a="1"/>
  <c r="T22" i="2" s="1"/>
  <c r="T36" i="2" a="1"/>
  <c r="T36" i="2" s="1"/>
  <c r="T28" i="2" a="1"/>
  <c r="T28" i="2" s="1"/>
  <c r="T34" i="2" a="1"/>
  <c r="T34" i="2" s="1"/>
  <c r="T18" i="2" a="1"/>
  <c r="T18" i="2" s="1"/>
  <c r="T45" i="2" a="1"/>
  <c r="T45" i="2" s="1"/>
  <c r="T37" i="2" a="1"/>
  <c r="T37" i="2" s="1"/>
  <c r="T29" i="2" a="1"/>
  <c r="T29" i="2" s="1"/>
  <c r="T21" i="2" a="1"/>
  <c r="T21" i="2" s="1"/>
  <c r="O12" i="2"/>
  <c r="T41" i="2" a="1"/>
  <c r="T41" i="2" s="1"/>
  <c r="T25" i="2" a="1"/>
  <c r="T25" i="2" s="1"/>
  <c r="T40" i="2" a="1"/>
  <c r="T40" i="2" s="1"/>
  <c r="T24" i="2" a="1"/>
  <c r="T24" i="2" s="1"/>
  <c r="T44" i="2" a="1"/>
  <c r="T44" i="2" s="1"/>
  <c r="T20" i="2" a="1"/>
  <c r="T20" i="2" s="1"/>
  <c r="T26" i="2" a="1"/>
  <c r="T26" i="2" s="1"/>
  <c r="T43" i="2" a="1"/>
  <c r="T43" i="2" s="1"/>
  <c r="T35" i="2" a="1"/>
  <c r="T35" i="2" s="1"/>
  <c r="T27" i="2" a="1"/>
  <c r="T27" i="2" s="1"/>
  <c r="T19" i="2" a="1"/>
  <c r="T19" i="2" s="1"/>
  <c r="T42" i="2" a="1"/>
  <c r="T42" i="2" s="1"/>
  <c r="T33" i="2" a="1"/>
  <c r="T33" i="2" s="1"/>
  <c r="T17" i="2" a="1"/>
  <c r="T17" i="2" s="1"/>
  <c r="T32" i="2" a="1"/>
  <c r="T32" i="2" s="1"/>
  <c r="T39" i="2" a="1"/>
  <c r="T39" i="2" s="1"/>
  <c r="T31" i="2" a="1"/>
  <c r="T31" i="2" s="1"/>
  <c r="T23" i="2" a="1"/>
  <c r="T23" i="2" s="1"/>
  <c r="T16" i="2" a="1"/>
  <c r="T16" i="2" s="1"/>
  <c r="S39" i="2" l="1" a="1"/>
  <c r="S39" i="2" s="1"/>
  <c r="S31" i="2" a="1"/>
  <c r="S31" i="2" s="1"/>
  <c r="S23" i="2" a="1"/>
  <c r="S23" i="2" s="1"/>
  <c r="S37" i="2" a="1"/>
  <c r="S37" i="2" s="1"/>
  <c r="S29" i="2" a="1"/>
  <c r="S29" i="2" s="1"/>
  <c r="N12" i="2"/>
  <c r="S35" i="2" a="1"/>
  <c r="S35" i="2" s="1"/>
  <c r="S19" i="2" a="1"/>
  <c r="S19" i="2" s="1"/>
  <c r="S38" i="2" a="1"/>
  <c r="S38" i="2" s="1"/>
  <c r="S30" i="2" a="1"/>
  <c r="S30" i="2" s="1"/>
  <c r="S22" i="2" a="1"/>
  <c r="S22" i="2" s="1"/>
  <c r="S42" i="2" a="1"/>
  <c r="S42" i="2" s="1"/>
  <c r="S26" i="2" a="1"/>
  <c r="S26" i="2" s="1"/>
  <c r="S41" i="2" a="1"/>
  <c r="S41" i="2" s="1"/>
  <c r="S25" i="2" a="1"/>
  <c r="S25" i="2" s="1"/>
  <c r="S45" i="2" a="1"/>
  <c r="S45" i="2" s="1"/>
  <c r="S21" i="2" a="1"/>
  <c r="S21" i="2" s="1"/>
  <c r="S27" i="2" a="1"/>
  <c r="S27" i="2" s="1"/>
  <c r="S44" i="2" a="1"/>
  <c r="S44" i="2" s="1"/>
  <c r="S36" i="2" a="1"/>
  <c r="S36" i="2" s="1"/>
  <c r="S28" i="2" a="1"/>
  <c r="S28" i="2" s="1"/>
  <c r="S20" i="2" a="1"/>
  <c r="S20" i="2" s="1"/>
  <c r="S43" i="2" a="1"/>
  <c r="S43" i="2" s="1"/>
  <c r="S34" i="2" a="1"/>
  <c r="S34" i="2" s="1"/>
  <c r="S18" i="2" a="1"/>
  <c r="S18" i="2" s="1"/>
  <c r="N8" i="2"/>
  <c r="S33" i="2" a="1"/>
  <c r="S33" i="2" s="1"/>
  <c r="S16" i="2" a="1"/>
  <c r="S16" i="2" s="1"/>
  <c r="S24" i="2" a="1"/>
  <c r="S24" i="2" s="1"/>
  <c r="S17" i="2" a="1"/>
  <c r="S17" i="2" s="1"/>
  <c r="S40" i="2" a="1"/>
  <c r="S40" i="2" s="1"/>
  <c r="S32" i="2" a="1"/>
  <c r="S32" i="2" s="1"/>
</calcChain>
</file>

<file path=xl/sharedStrings.xml><?xml version="1.0" encoding="utf-8"?>
<sst xmlns="http://schemas.openxmlformats.org/spreadsheetml/2006/main" count="122" uniqueCount="58">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</sst>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25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4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37888"/>
        <c:axId val="302838448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11</c:v>
                </c:pt>
                <c:pt idx="29">
                  <c:v>11</c:v>
                </c:pt>
                <c:pt idx="30">
                  <c:v>16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  <c:pt idx="3">
                  <c:v>0.72</c:v>
                </c:pt>
                <c:pt idx="4">
                  <c:v>0.72</c:v>
                </c:pt>
                <c:pt idx="5">
                  <c:v>0.72</c:v>
                </c:pt>
                <c:pt idx="6">
                  <c:v>0.72</c:v>
                </c:pt>
                <c:pt idx="7">
                  <c:v>0.72</c:v>
                </c:pt>
                <c:pt idx="8">
                  <c:v>0.72</c:v>
                </c:pt>
                <c:pt idx="9">
                  <c:v>0.72</c:v>
                </c:pt>
                <c:pt idx="10">
                  <c:v>0.72</c:v>
                </c:pt>
                <c:pt idx="11">
                  <c:v>0.72</c:v>
                </c:pt>
                <c:pt idx="12">
                  <c:v>0.72</c:v>
                </c:pt>
                <c:pt idx="13">
                  <c:v>0.72</c:v>
                </c:pt>
                <c:pt idx="14">
                  <c:v>0.72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0.72</c:v>
                </c:pt>
                <c:pt idx="21">
                  <c:v>0.72</c:v>
                </c:pt>
                <c:pt idx="22">
                  <c:v>0.72</c:v>
                </c:pt>
                <c:pt idx="23">
                  <c:v>0.72</c:v>
                </c:pt>
                <c:pt idx="24">
                  <c:v>0.72</c:v>
                </c:pt>
                <c:pt idx="25">
                  <c:v>0.72</c:v>
                </c:pt>
                <c:pt idx="26">
                  <c:v>0.72</c:v>
                </c:pt>
                <c:pt idx="27">
                  <c:v>0.72</c:v>
                </c:pt>
                <c:pt idx="28">
                  <c:v>11.72</c:v>
                </c:pt>
                <c:pt idx="29">
                  <c:v>11.72</c:v>
                </c:pt>
                <c:pt idx="30">
                  <c:v>16.72</c:v>
                </c:pt>
                <c:pt idx="31">
                  <c:v>18.72</c:v>
                </c:pt>
                <c:pt idx="32">
                  <c:v>18.72</c:v>
                </c:pt>
                <c:pt idx="33">
                  <c:v>18.72</c:v>
                </c:pt>
                <c:pt idx="34">
                  <c:v>18.72</c:v>
                </c:pt>
                <c:pt idx="35">
                  <c:v>18.72</c:v>
                </c:pt>
                <c:pt idx="36">
                  <c:v>18.72</c:v>
                </c:pt>
                <c:pt idx="37">
                  <c:v>18.72</c:v>
                </c:pt>
                <c:pt idx="38">
                  <c:v>18.72</c:v>
                </c:pt>
                <c:pt idx="39">
                  <c:v>18.72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  <c:pt idx="3">
                  <c:v>0.72</c:v>
                </c:pt>
                <c:pt idx="4">
                  <c:v>0.72</c:v>
                </c:pt>
                <c:pt idx="5">
                  <c:v>0.72</c:v>
                </c:pt>
                <c:pt idx="6">
                  <c:v>0.72</c:v>
                </c:pt>
                <c:pt idx="7">
                  <c:v>0.72</c:v>
                </c:pt>
                <c:pt idx="8">
                  <c:v>0.72</c:v>
                </c:pt>
                <c:pt idx="9">
                  <c:v>0.72</c:v>
                </c:pt>
                <c:pt idx="10">
                  <c:v>0.72</c:v>
                </c:pt>
                <c:pt idx="11">
                  <c:v>0.72</c:v>
                </c:pt>
                <c:pt idx="12">
                  <c:v>0.72</c:v>
                </c:pt>
                <c:pt idx="13">
                  <c:v>0.72</c:v>
                </c:pt>
                <c:pt idx="14">
                  <c:v>0.72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0.72</c:v>
                </c:pt>
                <c:pt idx="21">
                  <c:v>0.72</c:v>
                </c:pt>
                <c:pt idx="22">
                  <c:v>0.72</c:v>
                </c:pt>
                <c:pt idx="23">
                  <c:v>0.72</c:v>
                </c:pt>
                <c:pt idx="24">
                  <c:v>0.72</c:v>
                </c:pt>
                <c:pt idx="25">
                  <c:v>0.72</c:v>
                </c:pt>
                <c:pt idx="26">
                  <c:v>0.72</c:v>
                </c:pt>
                <c:pt idx="27">
                  <c:v>0.72</c:v>
                </c:pt>
                <c:pt idx="28">
                  <c:v>1.72</c:v>
                </c:pt>
                <c:pt idx="29">
                  <c:v>6.72</c:v>
                </c:pt>
                <c:pt idx="30">
                  <c:v>7.72</c:v>
                </c:pt>
                <c:pt idx="31">
                  <c:v>8.7200000000000006</c:v>
                </c:pt>
                <c:pt idx="32">
                  <c:v>8.7200000000000006</c:v>
                </c:pt>
                <c:pt idx="33">
                  <c:v>8.7200000000000006</c:v>
                </c:pt>
                <c:pt idx="34">
                  <c:v>8.7200000000000006</c:v>
                </c:pt>
                <c:pt idx="35">
                  <c:v>8.7200000000000006</c:v>
                </c:pt>
                <c:pt idx="36">
                  <c:v>8.7200000000000006</c:v>
                </c:pt>
                <c:pt idx="37">
                  <c:v>8.7200000000000006</c:v>
                </c:pt>
                <c:pt idx="38">
                  <c:v>8.7200000000000006</c:v>
                </c:pt>
                <c:pt idx="39">
                  <c:v>8.7200000000000006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2837888"/>
        <c:axId val="302838448"/>
      </c:lineChart>
      <c:dateAx>
        <c:axId val="30283788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38448"/>
        <c:crosses val="autoZero"/>
        <c:auto val="0"/>
        <c:lblOffset val="100"/>
        <c:baseTimeUnit val="days"/>
      </c:dateAx>
      <c:valAx>
        <c:axId val="3028384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302837888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/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L108"/>
  <sheetViews>
    <sheetView showGridLines="0" tabSelected="1" topLeftCell="A26" zoomScaleNormal="100" workbookViewId="0">
      <selection activeCell="D34" sqref="D34"/>
    </sheetView>
  </sheetViews>
  <sheetFormatPr defaultRowHeight="30" customHeight="1" x14ac:dyDescent="0.25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 x14ac:dyDescent="0.25"/>
    <row r="2" spans="2:12" ht="30" customHeight="1" x14ac:dyDescent="0.4">
      <c r="B2" s="21" t="s">
        <v>24</v>
      </c>
      <c r="C2" s="22"/>
      <c r="D2" s="22"/>
      <c r="E2" s="22"/>
      <c r="F2" s="22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 x14ac:dyDescent="0.25">
      <c r="B3" s="23"/>
      <c r="C3" s="24"/>
      <c r="D3" s="24"/>
      <c r="E3" s="24"/>
      <c r="F3" s="24"/>
      <c r="G3" s="6" t="s">
        <v>5</v>
      </c>
      <c r="H3" s="6" t="s">
        <v>26</v>
      </c>
      <c r="I3" s="7">
        <v>41363</v>
      </c>
      <c r="J3" s="17">
        <v>40</v>
      </c>
      <c r="K3" s="20"/>
    </row>
    <row r="16" spans="2:12" ht="30" customHeight="1" x14ac:dyDescent="0.25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 x14ac:dyDescent="0.25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/>
      <c r="L17" s="1">
        <v>41354</v>
      </c>
    </row>
    <row r="18" spans="2:12" ht="69.75" customHeight="1" x14ac:dyDescent="0.25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/>
      <c r="L18" s="1">
        <v>41354</v>
      </c>
    </row>
    <row r="19" spans="2:12" ht="48.75" customHeight="1" x14ac:dyDescent="0.25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/>
      <c r="L19" s="1">
        <v>41354</v>
      </c>
    </row>
    <row r="20" spans="2:12" ht="128.25" customHeight="1" x14ac:dyDescent="0.25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/>
      <c r="L20" s="1">
        <v>41354</v>
      </c>
    </row>
    <row r="21" spans="2:12" ht="33.75" customHeight="1" x14ac:dyDescent="0.25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/>
      <c r="L21" s="1">
        <v>41354</v>
      </c>
    </row>
    <row r="22" spans="2:12" ht="91.5" customHeight="1" x14ac:dyDescent="0.25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/>
      <c r="L22" s="1">
        <v>41354</v>
      </c>
    </row>
    <row r="23" spans="2:12" ht="62.25" customHeight="1" x14ac:dyDescent="0.25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customHeight="1" x14ac:dyDescent="0.25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customHeight="1" x14ac:dyDescent="0.25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customHeight="1" x14ac:dyDescent="0.25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30" customHeight="1" x14ac:dyDescent="0.25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</row>
    <row r="28" spans="2:12" ht="46.5" customHeight="1" x14ac:dyDescent="0.25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/>
      <c r="I28" s="2"/>
    </row>
    <row r="29" spans="2:12" ht="30" customHeight="1" x14ac:dyDescent="0.25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customHeight="1" x14ac:dyDescent="0.25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30" customHeight="1" x14ac:dyDescent="0.25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/>
      <c r="I31" s="2"/>
    </row>
    <row r="32" spans="2:12" ht="57" customHeight="1" x14ac:dyDescent="0.25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/>
      <c r="I32" s="2"/>
    </row>
    <row r="33" spans="2:9" ht="30" customHeight="1" x14ac:dyDescent="0.25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9" ht="30" customHeight="1" x14ac:dyDescent="0.25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9" ht="121.5" customHeight="1" x14ac:dyDescent="0.25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9" ht="30" customHeight="1" x14ac:dyDescent="0.25">
      <c r="B36" s="2"/>
      <c r="C36" s="13"/>
      <c r="D36" s="2"/>
      <c r="E36" s="11"/>
      <c r="F36" s="3"/>
      <c r="G36" s="2"/>
      <c r="H36" s="3"/>
      <c r="I36" s="2"/>
    </row>
    <row r="37" spans="2:9" ht="30" customHeight="1" x14ac:dyDescent="0.25">
      <c r="B37" s="2"/>
      <c r="C37" s="13"/>
      <c r="D37" s="2"/>
      <c r="E37" s="11"/>
      <c r="F37" s="3"/>
      <c r="G37" s="2"/>
      <c r="H37" s="3"/>
      <c r="I37" s="2"/>
    </row>
    <row r="38" spans="2:9" ht="30" customHeight="1" x14ac:dyDescent="0.25">
      <c r="B38" s="2"/>
      <c r="C38" s="13"/>
      <c r="D38" s="2"/>
      <c r="E38" s="11"/>
      <c r="F38" s="3"/>
      <c r="G38" s="2"/>
      <c r="H38" s="3"/>
      <c r="I38" s="2"/>
    </row>
    <row r="39" spans="2:9" ht="30" customHeight="1" x14ac:dyDescent="0.25">
      <c r="B39" s="2"/>
      <c r="C39" s="13"/>
      <c r="D39" s="2"/>
      <c r="E39" s="11"/>
      <c r="F39" s="3"/>
      <c r="G39" s="2"/>
      <c r="H39" s="3"/>
      <c r="I39" s="2"/>
    </row>
    <row r="40" spans="2:9" ht="30" customHeight="1" x14ac:dyDescent="0.25">
      <c r="B40" s="2"/>
      <c r="C40" s="13"/>
      <c r="D40" s="2"/>
      <c r="E40" s="11"/>
      <c r="F40" s="3"/>
      <c r="G40" s="2"/>
      <c r="H40" s="3"/>
      <c r="I40" s="2"/>
    </row>
    <row r="41" spans="2:9" ht="30" customHeight="1" x14ac:dyDescent="0.25">
      <c r="B41" s="2"/>
      <c r="C41" s="13"/>
      <c r="D41" s="2"/>
      <c r="E41" s="11"/>
      <c r="F41" s="3"/>
      <c r="G41" s="2"/>
      <c r="H41" s="3"/>
      <c r="I41" s="2"/>
    </row>
    <row r="42" spans="2:9" ht="30" customHeight="1" x14ac:dyDescent="0.25">
      <c r="B42" s="2"/>
      <c r="C42" s="13"/>
      <c r="D42" s="2"/>
      <c r="E42" s="11"/>
      <c r="F42" s="3"/>
      <c r="G42" s="2"/>
      <c r="H42" s="3"/>
      <c r="I42" s="2"/>
    </row>
    <row r="43" spans="2:9" ht="30" customHeight="1" x14ac:dyDescent="0.25">
      <c r="B43" s="2"/>
      <c r="C43" s="13"/>
      <c r="D43" s="2"/>
      <c r="E43" s="11"/>
      <c r="F43" s="3"/>
      <c r="G43" s="2"/>
      <c r="H43" s="3"/>
      <c r="I43" s="2"/>
    </row>
    <row r="44" spans="2:9" ht="30" customHeight="1" x14ac:dyDescent="0.25">
      <c r="B44" s="2"/>
      <c r="C44" s="13"/>
      <c r="D44" s="2"/>
      <c r="E44" s="11"/>
      <c r="F44" s="3"/>
      <c r="G44" s="2"/>
      <c r="H44" s="3"/>
      <c r="I44" s="2"/>
    </row>
    <row r="45" spans="2:9" ht="30" customHeight="1" x14ac:dyDescent="0.25">
      <c r="B45" s="2"/>
      <c r="C45" s="13"/>
      <c r="D45" s="2"/>
      <c r="E45" s="11"/>
      <c r="F45" s="3"/>
      <c r="G45" s="2"/>
      <c r="H45" s="3"/>
      <c r="I45" s="2"/>
    </row>
    <row r="46" spans="2:9" ht="30" customHeight="1" x14ac:dyDescent="0.25">
      <c r="B46" s="2"/>
      <c r="C46" s="13"/>
      <c r="D46" s="2"/>
      <c r="E46" s="11"/>
      <c r="F46" s="3"/>
      <c r="G46" s="2"/>
      <c r="H46" s="3"/>
      <c r="I46" s="2"/>
    </row>
    <row r="47" spans="2:9" ht="30" customHeight="1" x14ac:dyDescent="0.25">
      <c r="B47" s="2"/>
      <c r="C47" s="13"/>
      <c r="D47" s="2"/>
      <c r="E47" s="11"/>
      <c r="F47" s="3"/>
      <c r="G47" s="2"/>
      <c r="H47" s="3"/>
      <c r="I47" s="2"/>
    </row>
    <row r="48" spans="2:9" ht="30" customHeight="1" x14ac:dyDescent="0.25">
      <c r="B48" s="2"/>
      <c r="C48" s="13"/>
      <c r="D48" s="2"/>
      <c r="E48" s="11"/>
      <c r="F48" s="3"/>
      <c r="G48" s="2"/>
      <c r="H48" s="3"/>
      <c r="I48" s="2"/>
    </row>
    <row r="49" spans="2:9" ht="30" customHeight="1" x14ac:dyDescent="0.25">
      <c r="B49" s="2"/>
      <c r="C49" s="13"/>
      <c r="D49" s="2"/>
      <c r="E49" s="11"/>
      <c r="F49" s="3"/>
      <c r="G49" s="2"/>
      <c r="H49" s="3"/>
      <c r="I49" s="2"/>
    </row>
    <row r="50" spans="2:9" ht="30" customHeight="1" x14ac:dyDescent="0.25">
      <c r="B50" s="2"/>
      <c r="C50" s="13"/>
      <c r="D50" s="2"/>
      <c r="E50" s="11"/>
      <c r="F50" s="3"/>
      <c r="G50" s="2"/>
      <c r="H50" s="3"/>
      <c r="I50" s="2"/>
    </row>
    <row r="51" spans="2:9" ht="30" customHeight="1" x14ac:dyDescent="0.25">
      <c r="B51" s="2"/>
      <c r="C51" s="13"/>
      <c r="D51" s="2"/>
      <c r="E51" s="11"/>
      <c r="F51" s="3"/>
      <c r="G51" s="2"/>
      <c r="H51" s="3"/>
      <c r="I51" s="2"/>
    </row>
    <row r="52" spans="2:9" ht="30" customHeight="1" x14ac:dyDescent="0.25">
      <c r="B52" s="2"/>
      <c r="C52" s="13"/>
      <c r="D52" s="2"/>
      <c r="E52" s="11"/>
      <c r="F52" s="3"/>
      <c r="G52" s="2"/>
      <c r="H52" s="3"/>
      <c r="I52" s="2"/>
    </row>
    <row r="53" spans="2:9" ht="30" customHeight="1" x14ac:dyDescent="0.25">
      <c r="B53" s="2"/>
      <c r="C53" s="13"/>
      <c r="D53" s="2"/>
      <c r="E53" s="11"/>
      <c r="F53" s="3"/>
      <c r="G53" s="2"/>
      <c r="H53" s="3"/>
      <c r="I53" s="2"/>
    </row>
    <row r="54" spans="2:9" ht="30" customHeight="1" x14ac:dyDescent="0.25">
      <c r="B54" s="2"/>
      <c r="C54" s="13"/>
      <c r="D54" s="2"/>
      <c r="E54" s="11"/>
      <c r="F54" s="3"/>
      <c r="G54" s="2"/>
      <c r="H54" s="3"/>
      <c r="I54" s="2"/>
    </row>
    <row r="55" spans="2:9" ht="30" customHeight="1" x14ac:dyDescent="0.25">
      <c r="B55" s="2"/>
      <c r="C55" s="13"/>
      <c r="D55" s="2"/>
      <c r="E55" s="11"/>
      <c r="F55" s="3"/>
      <c r="G55" s="2"/>
      <c r="H55" s="3"/>
      <c r="I55" s="2"/>
    </row>
    <row r="56" spans="2:9" ht="30" customHeight="1" x14ac:dyDescent="0.25">
      <c r="B56" s="2"/>
      <c r="C56" s="13"/>
      <c r="D56" s="2"/>
      <c r="E56" s="11"/>
      <c r="F56" s="3"/>
      <c r="G56" s="2"/>
      <c r="H56" s="3"/>
      <c r="I56" s="2"/>
    </row>
    <row r="57" spans="2:9" ht="30" customHeight="1" x14ac:dyDescent="0.25">
      <c r="B57" s="2"/>
      <c r="C57" s="13"/>
      <c r="D57" s="2"/>
      <c r="E57" s="11"/>
      <c r="F57" s="3"/>
      <c r="G57" s="2"/>
      <c r="H57" s="3"/>
      <c r="I57" s="2"/>
    </row>
    <row r="58" spans="2:9" ht="30" customHeight="1" x14ac:dyDescent="0.25">
      <c r="B58" s="2"/>
      <c r="C58" s="13"/>
      <c r="D58" s="2"/>
      <c r="E58" s="11"/>
      <c r="F58" s="3"/>
      <c r="G58" s="2"/>
      <c r="H58" s="3"/>
      <c r="I58" s="2"/>
    </row>
    <row r="59" spans="2:9" ht="30" customHeight="1" x14ac:dyDescent="0.25">
      <c r="B59" s="2"/>
      <c r="C59" s="13"/>
      <c r="D59" s="2"/>
      <c r="E59" s="11"/>
      <c r="F59" s="3"/>
      <c r="G59" s="2"/>
      <c r="H59" s="3"/>
      <c r="I59" s="2"/>
    </row>
    <row r="60" spans="2:9" ht="30" customHeight="1" x14ac:dyDescent="0.25">
      <c r="B60" s="2"/>
      <c r="C60" s="13"/>
      <c r="D60" s="2"/>
      <c r="E60" s="11"/>
      <c r="F60" s="3"/>
      <c r="G60" s="2"/>
      <c r="H60" s="3"/>
      <c r="I60" s="2"/>
    </row>
    <row r="61" spans="2:9" ht="30" customHeight="1" x14ac:dyDescent="0.25">
      <c r="B61" s="2"/>
      <c r="C61" s="13"/>
      <c r="D61" s="2"/>
      <c r="E61" s="11"/>
      <c r="F61" s="3"/>
      <c r="G61" s="2"/>
      <c r="H61" s="3"/>
      <c r="I61" s="2"/>
    </row>
    <row r="62" spans="2:9" ht="30" customHeight="1" x14ac:dyDescent="0.25">
      <c r="B62" s="2"/>
      <c r="C62" s="13"/>
      <c r="D62" s="2"/>
      <c r="E62" s="11"/>
      <c r="F62" s="3"/>
      <c r="G62" s="2"/>
      <c r="H62" s="3"/>
      <c r="I62" s="2"/>
    </row>
    <row r="63" spans="2:9" ht="30" customHeight="1" x14ac:dyDescent="0.25">
      <c r="B63" s="2"/>
      <c r="C63" s="13"/>
      <c r="D63" s="2"/>
      <c r="E63" s="11"/>
      <c r="F63" s="3"/>
      <c r="G63" s="2"/>
      <c r="H63" s="3"/>
      <c r="I63" s="2"/>
    </row>
    <row r="64" spans="2:9" ht="30" customHeight="1" x14ac:dyDescent="0.25">
      <c r="B64" s="2"/>
      <c r="C64" s="13"/>
      <c r="D64" s="2"/>
      <c r="E64" s="11"/>
      <c r="F64" s="3"/>
      <c r="G64" s="2"/>
      <c r="H64" s="3"/>
      <c r="I64" s="2"/>
    </row>
    <row r="65" spans="2:9" ht="30" customHeight="1" x14ac:dyDescent="0.25">
      <c r="B65" s="2"/>
      <c r="C65" s="13"/>
      <c r="D65" s="2"/>
      <c r="E65" s="11"/>
      <c r="F65" s="3"/>
      <c r="G65" s="2"/>
      <c r="H65" s="3"/>
      <c r="I65" s="2"/>
    </row>
    <row r="66" spans="2:9" ht="30" customHeight="1" x14ac:dyDescent="0.25">
      <c r="B66" s="2"/>
      <c r="C66" s="13"/>
      <c r="D66" s="2"/>
      <c r="E66" s="11"/>
      <c r="F66" s="3"/>
      <c r="G66" s="2"/>
      <c r="H66" s="3"/>
      <c r="I66" s="2"/>
    </row>
    <row r="67" spans="2:9" ht="30" customHeight="1" x14ac:dyDescent="0.25">
      <c r="B67" s="2"/>
      <c r="C67" s="13"/>
      <c r="D67" s="2"/>
      <c r="E67" s="11"/>
      <c r="F67" s="3"/>
      <c r="G67" s="2"/>
      <c r="H67" s="3"/>
      <c r="I67" s="2"/>
    </row>
    <row r="68" spans="2:9" ht="30" customHeight="1" x14ac:dyDescent="0.25">
      <c r="B68" s="2"/>
      <c r="C68" s="13"/>
      <c r="D68" s="2"/>
      <c r="E68" s="11"/>
      <c r="F68" s="3"/>
      <c r="G68" s="2"/>
      <c r="H68" s="3"/>
      <c r="I68" s="2"/>
    </row>
    <row r="69" spans="2:9" ht="30" customHeight="1" x14ac:dyDescent="0.25">
      <c r="B69" s="2"/>
      <c r="C69" s="13"/>
      <c r="D69" s="2"/>
      <c r="E69" s="11"/>
      <c r="F69" s="3"/>
      <c r="G69" s="2"/>
      <c r="H69" s="3"/>
      <c r="I69" s="2"/>
    </row>
    <row r="70" spans="2:9" ht="30" customHeight="1" x14ac:dyDescent="0.25">
      <c r="B70" s="2"/>
      <c r="C70" s="13"/>
      <c r="D70" s="2"/>
      <c r="E70" s="11"/>
      <c r="F70" s="3"/>
      <c r="G70" s="2"/>
      <c r="H70" s="3"/>
      <c r="I70" s="2"/>
    </row>
    <row r="71" spans="2:9" ht="30" customHeight="1" x14ac:dyDescent="0.25">
      <c r="B71" s="2"/>
      <c r="C71" s="13"/>
      <c r="D71" s="2"/>
      <c r="E71" s="11"/>
      <c r="F71" s="3"/>
      <c r="G71" s="2"/>
      <c r="H71" s="3"/>
      <c r="I71" s="2"/>
    </row>
    <row r="72" spans="2:9" ht="30" customHeight="1" x14ac:dyDescent="0.25">
      <c r="B72" s="2"/>
      <c r="C72" s="13"/>
      <c r="D72" s="2"/>
      <c r="E72" s="11"/>
      <c r="F72" s="3"/>
      <c r="G72" s="2"/>
      <c r="H72" s="3"/>
      <c r="I72" s="2"/>
    </row>
    <row r="73" spans="2:9" ht="30" customHeight="1" x14ac:dyDescent="0.25">
      <c r="B73" s="2"/>
      <c r="C73" s="13"/>
      <c r="D73" s="2"/>
      <c r="E73" s="11"/>
      <c r="F73" s="3"/>
      <c r="G73" s="2"/>
      <c r="H73" s="3"/>
      <c r="I73" s="2"/>
    </row>
    <row r="74" spans="2:9" ht="30" customHeight="1" x14ac:dyDescent="0.25">
      <c r="B74" s="2"/>
      <c r="C74" s="13"/>
      <c r="D74" s="2"/>
      <c r="E74" s="11"/>
      <c r="F74" s="3"/>
      <c r="G74" s="2"/>
      <c r="H74" s="3"/>
      <c r="I74" s="2"/>
    </row>
    <row r="75" spans="2:9" ht="30" customHeight="1" x14ac:dyDescent="0.25">
      <c r="B75" s="2"/>
      <c r="C75" s="13"/>
      <c r="D75" s="2"/>
      <c r="E75" s="11"/>
      <c r="F75" s="3"/>
      <c r="G75" s="2"/>
      <c r="H75" s="3"/>
      <c r="I75" s="2"/>
    </row>
    <row r="76" spans="2:9" ht="30" customHeight="1" x14ac:dyDescent="0.25">
      <c r="B76" s="2"/>
      <c r="C76" s="13"/>
      <c r="D76" s="2"/>
      <c r="E76" s="11"/>
      <c r="F76" s="3"/>
      <c r="G76" s="2"/>
      <c r="H76" s="3"/>
      <c r="I76" s="2"/>
    </row>
    <row r="77" spans="2:9" ht="30" customHeight="1" x14ac:dyDescent="0.25">
      <c r="B77" s="2"/>
      <c r="C77" s="13"/>
      <c r="D77" s="2"/>
      <c r="E77" s="11"/>
      <c r="F77" s="3"/>
      <c r="G77" s="2"/>
      <c r="H77" s="3"/>
      <c r="I77" s="2"/>
    </row>
    <row r="78" spans="2:9" ht="30" customHeight="1" x14ac:dyDescent="0.25">
      <c r="B78" s="2"/>
      <c r="C78" s="13"/>
      <c r="D78" s="2"/>
      <c r="E78" s="11"/>
      <c r="F78" s="3"/>
      <c r="G78" s="2"/>
      <c r="H78" s="3"/>
      <c r="I78" s="2"/>
    </row>
    <row r="79" spans="2:9" ht="30" customHeight="1" x14ac:dyDescent="0.25">
      <c r="B79" s="2"/>
      <c r="C79" s="13"/>
      <c r="D79" s="2"/>
      <c r="E79" s="11"/>
      <c r="F79" s="3"/>
      <c r="G79" s="2"/>
      <c r="H79" s="3"/>
      <c r="I79" s="2"/>
    </row>
    <row r="80" spans="2:9" ht="30" customHeight="1" x14ac:dyDescent="0.25">
      <c r="B80" s="2"/>
      <c r="C80" s="13"/>
      <c r="D80" s="2"/>
      <c r="E80" s="11"/>
      <c r="F80" s="3"/>
      <c r="G80" s="2"/>
      <c r="H80" s="3"/>
      <c r="I80" s="2"/>
    </row>
    <row r="81" spans="2:9" ht="30" customHeight="1" x14ac:dyDescent="0.25">
      <c r="B81" s="2"/>
      <c r="C81" s="13"/>
      <c r="D81" s="2"/>
      <c r="E81" s="11"/>
      <c r="F81" s="3"/>
      <c r="G81" s="2"/>
      <c r="H81" s="3"/>
      <c r="I81" s="2"/>
    </row>
    <row r="82" spans="2:9" ht="30" customHeight="1" x14ac:dyDescent="0.25">
      <c r="B82" s="2"/>
      <c r="C82" s="13"/>
      <c r="D82" s="2"/>
      <c r="E82" s="11"/>
      <c r="F82" s="3"/>
      <c r="G82" s="2"/>
      <c r="H82" s="3"/>
      <c r="I82" s="2"/>
    </row>
    <row r="83" spans="2:9" ht="30" customHeight="1" x14ac:dyDescent="0.25">
      <c r="B83" s="2"/>
      <c r="C83" s="13"/>
      <c r="D83" s="2"/>
      <c r="E83" s="11"/>
      <c r="F83" s="3"/>
      <c r="G83" s="2"/>
      <c r="H83" s="3"/>
      <c r="I83" s="2"/>
    </row>
    <row r="84" spans="2:9" ht="30" customHeight="1" x14ac:dyDescent="0.25">
      <c r="B84" s="2"/>
      <c r="C84" s="13"/>
      <c r="D84" s="2"/>
      <c r="E84" s="11"/>
      <c r="F84" s="3"/>
      <c r="G84" s="2"/>
      <c r="H84" s="3"/>
      <c r="I84" s="2"/>
    </row>
    <row r="85" spans="2:9" ht="30" customHeight="1" x14ac:dyDescent="0.25">
      <c r="B85" s="2"/>
      <c r="C85" s="13"/>
      <c r="D85" s="2"/>
      <c r="E85" s="11"/>
      <c r="F85" s="3"/>
      <c r="G85" s="2"/>
      <c r="H85" s="3"/>
      <c r="I85" s="2"/>
    </row>
    <row r="86" spans="2:9" ht="30" customHeight="1" x14ac:dyDescent="0.25">
      <c r="B86" s="2"/>
      <c r="C86" s="13"/>
      <c r="D86" s="2"/>
      <c r="E86" s="11"/>
      <c r="F86" s="3"/>
      <c r="G86" s="2"/>
      <c r="H86" s="3"/>
      <c r="I86" s="2"/>
    </row>
    <row r="87" spans="2:9" ht="30" customHeight="1" x14ac:dyDescent="0.25">
      <c r="B87" s="2"/>
      <c r="C87" s="13"/>
      <c r="D87" s="2"/>
      <c r="E87" s="11"/>
      <c r="F87" s="3"/>
      <c r="G87" s="2"/>
      <c r="H87" s="3"/>
      <c r="I87" s="2"/>
    </row>
    <row r="88" spans="2:9" ht="30" customHeight="1" x14ac:dyDescent="0.25">
      <c r="B88" s="2"/>
      <c r="C88" s="13"/>
      <c r="D88" s="2"/>
      <c r="E88" s="11"/>
      <c r="F88" s="3"/>
      <c r="G88" s="2"/>
      <c r="H88" s="3"/>
      <c r="I88" s="2"/>
    </row>
    <row r="89" spans="2:9" ht="30" customHeight="1" x14ac:dyDescent="0.25">
      <c r="B89" s="2"/>
      <c r="C89" s="13"/>
      <c r="D89" s="2"/>
      <c r="E89" s="11"/>
      <c r="F89" s="3"/>
      <c r="G89" s="2"/>
      <c r="H89" s="3"/>
      <c r="I89" s="2"/>
    </row>
    <row r="90" spans="2:9" ht="30" customHeight="1" x14ac:dyDescent="0.25">
      <c r="B90" s="2"/>
      <c r="C90" s="13"/>
      <c r="D90" s="2"/>
      <c r="E90" s="11"/>
      <c r="F90" s="3"/>
      <c r="G90" s="2"/>
      <c r="H90" s="3"/>
      <c r="I90" s="2"/>
    </row>
    <row r="91" spans="2:9" ht="30" customHeight="1" x14ac:dyDescent="0.25">
      <c r="B91" s="2"/>
      <c r="C91" s="13"/>
      <c r="D91" s="2"/>
      <c r="E91" s="11"/>
      <c r="F91" s="3"/>
      <c r="G91" s="2"/>
      <c r="H91" s="3"/>
      <c r="I91" s="2"/>
    </row>
    <row r="92" spans="2:9" ht="30" customHeight="1" x14ac:dyDescent="0.25">
      <c r="B92" s="2"/>
      <c r="C92" s="13"/>
      <c r="D92" s="2"/>
      <c r="E92" s="11"/>
      <c r="F92" s="3"/>
      <c r="G92" s="2"/>
      <c r="H92" s="3"/>
      <c r="I92" s="2"/>
    </row>
    <row r="93" spans="2:9" ht="30" customHeight="1" x14ac:dyDescent="0.25">
      <c r="B93" s="2"/>
      <c r="C93" s="13"/>
      <c r="D93" s="2"/>
      <c r="E93" s="11"/>
      <c r="F93" s="3"/>
      <c r="G93" s="2"/>
      <c r="H93" s="3"/>
      <c r="I93" s="2"/>
    </row>
    <row r="94" spans="2:9" ht="30" customHeight="1" x14ac:dyDescent="0.25">
      <c r="B94" s="2"/>
      <c r="C94" s="13"/>
      <c r="D94" s="2"/>
      <c r="E94" s="11"/>
      <c r="F94" s="3"/>
      <c r="G94" s="2"/>
      <c r="H94" s="3"/>
      <c r="I94" s="2"/>
    </row>
    <row r="95" spans="2:9" ht="30" customHeight="1" x14ac:dyDescent="0.25">
      <c r="B95" s="2"/>
      <c r="C95" s="13"/>
      <c r="D95" s="2"/>
      <c r="E95" s="11"/>
      <c r="F95" s="3"/>
      <c r="G95" s="2"/>
      <c r="H95" s="3"/>
      <c r="I95" s="2"/>
    </row>
    <row r="96" spans="2:9" ht="30" customHeight="1" x14ac:dyDescent="0.25">
      <c r="B96" s="2"/>
      <c r="C96" s="13"/>
      <c r="D96" s="2"/>
      <c r="E96" s="11"/>
      <c r="F96" s="3"/>
      <c r="G96" s="2"/>
      <c r="H96" s="3"/>
      <c r="I96" s="2"/>
    </row>
    <row r="97" spans="2:9" ht="30" customHeight="1" x14ac:dyDescent="0.25">
      <c r="B97" s="2"/>
      <c r="C97" s="13"/>
      <c r="D97" s="2"/>
      <c r="E97" s="11"/>
      <c r="F97" s="3"/>
      <c r="G97" s="2"/>
      <c r="H97" s="3"/>
      <c r="I97" s="2"/>
    </row>
    <row r="98" spans="2:9" ht="30" customHeight="1" x14ac:dyDescent="0.25">
      <c r="B98" s="2"/>
      <c r="C98" s="13"/>
      <c r="D98" s="2"/>
      <c r="E98" s="11"/>
      <c r="F98" s="3"/>
      <c r="G98" s="2"/>
      <c r="H98" s="3"/>
      <c r="I98" s="2"/>
    </row>
    <row r="99" spans="2:9" ht="30" customHeight="1" x14ac:dyDescent="0.25">
      <c r="B99" s="2"/>
      <c r="C99" s="13"/>
      <c r="D99" s="2"/>
      <c r="E99" s="11"/>
      <c r="F99" s="3"/>
      <c r="G99" s="2"/>
      <c r="H99" s="3"/>
      <c r="I99" s="2"/>
    </row>
    <row r="100" spans="2:9" ht="30" customHeight="1" x14ac:dyDescent="0.25">
      <c r="B100" s="2"/>
      <c r="C100" s="13"/>
      <c r="D100" s="2"/>
      <c r="E100" s="11"/>
      <c r="F100" s="3"/>
      <c r="G100" s="2"/>
      <c r="H100" s="3"/>
      <c r="I100" s="2"/>
    </row>
    <row r="101" spans="2:9" ht="30" customHeight="1" x14ac:dyDescent="0.25">
      <c r="B101" s="2"/>
      <c r="C101" s="13"/>
      <c r="D101" s="2"/>
      <c r="E101" s="11"/>
      <c r="F101" s="3"/>
      <c r="G101" s="2"/>
      <c r="H101" s="3"/>
      <c r="I101" s="2"/>
    </row>
    <row r="102" spans="2:9" ht="30" customHeight="1" x14ac:dyDescent="0.25">
      <c r="B102" s="2"/>
      <c r="C102" s="13"/>
      <c r="D102" s="2"/>
      <c r="E102" s="11"/>
      <c r="F102" s="3"/>
      <c r="G102" s="2"/>
      <c r="H102" s="3"/>
      <c r="I102" s="2"/>
    </row>
    <row r="103" spans="2:9" ht="30" customHeight="1" x14ac:dyDescent="0.25">
      <c r="B103" s="2"/>
      <c r="C103" s="13"/>
      <c r="D103" s="2"/>
      <c r="E103" s="11"/>
      <c r="F103" s="3"/>
      <c r="G103" s="2"/>
      <c r="H103" s="3"/>
      <c r="I103" s="2"/>
    </row>
    <row r="104" spans="2:9" ht="30" customHeight="1" x14ac:dyDescent="0.25">
      <c r="B104" s="2"/>
      <c r="C104" s="13"/>
      <c r="D104" s="2"/>
      <c r="E104" s="11"/>
      <c r="F104" s="3"/>
      <c r="G104" s="2"/>
      <c r="H104" s="3"/>
      <c r="I104" s="2"/>
    </row>
    <row r="105" spans="2:9" ht="30" customHeight="1" x14ac:dyDescent="0.25">
      <c r="B105" s="2"/>
      <c r="C105" s="13"/>
      <c r="D105" s="2"/>
      <c r="E105" s="11"/>
      <c r="F105" s="3"/>
      <c r="G105" s="2"/>
      <c r="H105" s="3"/>
      <c r="I105" s="2"/>
    </row>
    <row r="106" spans="2:9" ht="30" customHeight="1" x14ac:dyDescent="0.25">
      <c r="B106" s="2"/>
      <c r="C106" s="13"/>
      <c r="D106" s="2"/>
      <c r="E106" s="11"/>
      <c r="F106" s="3"/>
      <c r="G106" s="2"/>
      <c r="H106" s="3"/>
      <c r="I106" s="2"/>
    </row>
    <row r="107" spans="2:9" ht="30" customHeight="1" x14ac:dyDescent="0.25">
      <c r="B107" s="2"/>
      <c r="C107" s="13"/>
      <c r="D107" s="2"/>
      <c r="E107" s="11"/>
      <c r="F107" s="3"/>
      <c r="G107" s="2"/>
      <c r="H107" s="3"/>
      <c r="I107" s="2"/>
    </row>
    <row r="108" spans="2:9" ht="30" customHeight="1" x14ac:dyDescent="0.25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40</v>
      </c>
    </row>
    <row r="8" spans="1:20" x14ac:dyDescent="0.25">
      <c r="I8" t="s">
        <v>6</v>
      </c>
      <c r="J8" s="1">
        <f>'Issue Tracker'!I3</f>
        <v>41363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High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6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25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25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>
        <f t="array" ref="N21">INDEX(issues[TYPE],MATCH(0,COUNTIF(N$15:N20, issues[TYPE]),0))</f>
        <v>0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Plan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41352</v>
      </c>
      <c r="I44">
        <f>I43+COUNTIFS(issues[OPENED ON],H44,issues[TYPE],type,issues[PRIORITY],priority)</f>
        <v>11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41353</v>
      </c>
      <c r="I45">
        <f>I44+COUNTIFS(issues[OPENED ON],H45,issues[TYPE],type,issues[PRIORITY],priority)</f>
        <v>11</v>
      </c>
      <c r="J45">
        <f>J44+COUNTIFS(issues[CLOSED ON],H45,issues[TYPE],type,issues[PRIORITY],priority)</f>
        <v>6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41354</v>
      </c>
      <c r="I46">
        <f>I45+COUNTIFS(issues[OPENED ON],H46,issues[TYPE],type,issues[PRIORITY],priority)</f>
        <v>16</v>
      </c>
      <c r="J46">
        <f>J45+COUNTIFS(issues[CLOSED ON],H46,issues[TYPE],type,issues[PRIORITY],priority)</f>
        <v>7</v>
      </c>
    </row>
    <row r="47" spans="7:20" x14ac:dyDescent="0.25">
      <c r="G47">
        <v>32</v>
      </c>
      <c r="H47" s="1">
        <f t="shared" si="0"/>
        <v>41355</v>
      </c>
      <c r="I47">
        <f>I46+COUNTIFS(issues[OPENED ON],H47,issues[TYPE],type,issues[PRIORITY],priority)</f>
        <v>18</v>
      </c>
      <c r="J47">
        <f>J46+COUNTIFS(issues[CLOSED ON],H47,issues[TYPE],type,issues[PRIORITY],priority)</f>
        <v>8</v>
      </c>
    </row>
    <row r="48" spans="7:20" x14ac:dyDescent="0.25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18</v>
      </c>
      <c r="J48">
        <f>J47+COUNTIFS(issues[CLOSED ON],H48,issues[TYPE],type,issues[PRIORITY],priority)</f>
        <v>8</v>
      </c>
    </row>
    <row r="49" spans="7:10" x14ac:dyDescent="0.25">
      <c r="G49">
        <v>34</v>
      </c>
      <c r="H49" s="1">
        <f t="shared" si="1"/>
        <v>41357</v>
      </c>
      <c r="I49">
        <f>I48+COUNTIFS(issues[OPENED ON],H49,issues[TYPE],type,issues[PRIORITY],priority)</f>
        <v>18</v>
      </c>
      <c r="J49">
        <f>J48+COUNTIFS(issues[CLOSED ON],H49,issues[TYPE],type,issues[PRIORITY],priority)</f>
        <v>8</v>
      </c>
    </row>
    <row r="50" spans="7:10" x14ac:dyDescent="0.25">
      <c r="G50">
        <v>35</v>
      </c>
      <c r="H50" s="1">
        <f t="shared" si="1"/>
        <v>41358</v>
      </c>
      <c r="I50">
        <f>I49+COUNTIFS(issues[OPENED ON],H50,issues[TYPE],type,issues[PRIORITY],priority)</f>
        <v>18</v>
      </c>
      <c r="J50">
        <f>J49+COUNTIFS(issues[CLOSED ON],H50,issues[TYPE],type,issues[PRIORITY],priority)</f>
        <v>8</v>
      </c>
    </row>
    <row r="51" spans="7:10" x14ac:dyDescent="0.25">
      <c r="G51">
        <v>36</v>
      </c>
      <c r="H51" s="1">
        <f t="shared" si="1"/>
        <v>41359</v>
      </c>
      <c r="I51">
        <f>I50+COUNTIFS(issues[OPENED ON],H51,issues[TYPE],type,issues[PRIORITY],priority)</f>
        <v>18</v>
      </c>
      <c r="J51">
        <f>J50+COUNTIFS(issues[CLOSED ON],H51,issues[TYPE],type,issues[PRIORITY],priority)</f>
        <v>8</v>
      </c>
    </row>
    <row r="52" spans="7:10" x14ac:dyDescent="0.25">
      <c r="G52">
        <v>37</v>
      </c>
      <c r="H52" s="1">
        <f t="shared" si="1"/>
        <v>41360</v>
      </c>
      <c r="I52">
        <f>I51+COUNTIFS(issues[OPENED ON],H52,issues[TYPE],type,issues[PRIORITY],priority)</f>
        <v>18</v>
      </c>
      <c r="J52">
        <f>J51+COUNTIFS(issues[CLOSED ON],H52,issues[TYPE],type,issues[PRIORITY],priority)</f>
        <v>8</v>
      </c>
    </row>
    <row r="53" spans="7:10" x14ac:dyDescent="0.25">
      <c r="G53">
        <v>38</v>
      </c>
      <c r="H53" s="1">
        <f t="shared" si="1"/>
        <v>41361</v>
      </c>
      <c r="I53">
        <f>I52+COUNTIFS(issues[OPENED ON],H53,issues[TYPE],type,issues[PRIORITY],priority)</f>
        <v>18</v>
      </c>
      <c r="J53">
        <f>J52+COUNTIFS(issues[CLOSED ON],H53,issues[TYPE],type,issues[PRIORITY],priority)</f>
        <v>8</v>
      </c>
    </row>
    <row r="54" spans="7:10" x14ac:dyDescent="0.25">
      <c r="G54">
        <v>39</v>
      </c>
      <c r="H54" s="1">
        <f t="shared" si="1"/>
        <v>41362</v>
      </c>
      <c r="I54">
        <f>I53+COUNTIFS(issues[OPENED ON],H54,issues[TYPE],type,issues[PRIORITY],priority)</f>
        <v>18</v>
      </c>
      <c r="J54">
        <f>J53+COUNTIFS(issues[CLOSED ON],H54,issues[TYPE],type,issues[PRIORITY],priority)</f>
        <v>8</v>
      </c>
    </row>
    <row r="55" spans="7:10" x14ac:dyDescent="0.25">
      <c r="G55">
        <v>40</v>
      </c>
      <c r="H55" s="1">
        <f t="shared" si="1"/>
        <v>41363</v>
      </c>
      <c r="I55">
        <f>I54+COUNTIFS(issues[OPENED ON],H55,issues[TYPE],type,issues[PRIORITY],priority)</f>
        <v>18</v>
      </c>
      <c r="J55">
        <f>J54+COUNTIFS(issues[CLOSED ON],H55,issues[TYPE],type,issues[PRIORITY],priority)</f>
        <v>8</v>
      </c>
    </row>
    <row r="56" spans="7:10" x14ac:dyDescent="0.25">
      <c r="G56">
        <v>41</v>
      </c>
      <c r="H56" s="1">
        <f t="shared" si="1"/>
        <v>41364</v>
      </c>
      <c r="I56">
        <f>I55+COUNTIFS(issues[OPENED ON],H56,issues[TYPE],type,issues[PRIORITY],priority)</f>
        <v>18</v>
      </c>
      <c r="J56">
        <f>J55+COUNTIFS(issues[CLOSED ON],H56,issues[TYPE],type,issues[PRIORITY],priority)</f>
        <v>8</v>
      </c>
    </row>
    <row r="57" spans="7:10" x14ac:dyDescent="0.25">
      <c r="G57">
        <v>42</v>
      </c>
      <c r="H57" s="1">
        <f t="shared" si="1"/>
        <v>41365</v>
      </c>
      <c r="I57">
        <f>I56+COUNTIFS(issues[OPENED ON],H57,issues[TYPE],type,issues[PRIORITY],priority)</f>
        <v>18</v>
      </c>
      <c r="J57">
        <f>J56+COUNTIFS(issues[CLOSED ON],H57,issues[TYPE],type,issues[PRIORITY],priority)</f>
        <v>8</v>
      </c>
    </row>
    <row r="58" spans="7:10" x14ac:dyDescent="0.25">
      <c r="G58">
        <v>43</v>
      </c>
      <c r="H58" s="1">
        <f t="shared" si="1"/>
        <v>41366</v>
      </c>
      <c r="I58">
        <f>I57+COUNTIFS(issues[OPENED ON],H58,issues[TYPE],type,issues[PRIORITY],priority)</f>
        <v>18</v>
      </c>
      <c r="J58">
        <f>J57+COUNTIFS(issues[CLOSED ON],H58,issues[TYPE],type,issues[PRIORITY],priority)</f>
        <v>8</v>
      </c>
    </row>
    <row r="59" spans="7:10" x14ac:dyDescent="0.25">
      <c r="G59">
        <v>44</v>
      </c>
      <c r="H59" s="1">
        <f t="shared" si="1"/>
        <v>41367</v>
      </c>
      <c r="I59">
        <f>I58+COUNTIFS(issues[OPENED ON],H59,issues[TYPE],type,issues[PRIORITY],priority)</f>
        <v>18</v>
      </c>
      <c r="J59">
        <f>J58+COUNTIFS(issues[CLOSED ON],H59,issues[TYPE],type,issues[PRIORITY],priority)</f>
        <v>8</v>
      </c>
    </row>
    <row r="60" spans="7:10" x14ac:dyDescent="0.25">
      <c r="G60">
        <v>45</v>
      </c>
      <c r="H60" s="1">
        <f t="shared" si="1"/>
        <v>41368</v>
      </c>
      <c r="I60">
        <f>I59+COUNTIFS(issues[OPENED ON],H60,issues[TYPE],type,issues[PRIORITY],priority)</f>
        <v>18</v>
      </c>
      <c r="J60">
        <f>J59+COUNTIFS(issues[CLOSED ON],H60,issues[TYPE],type,issues[PRIORITY],priority)</f>
        <v>8</v>
      </c>
    </row>
    <row r="61" spans="7:10" x14ac:dyDescent="0.25">
      <c r="G61">
        <v>46</v>
      </c>
      <c r="H61" s="1">
        <f t="shared" si="1"/>
        <v>41369</v>
      </c>
      <c r="I61">
        <f>I60+COUNTIFS(issues[OPENED ON],H61,issues[TYPE],type,issues[PRIORITY],priority)</f>
        <v>18</v>
      </c>
      <c r="J61">
        <f>J60+COUNTIFS(issues[CLOSED ON],H61,issues[TYPE],type,issues[PRIORITY],priority)</f>
        <v>8</v>
      </c>
    </row>
    <row r="62" spans="7:10" x14ac:dyDescent="0.25">
      <c r="G62">
        <v>47</v>
      </c>
      <c r="H62" s="1">
        <f t="shared" si="1"/>
        <v>41370</v>
      </c>
      <c r="I62">
        <f>I61+COUNTIFS(issues[OPENED ON],H62,issues[TYPE],type,issues[PRIORITY],priority)</f>
        <v>18</v>
      </c>
      <c r="J62">
        <f>J61+COUNTIFS(issues[CLOSED ON],H62,issues[TYPE],type,issues[PRIORITY],priority)</f>
        <v>8</v>
      </c>
    </row>
    <row r="63" spans="7:10" x14ac:dyDescent="0.25">
      <c r="G63">
        <v>48</v>
      </c>
      <c r="H63" s="1">
        <f t="shared" si="1"/>
        <v>41371</v>
      </c>
      <c r="I63">
        <f>I62+COUNTIFS(issues[OPENED ON],H63,issues[TYPE],type,issues[PRIORITY],priority)</f>
        <v>18</v>
      </c>
      <c r="J63">
        <f>J62+COUNTIFS(issues[CLOSED ON],H63,issues[TYPE],type,issues[PRIORITY],priority)</f>
        <v>8</v>
      </c>
    </row>
    <row r="64" spans="7:10" x14ac:dyDescent="0.25">
      <c r="G64">
        <v>49</v>
      </c>
      <c r="H64" s="1">
        <f t="shared" si="1"/>
        <v>41372</v>
      </c>
      <c r="I64">
        <f>I63+COUNTIFS(issues[OPENED ON],H64,issues[TYPE],type,issues[PRIORITY],priority)</f>
        <v>18</v>
      </c>
      <c r="J64">
        <f>J63+COUNTIFS(issues[CLOSED ON],H64,issues[TYPE],type,issues[PRIORITY],priority)</f>
        <v>8</v>
      </c>
    </row>
    <row r="65" spans="7:10" x14ac:dyDescent="0.25">
      <c r="G65">
        <v>50</v>
      </c>
      <c r="H65" s="1">
        <f t="shared" si="1"/>
        <v>41373</v>
      </c>
      <c r="I65">
        <f>I64+COUNTIFS(issues[OPENED ON],H65,issues[TYPE],type,issues[PRIORITY],priority)</f>
        <v>18</v>
      </c>
      <c r="J65">
        <f>J64+COUNTIFS(issues[CLOSED ON],H65,issues[TYPE],type,issues[PRIORITY],priority)</f>
        <v>8</v>
      </c>
    </row>
    <row r="66" spans="7:10" x14ac:dyDescent="0.25">
      <c r="G66">
        <v>51</v>
      </c>
      <c r="H66" s="1">
        <f t="shared" si="1"/>
        <v>41374</v>
      </c>
      <c r="I66">
        <f>I65+COUNTIFS(issues[OPENED ON],H66,issues[TYPE],type,issues[PRIORITY],priority)</f>
        <v>18</v>
      </c>
      <c r="J66">
        <f>J65+COUNTIFS(issues[CLOSED ON],H66,issues[TYPE],type,issues[PRIORITY],priority)</f>
        <v>8</v>
      </c>
    </row>
    <row r="67" spans="7:10" x14ac:dyDescent="0.25">
      <c r="G67">
        <v>52</v>
      </c>
      <c r="H67" s="1">
        <f t="shared" si="1"/>
        <v>41375</v>
      </c>
      <c r="I67">
        <f>I66+COUNTIFS(issues[OPENED ON],H67,issues[TYPE],type,issues[PRIORITY],priority)</f>
        <v>18</v>
      </c>
      <c r="J67">
        <f>J66+COUNTIFS(issues[CLOSED ON],H67,issues[TYPE],type,issues[PRIORITY],priority)</f>
        <v>8</v>
      </c>
    </row>
    <row r="68" spans="7:10" x14ac:dyDescent="0.25">
      <c r="G68">
        <v>53</v>
      </c>
      <c r="H68" s="1">
        <f t="shared" si="1"/>
        <v>41376</v>
      </c>
      <c r="I68">
        <f>I67+COUNTIFS(issues[OPENED ON],H68,issues[TYPE],type,issues[PRIORITY],priority)</f>
        <v>18</v>
      </c>
      <c r="J68">
        <f>J67+COUNTIFS(issues[CLOSED ON],H68,issues[TYPE],type,issues[PRIORITY],priority)</f>
        <v>8</v>
      </c>
    </row>
    <row r="69" spans="7:10" x14ac:dyDescent="0.25">
      <c r="G69">
        <v>54</v>
      </c>
      <c r="H69" s="1">
        <f t="shared" si="1"/>
        <v>41377</v>
      </c>
      <c r="I69">
        <f>I68+COUNTIFS(issues[OPENED ON],H69,issues[TYPE],type,issues[PRIORITY],priority)</f>
        <v>18</v>
      </c>
      <c r="J69">
        <f>J68+COUNTIFS(issues[CLOSED ON],H69,issues[TYPE],type,issues[PRIORITY],priority)</f>
        <v>8</v>
      </c>
    </row>
    <row r="70" spans="7:10" x14ac:dyDescent="0.25">
      <c r="G70">
        <v>55</v>
      </c>
      <c r="H70" s="1">
        <f t="shared" si="1"/>
        <v>41378</v>
      </c>
      <c r="I70">
        <f>I69+COUNTIFS(issues[OPENED ON],H70,issues[TYPE],type,issues[PRIORITY],priority)</f>
        <v>18</v>
      </c>
      <c r="J70">
        <f>J69+COUNTIFS(issues[CLOSED ON],H70,issues[TYPE],type,issues[PRIORITY],priority)</f>
        <v>8</v>
      </c>
    </row>
    <row r="71" spans="7:10" x14ac:dyDescent="0.25">
      <c r="G71">
        <v>56</v>
      </c>
      <c r="H71" s="1">
        <f t="shared" si="1"/>
        <v>41379</v>
      </c>
      <c r="I71">
        <f>I70+COUNTIFS(issues[OPENED ON],H71,issues[TYPE],type,issues[PRIORITY],priority)</f>
        <v>18</v>
      </c>
      <c r="J71">
        <f>J70+COUNTIFS(issues[CLOSED ON],H71,issues[TYPE],type,issues[PRIORITY],priority)</f>
        <v>8</v>
      </c>
    </row>
    <row r="72" spans="7:10" x14ac:dyDescent="0.25">
      <c r="G72">
        <v>57</v>
      </c>
      <c r="H72" s="1">
        <f t="shared" si="1"/>
        <v>41380</v>
      </c>
      <c r="I72">
        <f>I71+COUNTIFS(issues[OPENED ON],H72,issues[TYPE],type,issues[PRIORITY],priority)</f>
        <v>18</v>
      </c>
      <c r="J72">
        <f>J71+COUNTIFS(issues[CLOSED ON],H72,issues[TYPE],type,issues[PRIORITY],priority)</f>
        <v>8</v>
      </c>
    </row>
    <row r="73" spans="7:10" x14ac:dyDescent="0.25">
      <c r="G73">
        <v>58</v>
      </c>
      <c r="H73" s="1">
        <f t="shared" si="1"/>
        <v>41381</v>
      </c>
      <c r="I73">
        <f>I72+COUNTIFS(issues[OPENED ON],H73,issues[TYPE],type,issues[PRIORITY],priority)</f>
        <v>18</v>
      </c>
      <c r="J73">
        <f>J72+COUNTIFS(issues[CLOSED ON],H73,issues[TYPE],type,issues[PRIORITY],priority)</f>
        <v>8</v>
      </c>
    </row>
    <row r="74" spans="7:10" x14ac:dyDescent="0.25">
      <c r="G74">
        <v>59</v>
      </c>
      <c r="H74" s="1">
        <f t="shared" si="1"/>
        <v>41382</v>
      </c>
      <c r="I74">
        <f>I73+COUNTIFS(issues[OPENED ON],H74,issues[TYPE],type,issues[PRIORITY],priority)</f>
        <v>18</v>
      </c>
      <c r="J74">
        <f>J73+COUNTIFS(issues[CLOSED ON],H74,issues[TYPE],type,issues[PRIORITY],priority)</f>
        <v>8</v>
      </c>
    </row>
    <row r="75" spans="7:10" x14ac:dyDescent="0.25">
      <c r="G75">
        <v>60</v>
      </c>
      <c r="H75" s="1">
        <f t="shared" si="1"/>
        <v>41383</v>
      </c>
      <c r="I75">
        <f>I74+COUNTIFS(issues[OPENED ON],H75,issues[TYPE],type,issues[PRIORITY],priority)</f>
        <v>18</v>
      </c>
      <c r="J75">
        <f>J74+COUNTIFS(issues[CLOSED ON],H75,issues[TYPE],type,issues[PRIORITY],priority)</f>
        <v>8</v>
      </c>
    </row>
    <row r="76" spans="7:10" x14ac:dyDescent="0.25">
      <c r="G76">
        <v>61</v>
      </c>
      <c r="H76" s="1">
        <f t="shared" si="1"/>
        <v>41384</v>
      </c>
      <c r="I76">
        <f>I75+COUNTIFS(issues[OPENED ON],H76,issues[TYPE],type,issues[PRIORITY],priority)</f>
        <v>18</v>
      </c>
      <c r="J76">
        <f>J75+COUNTIFS(issues[CLOSED ON],H76,issues[TYPE],type,issues[PRIORITY],priority)</f>
        <v>8</v>
      </c>
    </row>
    <row r="77" spans="7:10" x14ac:dyDescent="0.25">
      <c r="G77">
        <v>62</v>
      </c>
      <c r="H77" s="1">
        <f t="shared" si="1"/>
        <v>41385</v>
      </c>
      <c r="I77">
        <f>I76+COUNTIFS(issues[OPENED ON],H77,issues[TYPE],type,issues[PRIORITY],priority)</f>
        <v>18</v>
      </c>
      <c r="J77">
        <f>J76+COUNTIFS(issues[CLOSED ON],H77,issues[TYPE],type,issues[PRIORITY],priority)</f>
        <v>8</v>
      </c>
    </row>
    <row r="78" spans="7:10" x14ac:dyDescent="0.25">
      <c r="G78">
        <v>63</v>
      </c>
      <c r="H78" s="1">
        <f t="shared" si="1"/>
        <v>41386</v>
      </c>
      <c r="I78">
        <f>I77+COUNTIFS(issues[OPENED ON],H78,issues[TYPE],type,issues[PRIORITY],priority)</f>
        <v>18</v>
      </c>
      <c r="J78">
        <f>J77+COUNTIFS(issues[CLOSED ON],H78,issues[TYPE],type,issues[PRIORITY],priority)</f>
        <v>8</v>
      </c>
    </row>
    <row r="79" spans="7:10" x14ac:dyDescent="0.25">
      <c r="G79">
        <v>64</v>
      </c>
      <c r="H79" s="1">
        <f t="shared" si="1"/>
        <v>41387</v>
      </c>
      <c r="I79">
        <f>I78+COUNTIFS(issues[OPENED ON],H79,issues[TYPE],type,issues[PRIORITY],priority)</f>
        <v>18</v>
      </c>
      <c r="J79">
        <f>J78+COUNTIFS(issues[CLOSED ON],H79,issues[TYPE],type,issues[PRIORITY],priority)</f>
        <v>8</v>
      </c>
    </row>
    <row r="80" spans="7:10" x14ac:dyDescent="0.25">
      <c r="G80">
        <v>65</v>
      </c>
      <c r="H80" s="1">
        <f>keydate-days+G80</f>
        <v>41388</v>
      </c>
      <c r="I80">
        <f>I79+COUNTIFS(issues[OPENED ON],H80,issues[TYPE],type,issues[PRIORITY],priority)</f>
        <v>18</v>
      </c>
      <c r="J80">
        <f>J79+COUNTIFS(issues[CLOSED ON],H80,issues[TYPE],type,issues[PRIORITY],priority)</f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 user</cp:lastModifiedBy>
  <dcterms:created xsi:type="dcterms:W3CDTF">2013-01-14T02:54:26Z</dcterms:created>
  <dcterms:modified xsi:type="dcterms:W3CDTF">2013-03-22T00:06:57Z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