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19320" windowHeight="7755" activeTab="2"/>
  </bookViews>
  <sheets>
    <sheet name="Issue Tracker" sheetId="1" r:id="rId1"/>
    <sheet name="calculations" sheetId="2" state="hidden" r:id="rId2"/>
    <sheet name="MilesStone" sheetId="3" r:id="rId3"/>
    <sheet name="Detail Design"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16" i="2" a="1"/>
  <c r="O16" s="1"/>
  <c r="N16" a="1"/>
  <c r="N16" s="1"/>
  <c r="J10"/>
  <c r="J9"/>
  <c r="J8"/>
  <c r="J7"/>
  <c r="H79" l="1"/>
  <c r="H16"/>
  <c r="H18"/>
  <c r="H22"/>
  <c r="H24"/>
  <c r="H28"/>
  <c r="H32"/>
  <c r="H36"/>
  <c r="H40"/>
  <c r="H44"/>
  <c r="H46"/>
  <c r="H48"/>
  <c r="H50"/>
  <c r="H52"/>
  <c r="H54"/>
  <c r="H56"/>
  <c r="H58"/>
  <c r="H60"/>
  <c r="H62"/>
  <c r="H64"/>
  <c r="H66"/>
  <c r="H68"/>
  <c r="H70"/>
  <c r="H72"/>
  <c r="H74"/>
  <c r="H76"/>
  <c r="H78"/>
  <c r="H80"/>
  <c r="H20"/>
  <c r="H26"/>
  <c r="H30"/>
  <c r="H34"/>
  <c r="H38"/>
  <c r="H42"/>
  <c r="H17"/>
  <c r="H19"/>
  <c r="H21"/>
  <c r="H23"/>
  <c r="H25"/>
  <c r="H27"/>
  <c r="H29"/>
  <c r="H31"/>
  <c r="H33"/>
  <c r="H35"/>
  <c r="H37"/>
  <c r="H39"/>
  <c r="H41"/>
  <c r="H43"/>
  <c r="H45"/>
  <c r="H47"/>
  <c r="H49"/>
  <c r="H51"/>
  <c r="H53"/>
  <c r="H55"/>
  <c r="H57"/>
  <c r="H59"/>
  <c r="H61"/>
  <c r="H63"/>
  <c r="H65"/>
  <c r="H67"/>
  <c r="H69"/>
  <c r="H71"/>
  <c r="H73"/>
  <c r="H75"/>
  <c r="H77"/>
  <c r="J16"/>
  <c r="J17" s="1"/>
  <c r="J18" s="1"/>
  <c r="J19" s="1"/>
  <c r="I16"/>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N17" a="1"/>
  <c r="N17" s="1"/>
  <c r="N18" s="1" a="1"/>
  <c r="N18" s="1"/>
  <c r="O17" a="1"/>
  <c r="O17" s="1"/>
  <c r="J20" l="1"/>
  <c r="J21" s="1"/>
  <c r="J22" s="1"/>
  <c r="J23" s="1"/>
  <c r="J24" s="1"/>
  <c r="J25" s="1"/>
  <c r="J26" s="1"/>
  <c r="J27" s="1"/>
  <c r="J28" s="1"/>
  <c r="J29" s="1"/>
  <c r="J30" s="1"/>
  <c r="J31" s="1"/>
  <c r="J32" s="1"/>
  <c r="J33" s="1"/>
  <c r="J34" s="1"/>
  <c r="J35" s="1"/>
  <c r="J36" s="1"/>
  <c r="J37" s="1"/>
  <c r="J38" s="1"/>
  <c r="J39" s="1"/>
  <c r="J40" s="1"/>
  <c r="J41" s="1"/>
  <c r="J42" s="1"/>
  <c r="J43" s="1"/>
  <c r="J44" s="1"/>
  <c r="J45" s="1"/>
  <c r="J46" s="1"/>
  <c r="J47" s="1"/>
  <c r="J48" s="1"/>
  <c r="J49" s="1"/>
  <c r="J50" s="1"/>
  <c r="J51" s="1"/>
  <c r="J52" s="1"/>
  <c r="J53" s="1"/>
  <c r="J54" s="1"/>
  <c r="J55" s="1"/>
  <c r="J56" s="1"/>
  <c r="J57" s="1"/>
  <c r="J58" s="1"/>
  <c r="J59" s="1"/>
  <c r="J60" s="1"/>
  <c r="J61" s="1"/>
  <c r="J62" s="1"/>
  <c r="J63" s="1"/>
  <c r="J64" s="1"/>
  <c r="J65" s="1"/>
  <c r="J66" s="1"/>
  <c r="J67" s="1"/>
  <c r="J68" s="1"/>
  <c r="J69" s="1"/>
  <c r="J70" s="1"/>
  <c r="J71" s="1"/>
  <c r="J72" s="1"/>
  <c r="J73" s="1"/>
  <c r="J74" s="1"/>
  <c r="J75" s="1"/>
  <c r="J76" s="1"/>
  <c r="J77" s="1"/>
  <c r="J78" s="1"/>
  <c r="J79" s="1"/>
  <c r="J80" s="1"/>
  <c r="N19" a="1"/>
  <c r="N19" s="1"/>
  <c r="O18" a="1"/>
  <c r="O18" s="1"/>
  <c r="O19" l="1" a="1"/>
  <c r="O19" s="1"/>
  <c r="O20" s="1" a="1"/>
  <c r="O20" s="1"/>
  <c r="O21" s="1" a="1"/>
  <c r="O21" s="1"/>
  <c r="N20" a="1"/>
  <c r="N20" s="1"/>
  <c r="O22" l="1" a="1"/>
  <c r="O22" s="1"/>
  <c r="N21" a="1"/>
  <c r="N21" s="1"/>
  <c r="N22" s="1" a="1"/>
  <c r="N22" s="1"/>
  <c r="O23" l="1" a="1"/>
  <c r="O23" s="1"/>
  <c r="O24" s="1" a="1"/>
  <c r="O24" s="1"/>
  <c r="O25" s="1" a="1"/>
  <c r="O25" s="1"/>
  <c r="N23" a="1"/>
  <c r="N23" s="1"/>
  <c r="N24" s="1" a="1"/>
  <c r="N24" s="1"/>
  <c r="O26" l="1" a="1"/>
  <c r="O26" s="1"/>
  <c r="O27" s="1" a="1"/>
  <c r="O27" s="1"/>
  <c r="N25" a="1"/>
  <c r="N25" s="1"/>
  <c r="N26" s="1" a="1"/>
  <c r="N26" s="1"/>
  <c r="N27" s="1" a="1"/>
  <c r="N27" s="1"/>
  <c r="N28" l="1" a="1"/>
  <c r="N28" s="1"/>
  <c r="N29" s="1" a="1"/>
  <c r="N29" s="1"/>
  <c r="N30" s="1" a="1"/>
  <c r="N30" s="1"/>
  <c r="O28" a="1"/>
  <c r="O28" s="1"/>
  <c r="O29" s="1" a="1"/>
  <c r="O29" s="1"/>
  <c r="O30" s="1" a="1"/>
  <c r="O30" s="1"/>
  <c r="O31" s="1" a="1"/>
  <c r="O31" s="1"/>
  <c r="O32" s="1" a="1"/>
  <c r="O32" s="1"/>
  <c r="O33" s="1" a="1"/>
  <c r="O33" s="1"/>
  <c r="O34" s="1" a="1"/>
  <c r="O34" s="1"/>
  <c r="O35" s="1" a="1"/>
  <c r="O35" s="1"/>
  <c r="O36" s="1" a="1"/>
  <c r="O36" s="1"/>
  <c r="O37" s="1" a="1"/>
  <c r="O37" s="1"/>
  <c r="O38" s="1" a="1"/>
  <c r="O38" s="1"/>
  <c r="O39" s="1" a="1"/>
  <c r="O39" s="1"/>
  <c r="O40" s="1" a="1"/>
  <c r="O40" s="1"/>
  <c r="O41" s="1" a="1"/>
  <c r="O41" s="1"/>
  <c r="O42" s="1" a="1"/>
  <c r="O42" s="1"/>
  <c r="O43" s="1" a="1"/>
  <c r="O43" s="1"/>
  <c r="O44" s="1" a="1"/>
  <c r="O44" s="1"/>
  <c r="O45" s="1" a="1"/>
  <c r="O45" s="1"/>
  <c r="O13" s="1"/>
  <c r="N31" l="1" a="1"/>
  <c r="N31" s="1"/>
  <c r="N32" s="1" a="1"/>
  <c r="N32" s="1"/>
  <c r="N33" s="1" a="1"/>
  <c r="N33" s="1"/>
  <c r="N34" s="1" a="1"/>
  <c r="N34" s="1"/>
  <c r="N35" s="1" a="1"/>
  <c r="N35" s="1"/>
  <c r="N36" s="1" a="1"/>
  <c r="N36" s="1"/>
  <c r="N37" s="1" a="1"/>
  <c r="N37" s="1"/>
  <c r="N38" s="1" a="1"/>
  <c r="N38" s="1"/>
  <c r="N39" s="1" a="1"/>
  <c r="N39" s="1"/>
  <c r="N40" s="1" a="1"/>
  <c r="N40" s="1"/>
  <c r="N41" s="1" a="1"/>
  <c r="N41" s="1"/>
  <c r="N42" s="1" a="1"/>
  <c r="N42" s="1"/>
  <c r="N43" s="1" a="1"/>
  <c r="N43" s="1"/>
  <c r="N44" s="1" a="1"/>
  <c r="N44" s="1"/>
  <c r="N45" s="1" a="1"/>
  <c r="N45" s="1"/>
  <c r="N13" s="1"/>
  <c r="T38" a="1"/>
  <c r="T38" s="1"/>
  <c r="T30" a="1"/>
  <c r="T30" s="1"/>
  <c r="T22" a="1"/>
  <c r="T22" s="1"/>
  <c r="T36" a="1"/>
  <c r="T36" s="1"/>
  <c r="T28" a="1"/>
  <c r="T28" s="1"/>
  <c r="T34" a="1"/>
  <c r="T34" s="1"/>
  <c r="T18" a="1"/>
  <c r="T18" s="1"/>
  <c r="T45" a="1"/>
  <c r="T45" s="1"/>
  <c r="T37" a="1"/>
  <c r="T37" s="1"/>
  <c r="T29" a="1"/>
  <c r="T29" s="1"/>
  <c r="T21" a="1"/>
  <c r="T21" s="1"/>
  <c r="O12"/>
  <c r="T41" a="1"/>
  <c r="T41" s="1"/>
  <c r="T25" a="1"/>
  <c r="T25" s="1"/>
  <c r="T40" a="1"/>
  <c r="T40" s="1"/>
  <c r="T24" a="1"/>
  <c r="T24" s="1"/>
  <c r="T44" a="1"/>
  <c r="T44" s="1"/>
  <c r="T20" a="1"/>
  <c r="T20" s="1"/>
  <c r="T26" a="1"/>
  <c r="T26" s="1"/>
  <c r="T43" a="1"/>
  <c r="T43" s="1"/>
  <c r="T35" a="1"/>
  <c r="T35" s="1"/>
  <c r="T27" a="1"/>
  <c r="T27" s="1"/>
  <c r="T19" a="1"/>
  <c r="T19" s="1"/>
  <c r="T42" a="1"/>
  <c r="T42" s="1"/>
  <c r="T33" a="1"/>
  <c r="T33" s="1"/>
  <c r="T17" a="1"/>
  <c r="T17" s="1"/>
  <c r="T32" a="1"/>
  <c r="T32" s="1"/>
  <c r="T39" a="1"/>
  <c r="T39" s="1"/>
  <c r="T31" a="1"/>
  <c r="T31" s="1"/>
  <c r="T23" a="1"/>
  <c r="T23" s="1"/>
  <c r="T16" a="1"/>
  <c r="T16" s="1"/>
  <c r="S39" l="1" a="1"/>
  <c r="S39" s="1"/>
  <c r="S31" a="1"/>
  <c r="S31" s="1"/>
  <c r="S23" a="1"/>
  <c r="S23" s="1"/>
  <c r="S37" a="1"/>
  <c r="S37" s="1"/>
  <c r="S29" a="1"/>
  <c r="S29" s="1"/>
  <c r="N12"/>
  <c r="S35" a="1"/>
  <c r="S35" s="1"/>
  <c r="S19" a="1"/>
  <c r="S19" s="1"/>
  <c r="S38" a="1"/>
  <c r="S38" s="1"/>
  <c r="S30" a="1"/>
  <c r="S30" s="1"/>
  <c r="S22" a="1"/>
  <c r="S22" s="1"/>
  <c r="S42" a="1"/>
  <c r="S42" s="1"/>
  <c r="S26" a="1"/>
  <c r="S26" s="1"/>
  <c r="S41" a="1"/>
  <c r="S41" s="1"/>
  <c r="S25" a="1"/>
  <c r="S25" s="1"/>
  <c r="S45" a="1"/>
  <c r="S45" s="1"/>
  <c r="S21" a="1"/>
  <c r="S21" s="1"/>
  <c r="S27" a="1"/>
  <c r="S27" s="1"/>
  <c r="S44" a="1"/>
  <c r="S44" s="1"/>
  <c r="S36" a="1"/>
  <c r="S36" s="1"/>
  <c r="S28" a="1"/>
  <c r="S28" s="1"/>
  <c r="S20" a="1"/>
  <c r="S20" s="1"/>
  <c r="S43" a="1"/>
  <c r="S43" s="1"/>
  <c r="S34" a="1"/>
  <c r="S34" s="1"/>
  <c r="S18" a="1"/>
  <c r="S18" s="1"/>
  <c r="N8"/>
  <c r="S33" a="1"/>
  <c r="S33" s="1"/>
  <c r="S16" a="1"/>
  <c r="S16" s="1"/>
  <c r="S24" a="1"/>
  <c r="S24" s="1"/>
  <c r="S17" a="1"/>
  <c r="S17" s="1"/>
  <c r="S40" a="1"/>
  <c r="S40" s="1"/>
  <c r="S32" a="1"/>
  <c r="S32" s="1"/>
</calcChain>
</file>

<file path=xl/sharedStrings.xml><?xml version="1.0" encoding="utf-8"?>
<sst xmlns="http://schemas.openxmlformats.org/spreadsheetml/2006/main" count="526" uniqueCount="162">
  <si>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</si>
  <si>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</si>
  <si>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</si>
  <si>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</si>
  <si>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</si>
  <si>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</si>
  <si>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</si>
  <si>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</si>
  <si>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</si>
  <si>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</si>
  <si>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</si>
  <si>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</si>
  <si>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</si>
  <si>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</si>
  <si>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</si>
  <si>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</si>
  <si>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</si>
  <si>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</si>
  <si>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</si>
  <si>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</si>
  <si>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</si>
  <si>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</si>
  <si>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</si>
  <si>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</si>
  <si>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</si>
  <si>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</si>
  <si>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</si>
  <si>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</si>
  <si>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</si>
  <si>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</si>
  <si>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</si>
  <si>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</si>
  <si>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</si>
  <si>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</si>
  <si>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</si>
  <si>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</si>
  <si>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</si>
  <si>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</si>
  <si>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</si>
  <si>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</si>
  <si>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</si>
  <si>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</si>
  <si>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</si>
  <si>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</si>
  <si>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</si>
  <si>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</si>
  <si>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</si>
  <si>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</si>
  <si>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</si>
  <si>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</si>
  <si>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</si>
  <si>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</si>
  <si>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</si>
  <si>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</si>
  <si>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</si>
  <si>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</si>
  <si>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</si>
  <si>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</si>
  <si>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</si>
  <si>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</si>
  <si>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</si>
  <si>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</si>
  <si>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</si>
  <si>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</si>
  <si>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</si>
  <si>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</si>
  <si>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</si>
  <si>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</si>
  <si>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</si>
  <si>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</si>
  <si>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</si>
  <si>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</si>
  <si>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</si>
  <si>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</si>
  <si>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</si>
  <si>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</si>
  <si>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</si>
  <si>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</si>
  <si>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</si>
  <si>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</si>
  <si>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</si>
  <si>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</si>
  <si>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</si>
  <si>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</si>
  <si>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</si>
  <si>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</si>
  <si>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</si>
  <si>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</si>
  <si>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</si>
  <si>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</si>
  <si>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</si>
  <si>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</si>
  <si>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</si>
  <si>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</si>
  <si>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</si>
  <si>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</si>
  <si>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</si>
  <si>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</si>
  <si>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</si>
  <si>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</si>
  <si>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</si>
  <si>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</si>
  <si>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</si>
  <si>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</si>
  <si>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</si>
  <si>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</si>
  <si>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</si>
  <si>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</si>
  <si>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</si>
  <si>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</si>
  <si>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</si>
  <si>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</si>
  <si>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</si>
  <si>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</si>
  <si>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</si>
  <si>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</si>
  <si>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</si>
  <si>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</si>
  <si>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</si>
  <si>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</si>
  <si>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</si>
  <si>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</si>
  <si>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</si>
  <si>
    <t>Function Name</t>
  </si>
  <si>
    <t>Actor</t>
  </si>
  <si>
    <t>Add New Order</t>
  </si>
  <si>
    <t>Action</t>
  </si>
  <si>
    <t>Process steps</t>
  </si>
  <si>
    <t>Click on Add New Item Link</t>
  </si>
  <si>
    <t>Click Create</t>
  </si>
  <si>
    <t xml:space="preserve">Save the item in to db . -
Add this item to Cart Add region </t>
  </si>
  <si>
    <t>Display Pop Up for add new item - Allow user for set a product whether is permanent or not</t>
  </si>
  <si>
    <t>Add price category screen: _x000D_
- đưa column price lên sau price content, last modified user để cuối cùng, date sau price_x000D_
- last modified user chỉ lấy username, ko lấy full name</t>
  </si>
  <si>
    <t>Add price category screen:_x000D_
_x000D_
- button Create đổi thành Add</t>
  </si>
  <si>
    <t>Request tab_x000D_
- dòng chữ màu đỏ đổi thành màu khác</t>
  </si>
  <si>
    <t xml:space="preserve">Request tab: _x000D_
- thay nút Add bằng nút Detail_x000D_
- bỏ table price, chỉ để total price_x000D_
- khi click Detail, sẽ hiển thị price table gồm các price records thuộc total price đó_x000D_
</t>
  </si>
  <si>
    <t xml:space="preserve">Request tab:_x000D_
- thêm nút Remove ở mỗi record trong detail screen_x000D_
stt = Approved thì button Remove bị disable_x000D_
</t>
  </si>
  <si>
    <t>- Nếu stt ở Hub = expired, =&gt; status Order ở tiktak = Returned_x000D_
+ cus có 2 lựa chọn: _x000D_
   * Nếu gửi lại order -&gt; cho edit price_x000D_
   * Nếu Cancel -&gt; finished</t>
  </si>
  <si>
    <t>phía trên logo, để 1 dòng chữ để cho ng dùng biết mình đang ở màn hình nào (vd: đang ở plan: Plan Dashboard)</t>
  </si>
  <si>
    <t>General</t>
  </si>
  <si>
    <t>Đổi dòng chữ "Some random text.." dưới Step bằng câu có ý nghĩa (theo ý nghĩa của từng step)_x000D_
- step 1: chọn product muốn mua_x000D_
- step 2: điền thông tin người mua hàng để nhận hàng_x000D_
- step 3: nhận passcode</t>
  </si>
  <si>
    <t>Đổi field Address thành Your address ở step 2</t>
  </si>
  <si>
    <t>Step 3:_x000D_
- nếu buyer chọn Direct Delivery:_x000D_
Bạn đang order kiểu Direct Delivery._x000D_
Chúng tôi sẽ giao hàng cho bạn trong vòng [3] ngày._x000D_
- nếu buyer chọn Buffer Delivery:_x000D_
Bạn đang order kiểu buffer delivery._x000D_
Bạn có thời gian 3 ngày để đến Hub đã lựa chọn để lấy hàng kể từ ngày thông báo hàng đã đến Hub._x000D_
Vui lòng đem passcode này đến cho nhân viên at Hub để lấy hàng</t>
  </si>
  <si>
    <t>Sử dụng màn hình của Buyer để Cus tạo order: (chỉ order by Direct Delivery)_x000D_
- bỏ step 3_x000D_
- thêm button Add product, Search ở step 1_x000D_
- ở step 1: trong Cart Add, field Amount cho Cus edit</t>
  </si>
  <si>
    <t>Chuỗi passcode: HHmmss</t>
  </si>
  <si>
    <t>Add order:_x000D_
- step 1: khi add product xong,có check box isPermanent_x000D_
+ nếu check: sau khi add product to Cart add -&gt; nếu reload lại page, product mới add sẽ xuất hiện trong product list (show trên page)_x000D_
_x000D_
+ nếu uncheck: add to Cart Add only</t>
  </si>
  <si>
    <t>Assign DM_x000D_
- 2 button Reassign, Assign để vào trong khung Assign luôn</t>
  </si>
  <si>
    <t>Assign DM:_x000D_
- button Mark as Finished để ngay dòng chữ Click to see Detail</t>
  </si>
  <si>
    <t>tab Request_x000D_
- thêm field Note khi reject price. để tiktak staff biết đc lí do reject</t>
  </si>
  <si>
    <t>tab Request:_x000D_
lưu field note bằng cách mỗi lần note sẽ enter xuống dòng</t>
  </si>
  <si>
    <t>tab Request:_x000D_
- kéo nhỏ field Total lại_x000D_
- để chỗ cho Note</t>
  </si>
  <si>
    <t>Add Product:_x000D_
- Lỗi khi create product mà có Image (bỏ url vào Image)</t>
  </si>
  <si>
    <t>Add new product:_x000D_
sau khi add product, product mới được tạo phải nằm ở record đầu tiên</t>
  </si>
  <si>
    <t>main page of Shopping Cart:_x000D_
- nút Home chưa xài được</t>
  </si>
  <si>
    <t>Màn hình Shopping cart:_x000D_
- thêm button Search để buyer search product</t>
  </si>
  <si>
    <t xml:space="preserve">màn hình Shopping Cart:_x000D_
_x000D_
- step 2: nhập tất cả (trừ Delivery type, Payment type: 2 field này ko required) =&gt; quăng lỗi </t>
  </si>
  <si>
    <t>màn hình shopping cart: step 2_x000D_
- bỏ dấu * ở field Address or nếu ko nhập thì fải bắt validate</t>
  </si>
  <si>
    <t>Create Order_x000D_
- tạo nhiều order với các kiểu deliverytype và payment type là khác nhau -&gt; dưới db chỉ lưu 1 kiểu delivery type, payment type _x000D_
=&gt; sửa lại, khi insert xuống database, user order theo delivery type và payment type nào thì insert đúng kiểu đó</t>
  </si>
  <si>
    <t>Add existing order into request_x000D_
- check các order muốn add để tạo request -&gt; button Add to Request chưa thực hiện gì cả</t>
  </si>
  <si>
    <t>Not a bug</t>
  </si>
  <si>
    <r>
      <t xml:space="preserve">Customer:
     Bo phan Add New Order khi tao request.
     Them flow tao Order su dung lai man hinh cua Buyer khi tao flow. Cho phep Customer tao them product
Buyer:
     Sua thong tin se hien thi sau khi Customer mua hang xong. =&gt; Chon direct =&gt; hien thi ngay gio khach hang co the nhan hang. Tom tat mua hang. 
    Neu chon o Hub thi thong bao nhan hang o dau. passcode la gi.  khi nao hang toi thi se inform qua email
Tiktak Staff:
 </t>
    </r>
    <r>
      <rPr>
        <sz val="12"/>
        <color theme="6" tint="0.59999389629810485"/>
        <rFont val="Calibri"/>
        <family val="2"/>
        <scheme val="minor"/>
      </rPr>
      <t xml:space="preserve"> Man hinh edit order trong delivery plan </t>
    </r>
    <r>
      <rPr>
        <sz val="12"/>
        <color theme="0"/>
        <rFont val="Calibri"/>
        <family val="2"/>
        <scheme val="minor"/>
      </rPr>
      <t xml:space="preserve">
  Cho phep order voi trang thai return thi sua gia. 
  </t>
    </r>
    <r>
      <rPr>
        <sz val="12"/>
        <color theme="6" tint="0.59999389629810485"/>
        <rFont val="Calibri"/>
        <family val="2"/>
        <scheme val="minor"/>
      </rPr>
      <t>Lam theo flow hien tai cua customer</t>
    </r>
    <r>
      <rPr>
        <sz val="12"/>
        <color theme="0"/>
        <rFont val="Calibri"/>
        <family val="2"/>
        <scheme val="minor"/>
      </rPr>
      <t xml:space="preserve">
Hub Login :
</t>
    </r>
    <r>
      <rPr>
        <sz val="12"/>
        <color theme="6" tint="0.59999389629810485"/>
        <rFont val="Calibri"/>
        <family val="2"/>
        <scheme val="minor"/>
      </rPr>
      <t xml:space="preserve"> Bat Hub Login  Display nhung order lien quan toi hub do thoi</t>
    </r>
  </si>
  <si>
    <t xml:space="preserve">Customer:
Tiktak : 
    Implement Return Plan.
   Hệ thống tính toán expired khi nào 
</t>
  </si>
</sst>
</file>

<file path=xl/styles.xml><?xml version="1.0" encoding="utf-8"?>
<styleSheet xmlns="http://schemas.openxmlformats.org/spreadsheetml/2006/main">
  <fonts count="26">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family val="2"/>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
      <b/>
      <sz val="12"/>
      <color theme="0"/>
      <name val="Calibri"/>
      <family val="2"/>
      <scheme val="minor"/>
    </font>
    <font>
      <sz val="12"/>
      <color theme="6" tint="0.59999389629810485"/>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8">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24" fillId="2" borderId="0" xfId="0" applyFo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xf numFmtId="0" fontId="0" fillId="2" borderId="0" xfId="0" applyNumberFormat="1" applyFont="1" applyFill="1" applyBorder="1" applyAlignment="1">
      <alignment horizontal="left" vertical="center" wrapText="1" indent="1"/>
    </xf>
    <xf numFmtId="14" fontId="0" fillId="2" borderId="0" xfId="2" applyFont="1" applyFill="1" applyBorder="1" applyAlignment="1">
      <alignment horizontal="left" vertical="center" wrapText="1" indent="1"/>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relativeIndent="255"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relativeIndent="255"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1.6377158938091042E-2"/>
          <c:y val="0"/>
          <c:w val="0.97886606699030954"/>
          <c:h val="0.94944925634295763"/>
        </c:manualLayout>
      </c:layout>
      <c:areaChart>
        <c:grouping val="standard"/>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16</c:v>
                </c:pt>
                <c:pt idx="11">
                  <c:v>17</c:v>
                </c:pt>
                <c:pt idx="12">
                  <c:v>17</c:v>
                </c:pt>
                <c:pt idx="13">
                  <c:v>17</c:v>
                </c:pt>
                <c:pt idx="14">
                  <c:v>17</c:v>
                </c:pt>
                <c:pt idx="15">
                  <c:v>17</c:v>
                </c:pt>
                <c:pt idx="16">
                  <c:v>17</c:v>
                </c:pt>
                <c:pt idx="17">
                  <c:v>17</c:v>
                </c:pt>
                <c:pt idx="18">
                  <c:v>17</c:v>
                </c:pt>
                <c:pt idx="19">
                  <c:v>17</c:v>
                </c:pt>
              </c:numCache>
            </c:numRef>
          </c:val>
        </c:ser>
        <c:axId val="50063616"/>
        <c:axId val="49356800"/>
      </c:areaChart>
      <c:lineChart>
        <c:grouping val="standard"/>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c:f>
              <c:numCache>
                <c:formatCode>General</c:formatCode>
                <c:ptCount val="20"/>
                <c:pt idx="0">
                  <c:v>0</c:v>
                </c:pt>
                <c:pt idx="1">
                  <c:v>9</c:v>
                </c:pt>
                <c:pt idx="2">
                  <c:v>9</c:v>
                </c:pt>
                <c:pt idx="3">
                  <c:v>9</c:v>
                </c:pt>
                <c:pt idx="4">
                  <c:v>15</c:v>
                </c:pt>
                <c:pt idx="5">
                  <c:v>15</c:v>
                </c:pt>
                <c:pt idx="6">
                  <c:v>15</c:v>
                </c:pt>
                <c:pt idx="7">
                  <c:v>15</c:v>
                </c:pt>
                <c:pt idx="8">
                  <c:v>34</c:v>
                </c:pt>
                <c:pt idx="9">
                  <c:v>35</c:v>
                </c:pt>
                <c:pt idx="10">
                  <c:v>35</c:v>
                </c:pt>
                <c:pt idx="11">
                  <c:v>35</c:v>
                </c:pt>
                <c:pt idx="12">
                  <c:v>35</c:v>
                </c:pt>
                <c:pt idx="13">
                  <c:v>35</c:v>
                </c:pt>
                <c:pt idx="14">
                  <c:v>35</c:v>
                </c:pt>
                <c:pt idx="15">
                  <c:v>35</c:v>
                </c:pt>
                <c:pt idx="16">
                  <c:v>35</c:v>
                </c:pt>
                <c:pt idx="17">
                  <c:v>35</c:v>
                </c:pt>
                <c:pt idx="18">
                  <c:v>35</c:v>
                </c:pt>
                <c:pt idx="19">
                  <c:v>35</c:v>
                </c:pt>
              </c:numCache>
            </c:numRef>
          </c:val>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16</c:v>
                </c:pt>
                <c:pt idx="11">
                  <c:v>17</c:v>
                </c:pt>
                <c:pt idx="12">
                  <c:v>17</c:v>
                </c:pt>
                <c:pt idx="13">
                  <c:v>17</c:v>
                </c:pt>
                <c:pt idx="14">
                  <c:v>17</c:v>
                </c:pt>
                <c:pt idx="15">
                  <c:v>17</c:v>
                </c:pt>
                <c:pt idx="16">
                  <c:v>17</c:v>
                </c:pt>
                <c:pt idx="17">
                  <c:v>17</c:v>
                </c:pt>
                <c:pt idx="18">
                  <c:v>17</c:v>
                </c:pt>
                <c:pt idx="19">
                  <c:v>17</c:v>
                </c:pt>
              </c:numCache>
            </c:numRef>
          </c:val>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[0]!opened_labels</c:f>
              <c:numCache>
                <c:formatCode>General</c:formatCode>
                <c:ptCount val="20"/>
                <c:pt idx="0">
                  <c:v>1.4000000000000001</c:v>
                </c:pt>
                <c:pt idx="1">
                  <c:v>10.4</c:v>
                </c:pt>
                <c:pt idx="2">
                  <c:v>10.4</c:v>
                </c:pt>
                <c:pt idx="3">
                  <c:v>10.4</c:v>
                </c:pt>
                <c:pt idx="4">
                  <c:v>16.399999999999999</c:v>
                </c:pt>
                <c:pt idx="5">
                  <c:v>16.399999999999999</c:v>
                </c:pt>
                <c:pt idx="6">
                  <c:v>16.399999999999999</c:v>
                </c:pt>
                <c:pt idx="7">
                  <c:v>16.399999999999999</c:v>
                </c:pt>
                <c:pt idx="8">
                  <c:v>35.4</c:v>
                </c:pt>
                <c:pt idx="9">
                  <c:v>36.4</c:v>
                </c:pt>
                <c:pt idx="10">
                  <c:v>36.4</c:v>
                </c:pt>
                <c:pt idx="11">
                  <c:v>36.4</c:v>
                </c:pt>
                <c:pt idx="12">
                  <c:v>36.4</c:v>
                </c:pt>
                <c:pt idx="13">
                  <c:v>36.4</c:v>
                </c:pt>
                <c:pt idx="14">
                  <c:v>36.4</c:v>
                </c:pt>
                <c:pt idx="15">
                  <c:v>36.4</c:v>
                </c:pt>
                <c:pt idx="16">
                  <c:v>36.4</c:v>
                </c:pt>
                <c:pt idx="17">
                  <c:v>36.4</c:v>
                </c:pt>
                <c:pt idx="18">
                  <c:v>36.4</c:v>
                </c:pt>
                <c:pt idx="19">
                  <c:v>36.4</c:v>
                </c:pt>
              </c:numCache>
            </c:numRef>
          </c:val>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2.4000000000000004</c:v>
                </c:pt>
                <c:pt idx="1">
                  <c:v>2.4000000000000004</c:v>
                </c:pt>
                <c:pt idx="2">
                  <c:v>2.4000000000000004</c:v>
                </c:pt>
                <c:pt idx="3">
                  <c:v>3.4000000000000004</c:v>
                </c:pt>
                <c:pt idx="4">
                  <c:v>3.4000000000000004</c:v>
                </c:pt>
                <c:pt idx="5">
                  <c:v>5.4</c:v>
                </c:pt>
                <c:pt idx="6">
                  <c:v>5.4</c:v>
                </c:pt>
                <c:pt idx="7">
                  <c:v>5.4</c:v>
                </c:pt>
                <c:pt idx="8">
                  <c:v>5.4</c:v>
                </c:pt>
                <c:pt idx="9">
                  <c:v>6.4</c:v>
                </c:pt>
                <c:pt idx="10">
                  <c:v>17.399999999999999</c:v>
                </c:pt>
                <c:pt idx="11">
                  <c:v>18.399999999999999</c:v>
                </c:pt>
                <c:pt idx="12">
                  <c:v>18.399999999999999</c:v>
                </c:pt>
                <c:pt idx="13">
                  <c:v>18.399999999999999</c:v>
                </c:pt>
                <c:pt idx="14">
                  <c:v>18.399999999999999</c:v>
                </c:pt>
                <c:pt idx="15">
                  <c:v>18.399999999999999</c:v>
                </c:pt>
                <c:pt idx="16">
                  <c:v>18.399999999999999</c:v>
                </c:pt>
                <c:pt idx="17">
                  <c:v>18.399999999999999</c:v>
                </c:pt>
                <c:pt idx="18">
                  <c:v>18.399999999999999</c:v>
                </c:pt>
                <c:pt idx="19">
                  <c:v>18.399999999999999</c:v>
                </c:pt>
              </c:numCache>
            </c:numRef>
          </c:val>
        </c:ser>
        <c:dLbls>
          <c:showVal val="1"/>
        </c:dLbls>
        <c:marker val="1"/>
        <c:axId val="50063616"/>
        <c:axId val="49356800"/>
      </c:lineChart>
      <c:dateAx>
        <c:axId val="50063616"/>
        <c:scaling>
          <c:orientation val="minMax"/>
        </c:scaling>
        <c:axPos val="b"/>
        <c:majorGridlines>
          <c:spPr>
            <a:ln>
              <a:solidFill>
                <a:schemeClr val="tx1">
                  <a:lumMod val="50000"/>
                  <a:lumOff val="50000"/>
                </a:schemeClr>
              </a:solidFill>
            </a:ln>
            <a:effectLst/>
          </c:spPr>
        </c:majorGridlines>
        <c:numFmt formatCode="m/d/yy" sourceLinked="0"/>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49356800"/>
        <c:crosses val="autoZero"/>
        <c:lblOffset val="100"/>
        <c:baseTimeUnit val="days"/>
      </c:dateAx>
      <c:valAx>
        <c:axId val="49356800"/>
        <c:scaling>
          <c:orientation val="minMax"/>
        </c:scaling>
        <c:delete val="1"/>
        <c:axPos val="l"/>
        <c:numFmt formatCode="General" sourceLinked="1"/>
        <c:majorTickMark val="none"/>
        <c:tickLblPos val="none"/>
        <c:crossAx val="50063616"/>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chart>
  <c:spPr>
    <a:noFill/>
    <a:ln w="9525" cap="flat" cmpd="sng" algn="ctr">
      <a:no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142875</xdr:rowOff>
    </xdr:from>
    <xdr:to>
      <xdr:col>1</xdr:col>
      <xdr:colOff>9391650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42925"/>
          <a:ext cx="12192000" cy="9753600"/>
        </a:xfrm>
        <a:prstGeom prst="rect">
          <a:avLst/>
        </a:prstGeom>
        <a:noFill/>
        <a:ln w="1">
          <a:noFill/>
          <a:miter lim="800000"/>
          <a:headEnd/>
          <a:tailEnd type="none" w="med" len="med"/>
        </a:ln>
        <a:effectLst/>
      </xdr:spPr>
    </xdr:pic>
    <xdr:clientData/>
  </xdr:twoCellAnchor>
  <xdr:oneCellAnchor>
    <xdr:from>
      <xdr:col>0</xdr:col>
      <xdr:colOff>809625</xdr:colOff>
      <xdr:row>21</xdr:row>
      <xdr:rowOff>66675</xdr:rowOff>
    </xdr:from>
    <xdr:ext cx="1006045" cy="264560"/>
    <xdr:sp macro="" textlink="">
      <xdr:nvSpPr>
        <xdr:cNvPr id="3" name="TextBox 2"/>
        <xdr:cNvSpPr txBox="1"/>
      </xdr:nvSpPr>
      <xdr:spPr>
        <a:xfrm>
          <a:off x="809625" y="4267200"/>
          <a:ext cx="10060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u="sng">
              <a:solidFill>
                <a:schemeClr val="accent2"/>
              </a:solidFill>
            </a:rPr>
            <a:t>Add</a:t>
          </a:r>
          <a:r>
            <a:rPr lang="en-US" sz="1100" u="sng" baseline="0">
              <a:solidFill>
                <a:schemeClr val="accent2"/>
              </a:solidFill>
            </a:rPr>
            <a:t> New Item</a:t>
          </a:r>
          <a:endParaRPr lang="en-US" sz="1100" u="sng">
            <a:solidFill>
              <a:schemeClr val="accent2"/>
            </a:solidFill>
          </a:endParaRPr>
        </a:p>
      </xdr:txBody>
    </xdr:sp>
    <xdr:clientData/>
  </xdr:oneCellAnchor>
  <xdr:twoCellAnchor editAs="oneCell">
    <xdr:from>
      <xdr:col>1</xdr:col>
      <xdr:colOff>3124200</xdr:colOff>
      <xdr:row>16</xdr:row>
      <xdr:rowOff>133350</xdr:rowOff>
    </xdr:from>
    <xdr:to>
      <xdr:col>1</xdr:col>
      <xdr:colOff>8486775</xdr:colOff>
      <xdr:row>41</xdr:row>
      <xdr:rowOff>9525</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24550" y="3333750"/>
          <a:ext cx="5362575" cy="4876800"/>
        </a:xfrm>
        <a:prstGeom prst="rect">
          <a:avLst/>
        </a:prstGeom>
        <a:noFill/>
      </xdr:spPr>
    </xdr:pic>
    <xdr:clientData/>
  </xdr:twoCellAnchor>
</xdr:wsDr>
</file>

<file path=xl/tables/table1.xml><?xml version="1.0" encoding="utf-8"?>
<table xmlns="http://schemas.openxmlformats.org/spreadsheetml/2006/main" id="1" name="issues" displayName="issues" ref="B16:L108" totalsRowShown="0" headerRowDxfId="4">
  <autoFilter ref="B16:L108">
    <filterColumn colId="6">
      <filters blank="1"/>
    </filterColumn>
  </autoFilter>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tabColor theme="5"/>
    <pageSetUpPr fitToPage="1"/>
  </sheetPr>
  <dimension ref="B1:L108"/>
  <sheetViews>
    <sheetView showGridLines="0" topLeftCell="A75" zoomScale="60" zoomScaleNormal="60" workbookViewId="0">
      <selection activeCell="B104" sqref="B104"/>
    </sheetView>
  </sheetViews>
  <sheetFormatPr defaultRowHeight="30" customHeight="1"/>
  <cols>
    <col min="1" max="1" width="2.75" customWidth="1"/>
    <col min="2" max="2" width="6.25" customWidth="1"/>
    <col min="3" max="3" width="64.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row r="2" spans="2:12" ht="30" customHeight="1">
      <c r="B2" s="52" t="s">
        <v>24</v>
      </c>
      <c r="C2" s="53"/>
      <c r="D2" s="53"/>
      <c r="E2" s="53"/>
      <c r="F2" s="53"/>
      <c r="G2" s="5" t="s">
        <v>15</v>
      </c>
      <c r="H2" s="5" t="s">
        <v>16</v>
      </c>
      <c r="I2" s="5" t="s">
        <v>22</v>
      </c>
      <c r="J2" s="16" t="s">
        <v>23</v>
      </c>
      <c r="K2" s="19"/>
    </row>
    <row r="3" spans="2:12" ht="20.25" customHeight="1">
      <c r="B3" s="54"/>
      <c r="C3" s="55"/>
      <c r="D3" s="55"/>
      <c r="E3" s="55"/>
      <c r="F3" s="55"/>
      <c r="G3" s="6" t="s">
        <v>5</v>
      </c>
      <c r="H3" s="6" t="s">
        <v>5</v>
      </c>
      <c r="I3" s="7">
        <v>41384</v>
      </c>
      <c r="J3" s="17">
        <v>20</v>
      </c>
      <c r="K3" s="20"/>
    </row>
    <row r="16" spans="2:12" ht="30" customHeight="1">
      <c r="B16" s="8" t="s">
        <v>2</v>
      </c>
      <c r="C16" s="8" t="s">
        <v>14</v>
      </c>
      <c r="D16" s="8" t="s">
        <v>15</v>
      </c>
      <c r="E16" s="8" t="s">
        <v>16</v>
      </c>
      <c r="F16" s="9" t="s">
        <v>17</v>
      </c>
      <c r="G16" s="8" t="s">
        <v>18</v>
      </c>
      <c r="H16" s="10" t="s">
        <v>19</v>
      </c>
      <c r="I16" s="8" t="s">
        <v>20</v>
      </c>
      <c r="J16" s="18" t="s">
        <v>21</v>
      </c>
      <c r="K16" s="18" t="s">
        <v>56</v>
      </c>
      <c r="L16" s="15" t="s">
        <v>40</v>
      </c>
    </row>
    <row r="17" spans="2:12" ht="44.25" hidden="1" customHeight="1">
      <c r="B17" s="2">
        <v>1</v>
      </c>
      <c r="C17" s="12" t="s">
        <v>25</v>
      </c>
      <c r="D17" s="11" t="s">
        <v>33</v>
      </c>
      <c r="E17" s="11" t="s">
        <v>26</v>
      </c>
      <c r="F17" s="3">
        <v>41352</v>
      </c>
      <c r="G17" s="11" t="s">
        <v>27</v>
      </c>
      <c r="H17" s="3">
        <v>41354</v>
      </c>
      <c r="I17" s="2" t="s">
        <v>42</v>
      </c>
      <c r="J17" s="13"/>
      <c r="K17" s="13" t="s">
        <v>42</v>
      </c>
      <c r="L17" s="1">
        <v>41354</v>
      </c>
    </row>
    <row r="18" spans="2:12" ht="69.75" hidden="1" customHeight="1">
      <c r="B18" s="2">
        <v>2</v>
      </c>
      <c r="C18" s="12" t="s">
        <v>28</v>
      </c>
      <c r="D18" s="11" t="s">
        <v>33</v>
      </c>
      <c r="E18" s="11" t="s">
        <v>26</v>
      </c>
      <c r="F18" s="3">
        <v>41352</v>
      </c>
      <c r="G18" s="11" t="s">
        <v>27</v>
      </c>
      <c r="H18" s="3">
        <v>41353</v>
      </c>
      <c r="I18" s="11" t="s">
        <v>42</v>
      </c>
      <c r="J18" s="13"/>
      <c r="K18" s="13" t="s">
        <v>42</v>
      </c>
      <c r="L18" s="1">
        <v>41354</v>
      </c>
    </row>
    <row r="19" spans="2:12" ht="48.75" hidden="1" customHeight="1">
      <c r="B19" s="2">
        <v>3</v>
      </c>
      <c r="C19" s="12" t="s">
        <v>29</v>
      </c>
      <c r="D19" s="11" t="s">
        <v>33</v>
      </c>
      <c r="E19" s="11" t="s">
        <v>26</v>
      </c>
      <c r="F19" s="3">
        <v>41352</v>
      </c>
      <c r="G19" s="11" t="s">
        <v>27</v>
      </c>
      <c r="H19" s="3">
        <v>41353</v>
      </c>
      <c r="I19" s="11" t="s">
        <v>42</v>
      </c>
      <c r="J19" s="13"/>
      <c r="K19" s="13" t="s">
        <v>42</v>
      </c>
      <c r="L19" s="1">
        <v>41354</v>
      </c>
    </row>
    <row r="20" spans="2:12" ht="128.25" hidden="1" customHeight="1">
      <c r="B20" s="2">
        <v>4</v>
      </c>
      <c r="C20" s="12" t="s">
        <v>30</v>
      </c>
      <c r="D20" s="11" t="s">
        <v>33</v>
      </c>
      <c r="E20" s="11" t="s">
        <v>26</v>
      </c>
      <c r="F20" s="3">
        <v>41352</v>
      </c>
      <c r="G20" s="11" t="s">
        <v>27</v>
      </c>
      <c r="H20" s="3">
        <v>41353</v>
      </c>
      <c r="I20" s="11" t="s">
        <v>42</v>
      </c>
      <c r="J20" s="13"/>
      <c r="K20" s="13" t="s">
        <v>42</v>
      </c>
      <c r="L20" s="1">
        <v>41354</v>
      </c>
    </row>
    <row r="21" spans="2:12" ht="33.75" hidden="1" customHeight="1">
      <c r="B21" s="2">
        <v>5</v>
      </c>
      <c r="C21" s="12" t="s">
        <v>31</v>
      </c>
      <c r="D21" s="11" t="s">
        <v>33</v>
      </c>
      <c r="E21" s="11" t="s">
        <v>26</v>
      </c>
      <c r="F21" s="3">
        <v>41352</v>
      </c>
      <c r="G21" s="11" t="s">
        <v>27</v>
      </c>
      <c r="H21" s="3">
        <v>41353</v>
      </c>
      <c r="I21" s="11" t="s">
        <v>42</v>
      </c>
      <c r="J21" s="13"/>
      <c r="K21" s="13" t="s">
        <v>42</v>
      </c>
      <c r="L21" s="1">
        <v>41354</v>
      </c>
    </row>
    <row r="22" spans="2:12" ht="91.5" hidden="1" customHeight="1">
      <c r="B22" s="2">
        <v>6</v>
      </c>
      <c r="C22" s="12" t="s">
        <v>35</v>
      </c>
      <c r="D22" s="11" t="s">
        <v>33</v>
      </c>
      <c r="E22" s="11" t="s">
        <v>26</v>
      </c>
      <c r="F22" s="3">
        <v>41352</v>
      </c>
      <c r="G22" s="11" t="s">
        <v>27</v>
      </c>
      <c r="H22" s="3">
        <v>41353</v>
      </c>
      <c r="I22" s="11" t="s">
        <v>42</v>
      </c>
      <c r="J22" s="13"/>
      <c r="K22" s="13" t="s">
        <v>42</v>
      </c>
      <c r="L22" s="1">
        <v>41354</v>
      </c>
    </row>
    <row r="23" spans="2:12" ht="62.25" hidden="1" customHeight="1">
      <c r="B23" s="2">
        <v>7</v>
      </c>
      <c r="C23" s="12" t="s">
        <v>38</v>
      </c>
      <c r="D23" s="11" t="s">
        <v>34</v>
      </c>
      <c r="E23" s="11" t="s">
        <v>26</v>
      </c>
      <c r="F23" s="3">
        <v>41352</v>
      </c>
      <c r="G23" s="11" t="s">
        <v>27</v>
      </c>
      <c r="H23" s="3">
        <v>41353</v>
      </c>
      <c r="I23" s="2" t="s">
        <v>42</v>
      </c>
      <c r="J23" s="14" t="s">
        <v>43</v>
      </c>
      <c r="L23" s="1">
        <v>41354</v>
      </c>
    </row>
    <row r="24" spans="2:12" ht="75" hidden="1" customHeight="1">
      <c r="B24" s="2">
        <v>8</v>
      </c>
      <c r="C24" s="12" t="s">
        <v>32</v>
      </c>
      <c r="D24" s="11" t="s">
        <v>34</v>
      </c>
      <c r="E24" s="11" t="s">
        <v>26</v>
      </c>
      <c r="F24" s="3">
        <v>41352</v>
      </c>
      <c r="G24" s="11" t="s">
        <v>27</v>
      </c>
      <c r="H24" s="3">
        <v>41353</v>
      </c>
      <c r="I24" s="2" t="s">
        <v>42</v>
      </c>
      <c r="L24" s="1">
        <v>41354</v>
      </c>
    </row>
    <row r="25" spans="2:12" s="47" customFormat="1" ht="78" customHeight="1">
      <c r="B25" s="42">
        <v>9</v>
      </c>
      <c r="C25" s="43" t="s">
        <v>36</v>
      </c>
      <c r="D25" s="42" t="s">
        <v>39</v>
      </c>
      <c r="E25" s="42" t="s">
        <v>26</v>
      </c>
      <c r="F25" s="44">
        <v>41352</v>
      </c>
      <c r="G25" s="42" t="s">
        <v>27</v>
      </c>
      <c r="H25" s="44"/>
      <c r="I25" s="42"/>
      <c r="J25" s="45" t="s">
        <v>107</v>
      </c>
      <c r="K25" s="45"/>
      <c r="L25" s="46">
        <v>41354</v>
      </c>
    </row>
    <row r="26" spans="2:12" s="47" customFormat="1" ht="54" customHeight="1">
      <c r="B26" s="42">
        <v>10</v>
      </c>
      <c r="C26" s="43" t="s">
        <v>37</v>
      </c>
      <c r="D26" s="42" t="s">
        <v>39</v>
      </c>
      <c r="E26" s="42" t="s">
        <v>26</v>
      </c>
      <c r="F26" s="44">
        <v>41352</v>
      </c>
      <c r="G26" s="42" t="s">
        <v>27</v>
      </c>
      <c r="H26" s="44"/>
      <c r="I26" s="42"/>
      <c r="J26" s="45"/>
      <c r="K26" s="45"/>
      <c r="L26" s="46">
        <v>41355</v>
      </c>
    </row>
    <row r="27" spans="2:12" ht="48.75" hidden="1" customHeight="1">
      <c r="B27" s="2">
        <v>11</v>
      </c>
      <c r="C27" s="12" t="s">
        <v>41</v>
      </c>
      <c r="D27" s="11" t="s">
        <v>33</v>
      </c>
      <c r="E27" s="11" t="s">
        <v>26</v>
      </c>
      <c r="F27" s="3">
        <v>41352</v>
      </c>
      <c r="G27" s="11" t="s">
        <v>27</v>
      </c>
      <c r="H27" s="3">
        <v>41352</v>
      </c>
      <c r="I27" s="11" t="s">
        <v>27</v>
      </c>
      <c r="K27" s="14" t="s">
        <v>27</v>
      </c>
    </row>
    <row r="28" spans="2:12" ht="46.5" hidden="1" customHeight="1">
      <c r="B28" s="2">
        <v>12</v>
      </c>
      <c r="C28" s="13" t="s">
        <v>44</v>
      </c>
      <c r="D28" s="2" t="s">
        <v>45</v>
      </c>
      <c r="E28" s="11" t="s">
        <v>46</v>
      </c>
      <c r="F28" s="3">
        <v>41354</v>
      </c>
      <c r="G28" s="2" t="s">
        <v>27</v>
      </c>
      <c r="H28" s="3">
        <v>41355</v>
      </c>
      <c r="I28" s="2" t="s">
        <v>42</v>
      </c>
    </row>
    <row r="29" spans="2:12" ht="30" hidden="1" customHeight="1">
      <c r="B29" s="2">
        <v>13</v>
      </c>
      <c r="C29" s="13" t="s">
        <v>47</v>
      </c>
      <c r="D29" s="2" t="s">
        <v>39</v>
      </c>
      <c r="E29" s="11" t="s">
        <v>26</v>
      </c>
      <c r="F29" s="3">
        <v>41354</v>
      </c>
      <c r="G29" s="2" t="s">
        <v>27</v>
      </c>
      <c r="H29" s="3">
        <v>41355</v>
      </c>
      <c r="I29" s="2" t="s">
        <v>27</v>
      </c>
    </row>
    <row r="30" spans="2:12" ht="30" customHeight="1">
      <c r="B30" s="2">
        <v>14</v>
      </c>
      <c r="C30" s="13" t="s">
        <v>48</v>
      </c>
      <c r="D30" s="2" t="s">
        <v>49</v>
      </c>
      <c r="E30" s="11" t="s">
        <v>26</v>
      </c>
      <c r="F30" s="3">
        <v>41354</v>
      </c>
      <c r="G30" s="2" t="s">
        <v>27</v>
      </c>
      <c r="H30" s="3"/>
      <c r="I30" s="2"/>
    </row>
    <row r="31" spans="2:12" ht="77.25" hidden="1" customHeight="1">
      <c r="B31" s="2">
        <v>15</v>
      </c>
      <c r="C31" s="13" t="s">
        <v>50</v>
      </c>
      <c r="D31" s="2" t="s">
        <v>33</v>
      </c>
      <c r="E31" s="11" t="s">
        <v>26</v>
      </c>
      <c r="F31" s="3">
        <v>41355</v>
      </c>
      <c r="G31" s="2" t="s">
        <v>27</v>
      </c>
      <c r="H31" s="3">
        <v>41357</v>
      </c>
      <c r="I31" s="11" t="s">
        <v>27</v>
      </c>
      <c r="J31" s="14" t="s">
        <v>70</v>
      </c>
      <c r="K31" s="14" t="s">
        <v>27</v>
      </c>
    </row>
    <row r="32" spans="2:12" ht="57" hidden="1" customHeight="1">
      <c r="B32" s="2">
        <v>16</v>
      </c>
      <c r="C32" s="13" t="s">
        <v>51</v>
      </c>
      <c r="D32" s="2" t="s">
        <v>33</v>
      </c>
      <c r="E32" s="11" t="s">
        <v>26</v>
      </c>
      <c r="F32" s="3">
        <v>41354</v>
      </c>
      <c r="G32" s="2" t="s">
        <v>52</v>
      </c>
      <c r="H32" s="3">
        <v>41355</v>
      </c>
      <c r="I32" s="2" t="s">
        <v>42</v>
      </c>
      <c r="K32" s="14" t="s">
        <v>42</v>
      </c>
    </row>
    <row r="33" spans="2:12" ht="60" hidden="1" customHeight="1">
      <c r="B33" s="2">
        <v>17</v>
      </c>
      <c r="C33" s="13" t="s">
        <v>53</v>
      </c>
      <c r="D33" s="2" t="s">
        <v>39</v>
      </c>
      <c r="E33" s="11" t="s">
        <v>26</v>
      </c>
      <c r="F33" s="3">
        <v>41354</v>
      </c>
      <c r="G33" s="2" t="s">
        <v>52</v>
      </c>
      <c r="H33" s="3">
        <v>41375</v>
      </c>
      <c r="I33" s="11" t="s">
        <v>59</v>
      </c>
    </row>
    <row r="34" spans="2:12" ht="30" customHeight="1">
      <c r="B34" s="2">
        <v>18</v>
      </c>
      <c r="C34" s="13" t="s">
        <v>54</v>
      </c>
      <c r="D34" s="2" t="s">
        <v>39</v>
      </c>
      <c r="E34" s="11" t="s">
        <v>26</v>
      </c>
      <c r="F34" s="3">
        <v>41354</v>
      </c>
      <c r="G34" s="2" t="s">
        <v>52</v>
      </c>
      <c r="H34" s="3"/>
      <c r="I34" s="2"/>
    </row>
    <row r="35" spans="2:12" ht="121.5" hidden="1" customHeight="1">
      <c r="B35" s="2">
        <v>19</v>
      </c>
      <c r="C35" s="13" t="s">
        <v>55</v>
      </c>
      <c r="D35" s="2" t="s">
        <v>39</v>
      </c>
      <c r="E35" s="11" t="s">
        <v>26</v>
      </c>
      <c r="F35" s="3">
        <v>41355</v>
      </c>
      <c r="G35" s="2" t="s">
        <v>27</v>
      </c>
      <c r="H35" s="3">
        <v>41375</v>
      </c>
      <c r="I35" s="11" t="s">
        <v>27</v>
      </c>
    </row>
    <row r="36" spans="2:12" ht="30" hidden="1" customHeight="1">
      <c r="B36" s="2">
        <v>20</v>
      </c>
      <c r="C36" s="13" t="s">
        <v>57</v>
      </c>
      <c r="D36" s="2" t="s">
        <v>33</v>
      </c>
      <c r="E36" s="11" t="s">
        <v>26</v>
      </c>
      <c r="F36" s="3">
        <v>41355</v>
      </c>
      <c r="G36" s="2" t="s">
        <v>27</v>
      </c>
      <c r="H36" s="3">
        <v>41357</v>
      </c>
      <c r="I36" s="2" t="s">
        <v>27</v>
      </c>
      <c r="J36" s="14" t="s">
        <v>65</v>
      </c>
      <c r="K36" s="14" t="s">
        <v>27</v>
      </c>
    </row>
    <row r="37" spans="2:12" ht="30" customHeight="1">
      <c r="B37" s="2">
        <v>21</v>
      </c>
      <c r="C37" s="13" t="s">
        <v>58</v>
      </c>
      <c r="D37" s="2" t="s">
        <v>39</v>
      </c>
      <c r="E37" s="11" t="s">
        <v>26</v>
      </c>
      <c r="F37" s="3">
        <v>41356</v>
      </c>
      <c r="G37" s="2" t="s">
        <v>27</v>
      </c>
      <c r="H37" s="3"/>
      <c r="I37" s="2"/>
      <c r="K37" s="14" t="s">
        <v>59</v>
      </c>
    </row>
    <row r="38" spans="2:12" ht="30" hidden="1" customHeight="1">
      <c r="B38" s="2">
        <v>22</v>
      </c>
      <c r="C38" s="13" t="s">
        <v>60</v>
      </c>
      <c r="D38" s="2" t="s">
        <v>33</v>
      </c>
      <c r="E38" s="11" t="s">
        <v>26</v>
      </c>
      <c r="F38" s="3">
        <v>41357</v>
      </c>
      <c r="G38" s="2" t="s">
        <v>27</v>
      </c>
      <c r="H38" s="3">
        <v>41357</v>
      </c>
      <c r="I38" s="2" t="s">
        <v>27</v>
      </c>
      <c r="K38" s="14" t="s">
        <v>27</v>
      </c>
    </row>
    <row r="39" spans="2:12" ht="30" hidden="1" customHeight="1">
      <c r="B39" s="2">
        <v>23</v>
      </c>
      <c r="C39" s="13" t="s">
        <v>61</v>
      </c>
      <c r="D39" s="2" t="s">
        <v>33</v>
      </c>
      <c r="E39" s="11" t="s">
        <v>26</v>
      </c>
      <c r="F39" s="3">
        <v>41357</v>
      </c>
      <c r="G39" s="2" t="s">
        <v>27</v>
      </c>
      <c r="H39" s="3">
        <v>41357</v>
      </c>
      <c r="I39" s="2" t="s">
        <v>27</v>
      </c>
      <c r="K39" s="14" t="s">
        <v>27</v>
      </c>
    </row>
    <row r="40" spans="2:12" s="26" customFormat="1" ht="57.75" hidden="1" customHeight="1">
      <c r="B40" s="2">
        <v>24</v>
      </c>
      <c r="C40" s="23" t="s">
        <v>62</v>
      </c>
      <c r="D40" s="22" t="s">
        <v>33</v>
      </c>
      <c r="E40" s="22" t="s">
        <v>26</v>
      </c>
      <c r="F40" s="24">
        <v>41357</v>
      </c>
      <c r="G40" s="22" t="s">
        <v>52</v>
      </c>
      <c r="H40" s="24">
        <v>41358</v>
      </c>
      <c r="I40" s="22" t="s">
        <v>27</v>
      </c>
      <c r="J40" s="25" t="s">
        <v>81</v>
      </c>
      <c r="K40" s="25" t="s">
        <v>27</v>
      </c>
    </row>
    <row r="41" spans="2:12" ht="30" hidden="1" customHeight="1">
      <c r="B41" s="2">
        <v>25</v>
      </c>
      <c r="C41" s="21" t="s">
        <v>63</v>
      </c>
      <c r="D41" s="2" t="s">
        <v>33</v>
      </c>
      <c r="E41" s="11" t="s">
        <v>26</v>
      </c>
      <c r="F41" s="3">
        <v>41357</v>
      </c>
      <c r="G41" s="2" t="s">
        <v>52</v>
      </c>
      <c r="H41" s="3">
        <v>41359</v>
      </c>
      <c r="I41" s="11" t="s">
        <v>42</v>
      </c>
      <c r="K41" s="14" t="s">
        <v>42</v>
      </c>
    </row>
    <row r="42" spans="2:12" ht="57.75" hidden="1" customHeight="1">
      <c r="B42" s="2">
        <v>26</v>
      </c>
      <c r="C42" s="13" t="s">
        <v>64</v>
      </c>
      <c r="D42" s="2" t="s">
        <v>33</v>
      </c>
      <c r="E42" s="11" t="s">
        <v>26</v>
      </c>
      <c r="F42" s="3">
        <v>41357</v>
      </c>
      <c r="G42" s="2" t="s">
        <v>27</v>
      </c>
      <c r="H42" s="3">
        <v>41359</v>
      </c>
      <c r="I42" s="11" t="s">
        <v>27</v>
      </c>
      <c r="J42" s="14" t="s">
        <v>82</v>
      </c>
      <c r="K42" s="14" t="s">
        <v>27</v>
      </c>
    </row>
    <row r="43" spans="2:12" s="35" customFormat="1" ht="51" hidden="1" customHeight="1">
      <c r="B43" s="2">
        <v>27</v>
      </c>
      <c r="C43" s="31" t="s">
        <v>66</v>
      </c>
      <c r="D43" s="30" t="s">
        <v>67</v>
      </c>
      <c r="E43" s="30" t="s">
        <v>26</v>
      </c>
      <c r="F43" s="32">
        <v>41357</v>
      </c>
      <c r="G43" s="30" t="s">
        <v>27</v>
      </c>
      <c r="H43" s="32">
        <v>41375</v>
      </c>
      <c r="I43" s="30" t="s">
        <v>27</v>
      </c>
      <c r="J43" s="33"/>
      <c r="K43" s="33"/>
      <c r="L43" s="34">
        <v>41363</v>
      </c>
    </row>
    <row r="44" spans="2:12" ht="48.75" hidden="1" customHeight="1">
      <c r="B44" s="2">
        <v>28</v>
      </c>
      <c r="C44" s="13" t="s">
        <v>68</v>
      </c>
      <c r="D44" s="2" t="s">
        <v>33</v>
      </c>
      <c r="E44" s="11" t="s">
        <v>26</v>
      </c>
      <c r="F44" s="3">
        <v>41357</v>
      </c>
      <c r="G44" s="2" t="s">
        <v>27</v>
      </c>
      <c r="H44" s="3">
        <v>41358</v>
      </c>
      <c r="I44" s="11" t="s">
        <v>27</v>
      </c>
      <c r="K44" s="14" t="s">
        <v>27</v>
      </c>
      <c r="L44" s="1">
        <v>41358</v>
      </c>
    </row>
    <row r="45" spans="2:12" s="35" customFormat="1" ht="73.5" hidden="1" customHeight="1">
      <c r="B45" s="2">
        <v>29</v>
      </c>
      <c r="C45" s="31" t="s">
        <v>69</v>
      </c>
      <c r="D45" s="30" t="s">
        <v>34</v>
      </c>
      <c r="E45" s="30" t="s">
        <v>26</v>
      </c>
      <c r="F45" s="32">
        <v>41358</v>
      </c>
      <c r="G45" s="30" t="s">
        <v>27</v>
      </c>
      <c r="H45" s="32">
        <v>41363</v>
      </c>
      <c r="I45" s="30" t="s">
        <v>27</v>
      </c>
      <c r="J45" s="33"/>
      <c r="K45" s="33" t="s">
        <v>42</v>
      </c>
      <c r="L45" s="34">
        <v>41361</v>
      </c>
    </row>
    <row r="46" spans="2:12" ht="54.75" hidden="1" customHeight="1">
      <c r="B46" s="2">
        <v>30</v>
      </c>
      <c r="C46" s="12" t="s">
        <v>71</v>
      </c>
      <c r="D46" s="11" t="s">
        <v>72</v>
      </c>
      <c r="E46" s="11" t="s">
        <v>26</v>
      </c>
      <c r="F46" s="3">
        <v>41358</v>
      </c>
      <c r="G46" s="11" t="s">
        <v>27</v>
      </c>
      <c r="H46" s="3">
        <v>41359</v>
      </c>
      <c r="I46" s="11" t="s">
        <v>42</v>
      </c>
      <c r="K46" s="14" t="s">
        <v>27</v>
      </c>
      <c r="L46" s="1">
        <v>41360</v>
      </c>
    </row>
    <row r="47" spans="2:12" s="35" customFormat="1" ht="51" hidden="1" customHeight="1">
      <c r="B47" s="2">
        <v>31</v>
      </c>
      <c r="C47" s="31" t="s">
        <v>75</v>
      </c>
      <c r="D47" s="30" t="s">
        <v>34</v>
      </c>
      <c r="E47" s="30" t="s">
        <v>26</v>
      </c>
      <c r="F47" s="32">
        <v>41358</v>
      </c>
      <c r="G47" s="30" t="s">
        <v>27</v>
      </c>
      <c r="H47" s="32">
        <v>41375</v>
      </c>
      <c r="I47" s="30" t="s">
        <v>27</v>
      </c>
      <c r="J47" s="33"/>
      <c r="K47" s="33" t="s">
        <v>42</v>
      </c>
      <c r="L47" s="34">
        <v>41359</v>
      </c>
    </row>
    <row r="48" spans="2:12" s="41" customFormat="1" ht="48.75" hidden="1" customHeight="1">
      <c r="B48" s="2">
        <v>32</v>
      </c>
      <c r="C48" s="37" t="s">
        <v>76</v>
      </c>
      <c r="D48" s="36" t="s">
        <v>33</v>
      </c>
      <c r="E48" s="36" t="s">
        <v>26</v>
      </c>
      <c r="F48" s="38">
        <v>41359</v>
      </c>
      <c r="G48" s="36" t="s">
        <v>78</v>
      </c>
      <c r="H48" s="32">
        <v>41365</v>
      </c>
      <c r="I48" s="36" t="s">
        <v>27</v>
      </c>
      <c r="J48" s="39" t="s">
        <v>90</v>
      </c>
      <c r="K48" s="39" t="s">
        <v>42</v>
      </c>
      <c r="L48" s="40">
        <v>41360</v>
      </c>
    </row>
    <row r="49" spans="2:12" s="41" customFormat="1" ht="62.25" hidden="1" customHeight="1">
      <c r="B49" s="2">
        <v>33</v>
      </c>
      <c r="C49" s="13" t="s">
        <v>77</v>
      </c>
      <c r="D49" s="2" t="s">
        <v>33</v>
      </c>
      <c r="E49" s="2" t="s">
        <v>26</v>
      </c>
      <c r="F49" s="3">
        <v>41359</v>
      </c>
      <c r="G49" s="2" t="s">
        <v>78</v>
      </c>
      <c r="H49" s="3">
        <v>41361</v>
      </c>
      <c r="I49" s="2" t="s">
        <v>42</v>
      </c>
      <c r="J49" s="39"/>
      <c r="K49" s="39" t="s">
        <v>42</v>
      </c>
      <c r="L49" s="40">
        <v>41360</v>
      </c>
    </row>
    <row r="50" spans="2:12" s="41" customFormat="1" ht="106.5" hidden="1" customHeight="1">
      <c r="B50" s="2">
        <v>34</v>
      </c>
      <c r="C50" s="13" t="s">
        <v>79</v>
      </c>
      <c r="D50" s="2" t="s">
        <v>33</v>
      </c>
      <c r="E50" s="2" t="s">
        <v>26</v>
      </c>
      <c r="F50" s="3">
        <v>41359</v>
      </c>
      <c r="G50" s="2" t="s">
        <v>78</v>
      </c>
      <c r="H50" s="3">
        <v>41361</v>
      </c>
      <c r="I50" s="2" t="s">
        <v>42</v>
      </c>
      <c r="J50" s="39"/>
      <c r="K50" s="39" t="s">
        <v>42</v>
      </c>
      <c r="L50" s="40">
        <v>41360</v>
      </c>
    </row>
    <row r="51" spans="2:12" ht="66" hidden="1" customHeight="1">
      <c r="B51" s="2">
        <v>35</v>
      </c>
      <c r="C51" s="12" t="s">
        <v>80</v>
      </c>
      <c r="D51" s="11" t="s">
        <v>33</v>
      </c>
      <c r="E51" s="11" t="s">
        <v>26</v>
      </c>
      <c r="F51" s="3">
        <v>41359</v>
      </c>
      <c r="G51" s="11" t="s">
        <v>78</v>
      </c>
      <c r="H51" s="3">
        <v>41361</v>
      </c>
      <c r="I51" s="2" t="s">
        <v>42</v>
      </c>
      <c r="K51" s="14" t="s">
        <v>42</v>
      </c>
      <c r="L51" s="1">
        <v>41360</v>
      </c>
    </row>
    <row r="52" spans="2:12" ht="51" hidden="1" customHeight="1">
      <c r="B52" s="2">
        <v>36</v>
      </c>
      <c r="C52" s="12" t="s">
        <v>84</v>
      </c>
      <c r="D52" s="11" t="s">
        <v>33</v>
      </c>
      <c r="E52" s="11" t="s">
        <v>26</v>
      </c>
      <c r="F52" s="3">
        <v>41359</v>
      </c>
      <c r="G52" s="11" t="s">
        <v>27</v>
      </c>
      <c r="H52" s="3">
        <v>41359</v>
      </c>
      <c r="I52" s="2" t="s">
        <v>42</v>
      </c>
      <c r="K52" s="14" t="s">
        <v>42</v>
      </c>
      <c r="L52" s="1">
        <v>41360</v>
      </c>
    </row>
    <row r="53" spans="2:12" ht="56.25" hidden="1" customHeight="1">
      <c r="B53" s="2">
        <v>37</v>
      </c>
      <c r="C53" s="12" t="s">
        <v>83</v>
      </c>
      <c r="D53" s="11" t="s">
        <v>33</v>
      </c>
      <c r="E53" s="11" t="s">
        <v>26</v>
      </c>
      <c r="F53" s="3">
        <v>41359</v>
      </c>
      <c r="G53" s="11" t="s">
        <v>78</v>
      </c>
      <c r="H53" s="3">
        <v>41359</v>
      </c>
      <c r="I53" s="2" t="s">
        <v>42</v>
      </c>
      <c r="K53" s="14" t="s">
        <v>42</v>
      </c>
      <c r="L53" s="1">
        <v>41360</v>
      </c>
    </row>
    <row r="54" spans="2:12" ht="43.5" hidden="1" customHeight="1">
      <c r="B54" s="2">
        <v>38</v>
      </c>
      <c r="C54" s="12" t="s">
        <v>85</v>
      </c>
      <c r="D54" s="11" t="s">
        <v>33</v>
      </c>
      <c r="E54" s="11" t="s">
        <v>26</v>
      </c>
      <c r="F54" s="3">
        <v>41359</v>
      </c>
      <c r="G54" s="11" t="s">
        <v>78</v>
      </c>
      <c r="H54" s="3">
        <v>41359</v>
      </c>
      <c r="I54" s="2" t="s">
        <v>27</v>
      </c>
      <c r="J54" s="14" t="s">
        <v>87</v>
      </c>
      <c r="K54" s="14" t="s">
        <v>27</v>
      </c>
      <c r="L54" s="1">
        <v>41360</v>
      </c>
    </row>
    <row r="55" spans="2:12" ht="47.25" hidden="1" customHeight="1">
      <c r="B55" s="2">
        <v>39</v>
      </c>
      <c r="C55" s="12" t="s">
        <v>88</v>
      </c>
      <c r="D55" s="11" t="s">
        <v>72</v>
      </c>
      <c r="E55" s="11" t="s">
        <v>26</v>
      </c>
      <c r="F55" s="3">
        <v>41360</v>
      </c>
      <c r="G55" s="11" t="s">
        <v>27</v>
      </c>
      <c r="H55" s="3">
        <v>41361</v>
      </c>
      <c r="I55" s="11" t="s">
        <v>27</v>
      </c>
      <c r="J55" s="14" t="s">
        <v>91</v>
      </c>
      <c r="K55" s="14" t="s">
        <v>27</v>
      </c>
      <c r="L55" s="1">
        <v>41360</v>
      </c>
    </row>
    <row r="56" spans="2:12" ht="42.75" hidden="1" customHeight="1">
      <c r="B56" s="2">
        <v>40</v>
      </c>
      <c r="C56" s="12" t="s">
        <v>89</v>
      </c>
      <c r="D56" s="11" t="s">
        <v>34</v>
      </c>
      <c r="E56" s="11" t="s">
        <v>26</v>
      </c>
      <c r="F56" s="3">
        <v>41360</v>
      </c>
      <c r="G56" s="11" t="s">
        <v>27</v>
      </c>
      <c r="H56" s="3">
        <v>41361</v>
      </c>
      <c r="I56" s="11" t="s">
        <v>27</v>
      </c>
      <c r="K56" s="14" t="s">
        <v>27</v>
      </c>
      <c r="L56" s="1">
        <v>41360</v>
      </c>
    </row>
    <row r="57" spans="2:12" ht="48.75" hidden="1" customHeight="1">
      <c r="B57" s="2">
        <v>41</v>
      </c>
      <c r="C57" s="12" t="s">
        <v>92</v>
      </c>
      <c r="D57" s="11" t="s">
        <v>34</v>
      </c>
      <c r="E57" s="11" t="s">
        <v>26</v>
      </c>
      <c r="F57" s="3">
        <v>41361</v>
      </c>
      <c r="G57" s="11" t="s">
        <v>27</v>
      </c>
      <c r="H57" s="3">
        <v>41363</v>
      </c>
      <c r="I57" s="11" t="s">
        <v>27</v>
      </c>
      <c r="J57" s="14" t="s">
        <v>106</v>
      </c>
      <c r="K57" s="14" t="s">
        <v>42</v>
      </c>
    </row>
    <row r="58" spans="2:12" ht="93.75" hidden="1" customHeight="1">
      <c r="B58" s="2">
        <v>42</v>
      </c>
      <c r="C58" s="12" t="s">
        <v>93</v>
      </c>
      <c r="D58" s="11" t="s">
        <v>39</v>
      </c>
      <c r="E58" s="11" t="s">
        <v>26</v>
      </c>
      <c r="F58" s="3">
        <v>41362</v>
      </c>
      <c r="G58" s="11" t="s">
        <v>27</v>
      </c>
      <c r="H58" s="3">
        <v>41375</v>
      </c>
      <c r="I58" s="11" t="s">
        <v>27</v>
      </c>
      <c r="K58" s="14" t="s">
        <v>27</v>
      </c>
      <c r="L58" s="1">
        <v>41363</v>
      </c>
    </row>
    <row r="59" spans="2:12" ht="114" customHeight="1">
      <c r="B59" s="2">
        <v>43</v>
      </c>
      <c r="C59" s="13" t="s">
        <v>94</v>
      </c>
      <c r="D59" s="2" t="s">
        <v>34</v>
      </c>
      <c r="E59" s="11" t="s">
        <v>26</v>
      </c>
      <c r="F59" s="3">
        <v>41362</v>
      </c>
      <c r="G59" s="2" t="s">
        <v>52</v>
      </c>
      <c r="H59" s="3"/>
      <c r="I59" s="2"/>
    </row>
    <row r="60" spans="2:12" ht="87.75" hidden="1" customHeight="1">
      <c r="B60" s="2">
        <v>44</v>
      </c>
      <c r="C60" s="13" t="s">
        <v>95</v>
      </c>
      <c r="D60" s="2" t="s">
        <v>33</v>
      </c>
      <c r="E60" s="11" t="s">
        <v>26</v>
      </c>
      <c r="F60" s="3">
        <v>41362</v>
      </c>
      <c r="G60" s="2" t="s">
        <v>78</v>
      </c>
      <c r="H60" s="3">
        <v>41363</v>
      </c>
      <c r="I60" s="2" t="s">
        <v>27</v>
      </c>
    </row>
    <row r="61" spans="2:12" ht="121.5" hidden="1" customHeight="1">
      <c r="B61" s="2">
        <v>45</v>
      </c>
      <c r="C61" s="13" t="s">
        <v>96</v>
      </c>
      <c r="D61" s="2" t="s">
        <v>33</v>
      </c>
      <c r="E61" s="11" t="s">
        <v>26</v>
      </c>
      <c r="F61" s="3">
        <v>41362</v>
      </c>
      <c r="G61" s="2" t="s">
        <v>78</v>
      </c>
      <c r="H61" s="3">
        <v>41364</v>
      </c>
      <c r="I61" s="2" t="s">
        <v>27</v>
      </c>
    </row>
    <row r="62" spans="2:12" ht="61.5" hidden="1" customHeight="1">
      <c r="B62" s="2">
        <v>46</v>
      </c>
      <c r="C62" s="13" t="s">
        <v>97</v>
      </c>
      <c r="D62" s="2" t="s">
        <v>33</v>
      </c>
      <c r="E62" s="11" t="s">
        <v>26</v>
      </c>
      <c r="F62" s="3">
        <v>41363</v>
      </c>
      <c r="G62" s="2" t="s">
        <v>78</v>
      </c>
      <c r="H62" s="3">
        <v>41364</v>
      </c>
      <c r="I62" s="2" t="s">
        <v>27</v>
      </c>
    </row>
    <row r="63" spans="2:12" ht="63.75" customHeight="1">
      <c r="B63" s="2">
        <v>47</v>
      </c>
      <c r="C63" s="13" t="s">
        <v>98</v>
      </c>
      <c r="D63" s="2" t="s">
        <v>39</v>
      </c>
      <c r="E63" s="11" t="s">
        <v>102</v>
      </c>
      <c r="F63" s="3">
        <v>41363</v>
      </c>
      <c r="G63" s="2" t="s">
        <v>78</v>
      </c>
      <c r="H63" s="3"/>
      <c r="I63" s="2"/>
      <c r="K63" s="14" t="s">
        <v>59</v>
      </c>
    </row>
    <row r="64" spans="2:12" ht="99.75" customHeight="1">
      <c r="B64" s="2">
        <v>48</v>
      </c>
      <c r="C64" s="13" t="s">
        <v>99</v>
      </c>
      <c r="D64" s="2" t="s">
        <v>39</v>
      </c>
      <c r="E64" s="11" t="s">
        <v>102</v>
      </c>
      <c r="F64" s="3">
        <v>41363</v>
      </c>
      <c r="G64" s="2" t="s">
        <v>78</v>
      </c>
      <c r="H64" s="3"/>
      <c r="I64" s="2"/>
    </row>
    <row r="65" spans="2:11" ht="90.75" hidden="1" customHeight="1">
      <c r="B65" s="2">
        <v>49</v>
      </c>
      <c r="C65" s="13" t="s">
        <v>100</v>
      </c>
      <c r="D65" s="2" t="s">
        <v>39</v>
      </c>
      <c r="E65" s="11" t="s">
        <v>102</v>
      </c>
      <c r="F65" s="3">
        <v>41363</v>
      </c>
      <c r="G65" s="2" t="s">
        <v>78</v>
      </c>
      <c r="H65" s="3">
        <v>41375</v>
      </c>
      <c r="I65" s="11" t="s">
        <v>59</v>
      </c>
    </row>
    <row r="66" spans="2:11" ht="91.5" hidden="1" customHeight="1">
      <c r="B66" s="2">
        <v>50</v>
      </c>
      <c r="C66" s="13" t="s">
        <v>101</v>
      </c>
      <c r="D66" s="2" t="s">
        <v>39</v>
      </c>
      <c r="E66" s="11" t="s">
        <v>102</v>
      </c>
      <c r="F66" s="3">
        <v>41363</v>
      </c>
      <c r="G66" s="2" t="s">
        <v>78</v>
      </c>
      <c r="H66" s="3">
        <v>41375</v>
      </c>
      <c r="I66" s="11" t="s">
        <v>59</v>
      </c>
    </row>
    <row r="67" spans="2:11" ht="97.5" hidden="1" customHeight="1">
      <c r="B67" s="2">
        <v>51</v>
      </c>
      <c r="C67" s="13" t="s">
        <v>103</v>
      </c>
      <c r="D67" s="2" t="s">
        <v>33</v>
      </c>
      <c r="E67" s="11" t="s">
        <v>26</v>
      </c>
      <c r="F67" s="3">
        <v>406605</v>
      </c>
      <c r="G67" s="2" t="s">
        <v>27</v>
      </c>
      <c r="H67" s="3">
        <v>41363</v>
      </c>
      <c r="I67" s="2" t="s">
        <v>27</v>
      </c>
      <c r="J67" s="14" t="s">
        <v>104</v>
      </c>
    </row>
    <row r="68" spans="2:11" ht="30" hidden="1" customHeight="1">
      <c r="B68" s="2">
        <v>52</v>
      </c>
      <c r="C68" s="13" t="s">
        <v>105</v>
      </c>
      <c r="D68" s="2" t="s">
        <v>33</v>
      </c>
      <c r="E68" s="11" t="s">
        <v>26</v>
      </c>
      <c r="F68" s="3">
        <v>41363</v>
      </c>
      <c r="G68" s="2" t="s">
        <v>27</v>
      </c>
      <c r="H68" s="3">
        <v>41364</v>
      </c>
      <c r="I68" s="2" t="s">
        <v>27</v>
      </c>
      <c r="K68" s="14" t="s">
        <v>42</v>
      </c>
    </row>
    <row r="69" spans="2:11" ht="30" hidden="1" customHeight="1">
      <c r="B69" s="48">
        <v>53</v>
      </c>
      <c r="C69" s="49" t="s">
        <v>110</v>
      </c>
      <c r="D69" s="48" t="s">
        <v>33</v>
      </c>
      <c r="E69" s="48" t="s">
        <v>26</v>
      </c>
      <c r="F69" s="50">
        <v>41366</v>
      </c>
      <c r="G69" s="48" t="s">
        <v>52</v>
      </c>
      <c r="H69" s="50" t="s">
        <v>119</v>
      </c>
      <c r="I69" s="48" t="s">
        <v>27</v>
      </c>
      <c r="J69" s="14" t="s">
        <v>120</v>
      </c>
    </row>
    <row r="70" spans="2:11" ht="30" hidden="1" customHeight="1">
      <c r="B70" s="2">
        <v>54</v>
      </c>
      <c r="C70" s="13" t="s">
        <v>111</v>
      </c>
      <c r="D70" s="2" t="s">
        <v>33</v>
      </c>
      <c r="E70" s="11" t="s">
        <v>26</v>
      </c>
      <c r="F70" s="3">
        <v>41366</v>
      </c>
      <c r="G70" s="2" t="s">
        <v>52</v>
      </c>
      <c r="H70" s="3">
        <v>41337</v>
      </c>
      <c r="I70" s="2" t="s">
        <v>42</v>
      </c>
    </row>
    <row r="71" spans="2:11" ht="30" hidden="1" customHeight="1">
      <c r="B71" s="2">
        <v>55</v>
      </c>
      <c r="C71" s="13" t="s">
        <v>112</v>
      </c>
      <c r="D71" s="2" t="s">
        <v>33</v>
      </c>
      <c r="E71" s="11" t="s">
        <v>26</v>
      </c>
      <c r="F71" s="3">
        <v>41366</v>
      </c>
      <c r="G71" s="2" t="s">
        <v>52</v>
      </c>
      <c r="H71" s="3">
        <v>41337</v>
      </c>
      <c r="I71" s="2" t="s">
        <v>27</v>
      </c>
    </row>
    <row r="72" spans="2:11" ht="30" hidden="1" customHeight="1">
      <c r="B72" s="2">
        <v>56</v>
      </c>
      <c r="C72" s="13" t="s">
        <v>113</v>
      </c>
      <c r="D72" s="2" t="s">
        <v>33</v>
      </c>
      <c r="E72" s="11" t="s">
        <v>26</v>
      </c>
      <c r="F72" s="3">
        <v>41366</v>
      </c>
      <c r="G72" s="2" t="s">
        <v>52</v>
      </c>
      <c r="H72" s="3">
        <v>41337</v>
      </c>
      <c r="I72" s="2" t="s">
        <v>27</v>
      </c>
    </row>
    <row r="73" spans="2:11" ht="61.5" hidden="1" customHeight="1">
      <c r="B73" s="2">
        <v>57</v>
      </c>
      <c r="C73" s="13" t="s">
        <v>114</v>
      </c>
      <c r="D73" s="2" t="s">
        <v>33</v>
      </c>
      <c r="E73" s="11" t="s">
        <v>26</v>
      </c>
      <c r="F73" s="3">
        <v>41366</v>
      </c>
      <c r="G73" s="2" t="s">
        <v>52</v>
      </c>
      <c r="H73" s="3">
        <v>41337</v>
      </c>
      <c r="I73" s="2" t="s">
        <v>42</v>
      </c>
    </row>
    <row r="74" spans="2:11" ht="65.25" hidden="1" customHeight="1">
      <c r="B74" s="2">
        <v>58</v>
      </c>
      <c r="C74" s="13" t="s">
        <v>115</v>
      </c>
      <c r="D74" s="2" t="s">
        <v>33</v>
      </c>
      <c r="E74" s="11" t="s">
        <v>26</v>
      </c>
      <c r="F74" s="3">
        <v>41366</v>
      </c>
      <c r="G74" s="2" t="s">
        <v>52</v>
      </c>
      <c r="H74" s="3">
        <v>41337</v>
      </c>
      <c r="I74" s="2" t="s">
        <v>42</v>
      </c>
    </row>
    <row r="75" spans="2:11" ht="76.5" customHeight="1">
      <c r="B75" s="2">
        <v>59</v>
      </c>
      <c r="C75" s="13" t="s">
        <v>116</v>
      </c>
      <c r="D75" s="2" t="s">
        <v>33</v>
      </c>
      <c r="E75" s="11" t="s">
        <v>26</v>
      </c>
      <c r="F75" s="3">
        <v>41366</v>
      </c>
      <c r="G75" s="2" t="s">
        <v>52</v>
      </c>
      <c r="H75" s="3"/>
      <c r="I75" s="2"/>
      <c r="K75" s="14" t="s">
        <v>42</v>
      </c>
    </row>
    <row r="76" spans="2:11" ht="50.25" hidden="1" customHeight="1">
      <c r="B76" s="2">
        <v>60</v>
      </c>
      <c r="C76" s="13" t="s">
        <v>117</v>
      </c>
      <c r="D76" s="2" t="s">
        <v>33</v>
      </c>
      <c r="E76" s="11" t="s">
        <v>26</v>
      </c>
      <c r="F76" s="3">
        <v>41366</v>
      </c>
      <c r="G76" s="2" t="s">
        <v>52</v>
      </c>
      <c r="H76" s="3">
        <v>41337</v>
      </c>
      <c r="I76" s="2" t="s">
        <v>42</v>
      </c>
      <c r="K76" s="14" t="s">
        <v>42</v>
      </c>
    </row>
    <row r="77" spans="2:11" ht="129" hidden="1" customHeight="1">
      <c r="B77" s="2">
        <v>61</v>
      </c>
      <c r="C77" s="13" t="s">
        <v>118</v>
      </c>
      <c r="D77" s="2" t="s">
        <v>39</v>
      </c>
      <c r="E77" s="11" t="s">
        <v>26</v>
      </c>
      <c r="F77" s="3">
        <v>41366</v>
      </c>
      <c r="G77" s="2" t="s">
        <v>52</v>
      </c>
      <c r="H77" s="3">
        <v>41368</v>
      </c>
      <c r="I77" s="2" t="s">
        <v>27</v>
      </c>
      <c r="K77" s="14" t="s">
        <v>59</v>
      </c>
    </row>
    <row r="78" spans="2:11" ht="84" customHeight="1">
      <c r="B78" s="2">
        <v>62</v>
      </c>
      <c r="C78" s="12" t="s">
        <v>132</v>
      </c>
      <c r="D78" s="13" t="s">
        <v>33</v>
      </c>
      <c r="E78" s="12" t="s">
        <v>26</v>
      </c>
      <c r="F78" s="57">
        <v>41369</v>
      </c>
      <c r="G78" s="13" t="s">
        <v>52</v>
      </c>
      <c r="H78" s="3"/>
      <c r="I78" s="2"/>
    </row>
    <row r="79" spans="2:11" ht="82.5" hidden="1" customHeight="1">
      <c r="B79" s="2">
        <v>63</v>
      </c>
      <c r="C79" s="13" t="s">
        <v>133</v>
      </c>
      <c r="D79" s="13" t="s">
        <v>33</v>
      </c>
      <c r="E79" s="12" t="s">
        <v>26</v>
      </c>
      <c r="F79" s="57">
        <v>41369</v>
      </c>
      <c r="G79" s="13" t="s">
        <v>52</v>
      </c>
      <c r="H79" s="3">
        <v>41375</v>
      </c>
      <c r="I79" s="11" t="s">
        <v>42</v>
      </c>
    </row>
    <row r="80" spans="2:11" ht="62.25" customHeight="1">
      <c r="B80" s="2">
        <v>64</v>
      </c>
      <c r="C80" s="13" t="s">
        <v>134</v>
      </c>
      <c r="D80" s="13" t="s">
        <v>33</v>
      </c>
      <c r="E80" s="12" t="s">
        <v>26</v>
      </c>
      <c r="F80" s="57">
        <v>41369</v>
      </c>
      <c r="G80" s="13" t="s">
        <v>52</v>
      </c>
      <c r="H80" s="3"/>
      <c r="I80" s="2"/>
    </row>
    <row r="81" spans="2:11" ht="101.25" hidden="1" customHeight="1">
      <c r="B81" s="2">
        <v>65</v>
      </c>
      <c r="C81" s="13" t="s">
        <v>135</v>
      </c>
      <c r="D81" s="13" t="s">
        <v>33</v>
      </c>
      <c r="E81" s="12" t="s">
        <v>26</v>
      </c>
      <c r="F81" s="57">
        <v>41369</v>
      </c>
      <c r="G81" s="13" t="s">
        <v>52</v>
      </c>
      <c r="H81" s="3">
        <v>41375</v>
      </c>
      <c r="I81" s="11" t="s">
        <v>42</v>
      </c>
    </row>
    <row r="82" spans="2:11" ht="72.75" hidden="1" customHeight="1">
      <c r="B82" s="2">
        <v>66</v>
      </c>
      <c r="C82" s="13" t="s">
        <v>136</v>
      </c>
      <c r="D82" s="13" t="s">
        <v>33</v>
      </c>
      <c r="E82" s="12" t="s">
        <v>26</v>
      </c>
      <c r="F82" s="57">
        <v>41369</v>
      </c>
      <c r="G82" s="13" t="s">
        <v>52</v>
      </c>
      <c r="H82" s="3">
        <v>41370</v>
      </c>
      <c r="I82" s="11" t="s">
        <v>42</v>
      </c>
    </row>
    <row r="83" spans="2:11" ht="76.5" hidden="1" customHeight="1">
      <c r="B83" s="2">
        <v>67</v>
      </c>
      <c r="C83" s="13" t="s">
        <v>137</v>
      </c>
      <c r="D83" s="13" t="s">
        <v>33</v>
      </c>
      <c r="E83" s="12" t="s">
        <v>26</v>
      </c>
      <c r="F83" s="57">
        <v>41369</v>
      </c>
      <c r="G83" s="13" t="s">
        <v>52</v>
      </c>
      <c r="H83" s="3">
        <v>41370</v>
      </c>
      <c r="I83" s="11" t="s">
        <v>27</v>
      </c>
    </row>
    <row r="84" spans="2:11" ht="67.5" customHeight="1">
      <c r="B84" s="2">
        <v>68</v>
      </c>
      <c r="C84" s="13" t="s">
        <v>138</v>
      </c>
      <c r="D84" s="13" t="s">
        <v>139</v>
      </c>
      <c r="E84" s="12" t="s">
        <v>26</v>
      </c>
      <c r="F84" s="57">
        <v>41373</v>
      </c>
      <c r="G84" s="13" t="s">
        <v>52</v>
      </c>
      <c r="H84" s="3"/>
      <c r="I84" s="2"/>
    </row>
    <row r="85" spans="2:11" ht="96.75" customHeight="1">
      <c r="B85" s="2">
        <v>69</v>
      </c>
      <c r="C85" s="13" t="s">
        <v>140</v>
      </c>
      <c r="D85" s="13" t="s">
        <v>39</v>
      </c>
      <c r="E85" s="12" t="s">
        <v>26</v>
      </c>
      <c r="F85" s="57">
        <v>41373</v>
      </c>
      <c r="G85" s="13" t="s">
        <v>52</v>
      </c>
      <c r="H85" s="3"/>
      <c r="I85" s="2"/>
      <c r="K85" s="14" t="s">
        <v>42</v>
      </c>
    </row>
    <row r="86" spans="2:11" ht="58.5" customHeight="1">
      <c r="B86" s="2">
        <v>70</v>
      </c>
      <c r="C86" s="13" t="s">
        <v>141</v>
      </c>
      <c r="D86" s="13" t="s">
        <v>39</v>
      </c>
      <c r="E86" s="12" t="s">
        <v>26</v>
      </c>
      <c r="F86" s="57">
        <v>41373</v>
      </c>
      <c r="G86" s="13" t="s">
        <v>52</v>
      </c>
      <c r="H86" s="3"/>
      <c r="I86" s="2"/>
      <c r="K86" s="14" t="s">
        <v>42</v>
      </c>
    </row>
    <row r="87" spans="2:11" ht="181.5" customHeight="1">
      <c r="B87" s="2">
        <v>71</v>
      </c>
      <c r="C87" s="56" t="s">
        <v>142</v>
      </c>
      <c r="D87" s="13" t="s">
        <v>39</v>
      </c>
      <c r="E87" s="12" t="s">
        <v>26</v>
      </c>
      <c r="F87" s="57">
        <v>41373</v>
      </c>
      <c r="G87" s="13" t="s">
        <v>52</v>
      </c>
      <c r="H87" s="3"/>
      <c r="I87" s="2"/>
      <c r="K87" s="14" t="s">
        <v>42</v>
      </c>
    </row>
    <row r="88" spans="2:11" ht="120" hidden="1" customHeight="1">
      <c r="B88" s="2">
        <v>72</v>
      </c>
      <c r="C88" s="13" t="s">
        <v>143</v>
      </c>
      <c r="D88" s="13" t="s">
        <v>34</v>
      </c>
      <c r="E88" s="12" t="s">
        <v>26</v>
      </c>
      <c r="F88" s="57">
        <v>41373</v>
      </c>
      <c r="G88" s="13" t="s">
        <v>52</v>
      </c>
      <c r="H88" s="3">
        <v>41376</v>
      </c>
      <c r="I88" s="11" t="s">
        <v>42</v>
      </c>
    </row>
    <row r="89" spans="2:11" ht="54.75" customHeight="1">
      <c r="B89" s="2">
        <v>73</v>
      </c>
      <c r="C89" s="13" t="s">
        <v>144</v>
      </c>
      <c r="D89" s="13" t="s">
        <v>39</v>
      </c>
      <c r="E89" s="12" t="s">
        <v>26</v>
      </c>
      <c r="F89" s="57">
        <v>41373</v>
      </c>
      <c r="G89" s="13" t="s">
        <v>52</v>
      </c>
      <c r="H89" s="3"/>
      <c r="I89" s="2"/>
      <c r="K89" s="14" t="s">
        <v>42</v>
      </c>
    </row>
    <row r="90" spans="2:11" ht="150" customHeight="1">
      <c r="B90" s="2">
        <v>74</v>
      </c>
      <c r="C90" s="13" t="s">
        <v>145</v>
      </c>
      <c r="D90" s="13" t="s">
        <v>34</v>
      </c>
      <c r="E90" s="12" t="s">
        <v>26</v>
      </c>
      <c r="F90" s="57">
        <v>41373</v>
      </c>
      <c r="G90" s="13" t="s">
        <v>52</v>
      </c>
      <c r="H90" s="3"/>
      <c r="I90" s="2"/>
      <c r="K90" s="14" t="s">
        <v>42</v>
      </c>
    </row>
    <row r="91" spans="2:11" ht="87.75" customHeight="1">
      <c r="B91" s="2">
        <v>75</v>
      </c>
      <c r="C91" s="13" t="s">
        <v>146</v>
      </c>
      <c r="D91" s="13" t="s">
        <v>33</v>
      </c>
      <c r="E91" s="12" t="s">
        <v>26</v>
      </c>
      <c r="F91" s="57">
        <v>41373</v>
      </c>
      <c r="G91" s="13" t="s">
        <v>52</v>
      </c>
      <c r="H91" s="3"/>
      <c r="I91" s="2"/>
    </row>
    <row r="92" spans="2:11" ht="75" customHeight="1">
      <c r="B92" s="2">
        <v>76</v>
      </c>
      <c r="C92" s="13" t="s">
        <v>147</v>
      </c>
      <c r="D92" s="13" t="s">
        <v>33</v>
      </c>
      <c r="E92" s="12" t="s">
        <v>26</v>
      </c>
      <c r="F92" s="57">
        <v>41373</v>
      </c>
      <c r="G92" s="13" t="s">
        <v>52</v>
      </c>
      <c r="H92" s="3"/>
      <c r="I92" s="2"/>
      <c r="K92" s="14" t="s">
        <v>42</v>
      </c>
    </row>
    <row r="93" spans="2:11" ht="75" hidden="1" customHeight="1">
      <c r="B93" s="2">
        <v>77</v>
      </c>
      <c r="C93" s="13" t="s">
        <v>148</v>
      </c>
      <c r="D93" s="13" t="s">
        <v>33</v>
      </c>
      <c r="E93" s="12" t="s">
        <v>26</v>
      </c>
      <c r="F93" s="57">
        <v>41373</v>
      </c>
      <c r="G93" s="13" t="s">
        <v>52</v>
      </c>
      <c r="H93" s="3">
        <v>41375</v>
      </c>
      <c r="I93" s="11" t="s">
        <v>42</v>
      </c>
    </row>
    <row r="94" spans="2:11" ht="60" hidden="1" customHeight="1">
      <c r="B94" s="2">
        <v>78</v>
      </c>
      <c r="C94" s="13" t="s">
        <v>149</v>
      </c>
      <c r="D94" s="13" t="s">
        <v>33</v>
      </c>
      <c r="E94" s="12" t="s">
        <v>26</v>
      </c>
      <c r="F94" s="57">
        <v>41373</v>
      </c>
      <c r="G94" s="13" t="s">
        <v>52</v>
      </c>
      <c r="H94" s="3">
        <v>41375</v>
      </c>
      <c r="I94" s="11" t="s">
        <v>42</v>
      </c>
    </row>
    <row r="95" spans="2:11" ht="78" customHeight="1">
      <c r="B95" s="2">
        <v>79</v>
      </c>
      <c r="C95" s="13" t="s">
        <v>150</v>
      </c>
      <c r="D95" s="13" t="s">
        <v>33</v>
      </c>
      <c r="E95" s="12" t="s">
        <v>26</v>
      </c>
      <c r="F95" s="57">
        <v>41373</v>
      </c>
      <c r="G95" s="13" t="s">
        <v>52</v>
      </c>
      <c r="H95" s="3"/>
      <c r="I95" s="2"/>
    </row>
    <row r="96" spans="2:11" ht="61.5" customHeight="1">
      <c r="B96" s="2">
        <v>80</v>
      </c>
      <c r="C96" s="13" t="s">
        <v>151</v>
      </c>
      <c r="D96" s="13" t="s">
        <v>34</v>
      </c>
      <c r="E96" s="12" t="s">
        <v>26</v>
      </c>
      <c r="F96" s="57">
        <v>41373</v>
      </c>
      <c r="G96" s="13" t="s">
        <v>52</v>
      </c>
      <c r="H96" s="3"/>
      <c r="I96" s="2"/>
      <c r="K96" s="14" t="s">
        <v>42</v>
      </c>
    </row>
    <row r="97" spans="2:11" ht="62.25" customHeight="1">
      <c r="B97" s="2">
        <v>81</v>
      </c>
      <c r="C97" s="13" t="s">
        <v>152</v>
      </c>
      <c r="D97" s="13" t="s">
        <v>34</v>
      </c>
      <c r="E97" s="12" t="s">
        <v>26</v>
      </c>
      <c r="F97" s="57">
        <v>41373</v>
      </c>
      <c r="G97" s="13" t="s">
        <v>52</v>
      </c>
      <c r="H97" s="3"/>
      <c r="I97" s="2"/>
      <c r="K97" s="14" t="s">
        <v>42</v>
      </c>
    </row>
    <row r="98" spans="2:11" ht="50.25" customHeight="1">
      <c r="B98" s="2">
        <v>82</v>
      </c>
      <c r="C98" s="13" t="s">
        <v>153</v>
      </c>
      <c r="D98" s="13" t="s">
        <v>39</v>
      </c>
      <c r="E98" s="12" t="s">
        <v>26</v>
      </c>
      <c r="F98" s="57">
        <v>41373</v>
      </c>
      <c r="G98" s="13" t="s">
        <v>52</v>
      </c>
      <c r="H98" s="3"/>
      <c r="I98" s="2"/>
      <c r="K98" s="14" t="s">
        <v>42</v>
      </c>
    </row>
    <row r="99" spans="2:11" ht="48.75" customHeight="1">
      <c r="B99" s="2">
        <v>83</v>
      </c>
      <c r="C99" s="13" t="s">
        <v>154</v>
      </c>
      <c r="D99" s="13" t="s">
        <v>39</v>
      </c>
      <c r="E99" s="12" t="s">
        <v>26</v>
      </c>
      <c r="F99" s="57">
        <v>41373</v>
      </c>
      <c r="G99" s="13" t="s">
        <v>52</v>
      </c>
      <c r="H99" s="3"/>
      <c r="I99" s="2"/>
      <c r="K99" s="14" t="s">
        <v>42</v>
      </c>
    </row>
    <row r="100" spans="2:11" ht="97.5" customHeight="1">
      <c r="B100" s="2">
        <v>84</v>
      </c>
      <c r="C100" s="13" t="s">
        <v>155</v>
      </c>
      <c r="D100" s="13" t="s">
        <v>39</v>
      </c>
      <c r="E100" s="12" t="s">
        <v>26</v>
      </c>
      <c r="F100" s="57">
        <v>41373</v>
      </c>
      <c r="G100" s="13" t="s">
        <v>52</v>
      </c>
      <c r="H100" s="3"/>
      <c r="I100" s="2"/>
      <c r="K100" s="14" t="s">
        <v>42</v>
      </c>
    </row>
    <row r="101" spans="2:11" ht="56.25" customHeight="1">
      <c r="B101" s="2">
        <v>85</v>
      </c>
      <c r="C101" s="13" t="s">
        <v>156</v>
      </c>
      <c r="D101" s="13" t="s">
        <v>39</v>
      </c>
      <c r="E101" s="12" t="s">
        <v>26</v>
      </c>
      <c r="F101" s="57">
        <v>41373</v>
      </c>
      <c r="G101" s="13" t="s">
        <v>52</v>
      </c>
      <c r="H101" s="3"/>
      <c r="I101" s="2"/>
      <c r="K101" s="14" t="s">
        <v>42</v>
      </c>
    </row>
    <row r="102" spans="2:11" ht="108.75" customHeight="1">
      <c r="B102" s="2">
        <v>86</v>
      </c>
      <c r="C102" s="13" t="s">
        <v>157</v>
      </c>
      <c r="D102" s="12" t="s">
        <v>39</v>
      </c>
      <c r="E102" s="12" t="s">
        <v>26</v>
      </c>
      <c r="F102" s="57">
        <v>41373</v>
      </c>
      <c r="G102" s="13" t="s">
        <v>52</v>
      </c>
      <c r="H102" s="3"/>
      <c r="I102" s="2"/>
      <c r="K102" s="14" t="s">
        <v>42</v>
      </c>
    </row>
    <row r="103" spans="2:11" ht="58.5" hidden="1" customHeight="1">
      <c r="B103" s="2">
        <v>87</v>
      </c>
      <c r="C103" s="12" t="s">
        <v>158</v>
      </c>
      <c r="D103" s="13" t="s">
        <v>34</v>
      </c>
      <c r="E103" s="12" t="s">
        <v>26</v>
      </c>
      <c r="F103" s="57">
        <v>41374</v>
      </c>
      <c r="G103" s="13" t="s">
        <v>52</v>
      </c>
      <c r="H103" s="3">
        <v>41374</v>
      </c>
      <c r="I103" s="11" t="s">
        <v>27</v>
      </c>
      <c r="J103" s="14" t="s">
        <v>159</v>
      </c>
    </row>
    <row r="104" spans="2:11" ht="30" customHeight="1">
      <c r="B104" s="2"/>
      <c r="C104" s="13"/>
      <c r="D104" s="2"/>
      <c r="E104" s="11"/>
      <c r="F104" s="3"/>
      <c r="G104" s="2"/>
      <c r="H104" s="3"/>
      <c r="I104" s="2"/>
    </row>
    <row r="105" spans="2:11" ht="30" customHeight="1">
      <c r="B105" s="2"/>
      <c r="C105" s="13"/>
      <c r="D105" s="2"/>
      <c r="E105" s="11"/>
      <c r="F105" s="3"/>
      <c r="G105" s="2"/>
      <c r="H105" s="3"/>
      <c r="I105" s="2"/>
    </row>
    <row r="106" spans="2:11" ht="30" customHeight="1">
      <c r="B106" s="2"/>
      <c r="C106" s="13"/>
      <c r="D106" s="2"/>
      <c r="E106" s="11"/>
      <c r="F106" s="3"/>
      <c r="G106" s="2"/>
      <c r="H106" s="3"/>
      <c r="I106" s="2"/>
    </row>
    <row r="107" spans="2:11" ht="30" customHeight="1">
      <c r="B107" s="2"/>
      <c r="C107" s="13"/>
      <c r="D107" s="2"/>
      <c r="E107" s="11"/>
      <c r="F107" s="3"/>
      <c r="G107" s="2"/>
      <c r="H107" s="3"/>
      <c r="I107" s="2"/>
    </row>
    <row r="108" spans="2:11" ht="30" customHeight="1">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T80"/>
  <sheetViews>
    <sheetView workbookViewId="0"/>
  </sheetViews>
  <sheetFormatPr defaultRowHeight="15.75"/>
  <cols>
    <col min="8" max="8" width="11" customWidth="1"/>
    <col min="10" max="10" width="11.375" customWidth="1"/>
    <col min="14" max="15" width="14.375" customWidth="1"/>
  </cols>
  <sheetData>
    <row r="1" spans="1:20">
      <c r="A1" t="s">
        <v>12</v>
      </c>
    </row>
    <row r="4" spans="1:20">
      <c r="I4" t="s">
        <v>10</v>
      </c>
      <c r="J4" s="1">
        <v>40909</v>
      </c>
    </row>
    <row r="5" spans="1:20">
      <c r="I5" t="s">
        <v>11</v>
      </c>
      <c r="J5" s="1"/>
    </row>
    <row r="7" spans="1:20">
      <c r="I7" t="s">
        <v>7</v>
      </c>
      <c r="J7">
        <f>'Issue Tracker'!J3</f>
        <v>20</v>
      </c>
    </row>
    <row r="8" spans="1:20">
      <c r="I8" t="s">
        <v>6</v>
      </c>
      <c r="J8" s="1">
        <f>'Issue Tracker'!I3</f>
        <v>41384</v>
      </c>
      <c r="N8">
        <f ca="1">COUNT(typesUnsorted)</f>
        <v>1</v>
      </c>
    </row>
    <row r="9" spans="1:20">
      <c r="I9" t="s">
        <v>0</v>
      </c>
      <c r="J9" t="str">
        <f>'Issue Tracker'!G3</f>
        <v>*</v>
      </c>
    </row>
    <row r="10" spans="1:20">
      <c r="I10" t="s">
        <v>1</v>
      </c>
      <c r="J10" t="str">
        <f>'Issue Tracker'!H3</f>
        <v>*</v>
      </c>
    </row>
    <row r="12" spans="1:20">
      <c r="N12" t="e">
        <f ca="1">OFFSET($N$16,,,$N$13)</f>
        <v>#VALUE!</v>
      </c>
      <c r="O12" t="e">
        <f ca="1">OFFSET($O$16,,,$O$13)</f>
        <v>#VALUE!</v>
      </c>
    </row>
    <row r="13" spans="1:20">
      <c r="N13">
        <f>COUNTA(N16:N45)-COUNTIF(N16:N45,NA())</f>
        <v>9</v>
      </c>
      <c r="O13">
        <f>COUNTA(O16:O45)-COUNTIF(O16:O45,NA())</f>
        <v>4</v>
      </c>
      <c r="S13" t="s">
        <v>13</v>
      </c>
      <c r="T13" t="s">
        <v>13</v>
      </c>
    </row>
    <row r="14" spans="1:20">
      <c r="H14" t="s">
        <v>6</v>
      </c>
      <c r="I14" t="s">
        <v>3</v>
      </c>
      <c r="J14" t="s">
        <v>4</v>
      </c>
      <c r="N14" t="s">
        <v>8</v>
      </c>
      <c r="O14" t="s">
        <v>9</v>
      </c>
      <c r="S14" t="s">
        <v>8</v>
      </c>
      <c r="T14" t="s">
        <v>9</v>
      </c>
    </row>
    <row r="15" spans="1:20">
      <c r="N15" t="s">
        <v>5</v>
      </c>
      <c r="O15" t="s">
        <v>5</v>
      </c>
    </row>
    <row r="16" spans="1:20">
      <c r="G16">
        <v>1</v>
      </c>
      <c r="H16" s="1">
        <f t="shared" ref="H16:H47" si="0">keydate-days+G16</f>
        <v>41365</v>
      </c>
      <c r="I16">
        <f>I15+COUNTIFS(issues[OPENED ON],H16,issues[TYPE],type,issues[PRIORITY],priority)</f>
        <v>0</v>
      </c>
      <c r="J16">
        <f>J15+COUNTIFS(issues[CLOSED ON],H16,issues[TYPE],type,issues[PRIORITY],priority)</f>
        <v>1</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c r="G17">
        <v>2</v>
      </c>
      <c r="H17" s="1">
        <f t="shared" si="0"/>
        <v>41366</v>
      </c>
      <c r="I17">
        <f>I16+COUNTIFS(issues[OPENED ON],H17,issues[TYPE],type,issues[PRIORITY],priority)</f>
        <v>9</v>
      </c>
      <c r="J17">
        <f>J16+COUNTIFS(issues[CLOSED ON],H17,issues[TYPE],type,issues[PRIORITY],priority)</f>
        <v>1</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c r="G18">
        <v>3</v>
      </c>
      <c r="H18" s="1">
        <f t="shared" si="0"/>
        <v>41367</v>
      </c>
      <c r="I18">
        <f>I17+COUNTIFS(issues[OPENED ON],H18,issues[TYPE],type,issues[PRIORITY],priority)</f>
        <v>9</v>
      </c>
      <c r="J18">
        <f>J17+COUNTIFS(issues[CLOSED ON],H18,issues[TYPE],type,issues[PRIORITY],priority)</f>
        <v>1</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c r="G19">
        <v>4</v>
      </c>
      <c r="H19" s="1">
        <f t="shared" si="0"/>
        <v>41368</v>
      </c>
      <c r="I19">
        <f>I18+COUNTIFS(issues[OPENED ON],H19,issues[TYPE],type,issues[PRIORITY],priority)</f>
        <v>9</v>
      </c>
      <c r="J19">
        <f>J18+COUNTIFS(issues[CLOSED ON],H19,issues[TYPE],type,issues[PRIORITY],priority)</f>
        <v>2</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c r="G20">
        <v>5</v>
      </c>
      <c r="H20" s="1">
        <f t="shared" si="0"/>
        <v>41369</v>
      </c>
      <c r="I20">
        <f>I19+COUNTIFS(issues[OPENED ON],H20,issues[TYPE],type,issues[PRIORITY],priority)</f>
        <v>15</v>
      </c>
      <c r="J20">
        <f>J19+COUNTIFS(issues[CLOSED ON],H20,issues[TYPE],type,issues[PRIORITY],priority)</f>
        <v>2</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General</v>
      </c>
      <c r="T20" t="str">
        <f t="array" aca="1" ref="T20" ca="1">INDEX(prioritiesUnsorted, MATCH(SMALL(COUNTIF(prioritiesUnsorted, "&lt;"&amp;prioritiesUnsorted), ROW(5:5)), COUNTIF(prioritiesUnsorted, "&lt;"&amp;prioritiesUnsorted), 0))</f>
        <v>Medium</v>
      </c>
    </row>
    <row r="21" spans="7:20">
      <c r="G21">
        <v>6</v>
      </c>
      <c r="H21" s="1">
        <f t="shared" si="0"/>
        <v>41370</v>
      </c>
      <c r="I21">
        <f>I20+COUNTIFS(issues[OPENED ON],H21,issues[TYPE],type,issues[PRIORITY],priority)</f>
        <v>15</v>
      </c>
      <c r="J21">
        <f>J20+COUNTIFS(issues[CLOSED ON],H21,issues[TYPE],type,issues[PRIORITY],priority)</f>
        <v>4</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Hub</v>
      </c>
      <c r="T21" t="e">
        <f t="array" aca="1" ref="T21" ca="1">INDEX(prioritiesUnsorted, MATCH(SMALL(COUNTIF(prioritiesUnsorted, "&lt;"&amp;prioritiesUnsorted), ROW(6:6)), COUNTIF(prioritiesUnsorted, "&lt;"&amp;prioritiesUnsorted), 0))</f>
        <v>#NUM!</v>
      </c>
    </row>
    <row r="22" spans="7:20">
      <c r="G22">
        <v>7</v>
      </c>
      <c r="H22" s="1">
        <f t="shared" si="0"/>
        <v>41371</v>
      </c>
      <c r="I22">
        <f>I21+COUNTIFS(issues[OPENED ON],H22,issues[TYPE],type,issues[PRIORITY],priority)</f>
        <v>15</v>
      </c>
      <c r="J22">
        <f>J21+COUNTIFS(issues[CLOSED ON],H22,issues[TYPE],type,issues[PRIORITY],priority)</f>
        <v>4</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Layout</v>
      </c>
      <c r="T22" t="e">
        <f t="array" aca="1" ref="T22" ca="1">INDEX(prioritiesUnsorted, MATCH(SMALL(COUNTIF(prioritiesUnsorted, "&lt;"&amp;prioritiesUnsorted), ROW(7:7)), COUNTIF(prioritiesUnsorted, "&lt;"&amp;prioritiesUnsorted), 0))</f>
        <v>#NUM!</v>
      </c>
    </row>
    <row r="23" spans="7:20">
      <c r="G23">
        <v>8</v>
      </c>
      <c r="H23" s="1">
        <f t="shared" si="0"/>
        <v>41372</v>
      </c>
      <c r="I23">
        <f>I22+COUNTIFS(issues[OPENED ON],H23,issues[TYPE],type,issues[PRIORITY],priority)</f>
        <v>15</v>
      </c>
      <c r="J23">
        <f>J22+COUNTIFS(issues[CLOSED ON],H23,issues[TYPE],type,issues[PRIORITY],priority)</f>
        <v>4</v>
      </c>
      <c r="N23" t="str">
        <f t="array" ref="N23">INDEX(issues[TYPE],MATCH(0,COUNTIF(N$15:N22, issues[TYPE]),0))</f>
        <v>General</v>
      </c>
      <c r="O23" t="e">
        <f t="array" ref="O23">INDEX(issues[PRIORITY],MATCH(0,COUNTIF(O$15:O22,issues[PRIORITY]),0))</f>
        <v>#N/A</v>
      </c>
      <c r="S23" t="str">
        <f t="array" aca="1" ref="S23" ca="1">INDEX(typesUnsorted, MATCH(SMALL(COUNTIF(typesUnsorted, "&lt;"&amp;typesUnsorted), ROW(8:8)), COUNTIF(typesUnsorted, "&lt;"&amp;typesUnsorted), 0))</f>
        <v>Notifications</v>
      </c>
      <c r="T23" t="e">
        <f t="array" aca="1" ref="T23" ca="1">INDEX(prioritiesUnsorted, MATCH(SMALL(COUNTIF(prioritiesUnsorted, "&lt;"&amp;prioritiesUnsorted), ROW(8:8)), COUNTIF(prioritiesUnsorted, "&lt;"&amp;prioritiesUnsorted), 0))</f>
        <v>#NUM!</v>
      </c>
    </row>
    <row r="24" spans="7:20">
      <c r="G24">
        <v>9</v>
      </c>
      <c r="H24" s="1">
        <f t="shared" si="0"/>
        <v>41373</v>
      </c>
      <c r="I24">
        <f>I23+COUNTIFS(issues[OPENED ON],H24,issues[TYPE],type,issues[PRIORITY],priority)</f>
        <v>34</v>
      </c>
      <c r="J24">
        <f>J23+COUNTIFS(issues[CLOSED ON],H24,issues[TYPE],type,issues[PRIORITY],priority)</f>
        <v>4</v>
      </c>
      <c r="N24">
        <f t="array" ref="N24">INDEX(issues[TYPE],MATCH(0,COUNTIF(N$15:N23, issues[TYPE]),0))</f>
        <v>0</v>
      </c>
      <c r="O24" t="e">
        <f t="array" ref="O24">INDEX(issues[PRIORITY],MATCH(0,COUNTIF(O$15:O23,issues[PRIORITY]),0))</f>
        <v>#N/A</v>
      </c>
      <c r="S24" t="str">
        <f t="array" aca="1" ref="S24" ca="1">INDEX(typesUnsorted, MATCH(SMALL(COUNTIF(typesUnsorted, "&lt;"&amp;typesUnsorted), ROW(9:9)), COUNTIF(typesUnsorted, "&lt;"&amp;typesUnsorted), 0))</f>
        <v>Plan</v>
      </c>
      <c r="T24" t="e">
        <f t="array" aca="1" ref="T24" ca="1">INDEX(prioritiesUnsorted, MATCH(SMALL(COUNTIF(prioritiesUnsorted, "&lt;"&amp;prioritiesUnsorted), ROW(9:9)), COUNTIF(prioritiesUnsorted, "&lt;"&amp;prioritiesUnsorted), 0))</f>
        <v>#NUM!</v>
      </c>
    </row>
    <row r="25" spans="7:20">
      <c r="G25">
        <v>10</v>
      </c>
      <c r="H25" s="1">
        <f t="shared" si="0"/>
        <v>41374</v>
      </c>
      <c r="I25">
        <f>I24+COUNTIFS(issues[OPENED ON],H25,issues[TYPE],type,issues[PRIORITY],priority)</f>
        <v>35</v>
      </c>
      <c r="J25">
        <f>J24+COUNTIFS(issues[CLOSED ON],H25,issues[TYPE],type,issues[PRIORITY],priority)</f>
        <v>5</v>
      </c>
      <c r="N25" t="e">
        <f t="array" ref="N25">INDEX(issues[TYPE],MATCH(0,COUNTIF(N$15:N24, issues[TYPE]),0))</f>
        <v>#N/A</v>
      </c>
      <c r="O25" t="e">
        <f t="array" ref="O25">INDEX(issues[PRIORITY],MATCH(0,COUNTIF(O$15:O24,issues[PRIORITY]),0))</f>
        <v>#N/A</v>
      </c>
      <c r="S25" t="str">
        <f t="array" aca="1" ref="S25" ca="1">INDEX(typesUnsorted, MATCH(SMALL(COUNTIF(typesUnsorted, "&lt;"&amp;typesUnsorted), ROW(10:10)), COUNTIF(typesUnsorted, "&lt;"&amp;typesUnsorted), 0))</f>
        <v>Tiktak</v>
      </c>
      <c r="T25" t="e">
        <f t="array" aca="1" ref="T25" ca="1">INDEX(prioritiesUnsorted, MATCH(SMALL(COUNTIF(prioritiesUnsorted, "&lt;"&amp;prioritiesUnsorted), ROW(10:10)), COUNTIF(prioritiesUnsorted, "&lt;"&amp;prioritiesUnsorted), 0))</f>
        <v>#NUM!</v>
      </c>
    </row>
    <row r="26" spans="7:20">
      <c r="G26">
        <v>11</v>
      </c>
      <c r="H26" s="1">
        <f t="shared" si="0"/>
        <v>41375</v>
      </c>
      <c r="I26">
        <f>I25+COUNTIFS(issues[OPENED ON],H26,issues[TYPE],type,issues[PRIORITY],priority)</f>
        <v>35</v>
      </c>
      <c r="J26">
        <f>J25+COUNTIFS(issues[CLOSED ON],H26,issues[TYPE],type,issues[PRIORITY],priority)</f>
        <v>16</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c r="G27">
        <v>12</v>
      </c>
      <c r="H27" s="1">
        <f t="shared" si="0"/>
        <v>41376</v>
      </c>
      <c r="I27">
        <f>I26+COUNTIFS(issues[OPENED ON],H27,issues[TYPE],type,issues[PRIORITY],priority)</f>
        <v>35</v>
      </c>
      <c r="J27">
        <f>J26+COUNTIFS(issues[CLOSED ON],H27,issues[TYPE],type,issues[PRIORITY],priority)</f>
        <v>17</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c r="G28">
        <v>13</v>
      </c>
      <c r="H28" s="1">
        <f t="shared" si="0"/>
        <v>41377</v>
      </c>
      <c r="I28">
        <f>I27+COUNTIFS(issues[OPENED ON],H28,issues[TYPE],type,issues[PRIORITY],priority)</f>
        <v>35</v>
      </c>
      <c r="J28">
        <f>J27+COUNTIFS(issues[CLOSED ON],H28,issues[TYPE],type,issues[PRIORITY],priority)</f>
        <v>17</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c r="G29">
        <v>14</v>
      </c>
      <c r="H29" s="1">
        <f t="shared" si="0"/>
        <v>41378</v>
      </c>
      <c r="I29">
        <f>I28+COUNTIFS(issues[OPENED ON],H29,issues[TYPE],type,issues[PRIORITY],priority)</f>
        <v>35</v>
      </c>
      <c r="J29">
        <f>J28+COUNTIFS(issues[CLOSED ON],H29,issues[TYPE],type,issues[PRIORITY],priority)</f>
        <v>17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c r="G30">
        <v>15</v>
      </c>
      <c r="H30" s="1">
        <f t="shared" si="0"/>
        <v>41379</v>
      </c>
      <c r="I30">
        <f>I29+COUNTIFS(issues[OPENED ON],H30,issues[TYPE],type,issues[PRIORITY],priority)</f>
        <v>35</v>
      </c>
      <c r="J30">
        <f>J29+COUNTIFS(issues[CLOSED ON],H30,issues[TYPE],type,issues[PRIORITY],priority)</f>
        <v>17</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c r="G31">
        <v>16</v>
      </c>
      <c r="H31" s="1">
        <f t="shared" si="0"/>
        <v>41380</v>
      </c>
      <c r="I31">
        <f>I30+COUNTIFS(issues[OPENED ON],H31,issues[TYPE],type,issues[PRIORITY],priority)</f>
        <v>35</v>
      </c>
      <c r="J31">
        <f>J30+COUNTIFS(issues[CLOSED ON],H31,issues[TYPE],type,issues[PRIORITY],priority)</f>
        <v>17</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c r="G32">
        <v>17</v>
      </c>
      <c r="H32" s="1">
        <f t="shared" si="0"/>
        <v>41381</v>
      </c>
      <c r="I32">
        <f>I31+COUNTIFS(issues[OPENED ON],H32,issues[TYPE],type,issues[PRIORITY],priority)</f>
        <v>35</v>
      </c>
      <c r="J32">
        <f>J31+COUNTIFS(issues[CLOSED ON],H32,issues[TYPE],type,issues[PRIORITY],priority)</f>
        <v>17</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c r="G33">
        <v>18</v>
      </c>
      <c r="H33" s="1">
        <f t="shared" si="0"/>
        <v>41382</v>
      </c>
      <c r="I33">
        <f>I32+COUNTIFS(issues[OPENED ON],H33,issues[TYPE],type,issues[PRIORITY],priority)</f>
        <v>35</v>
      </c>
      <c r="J33">
        <f>J32+COUNTIFS(issues[CLOSED ON],H33,issues[TYPE],type,issues[PRIORITY],priority)</f>
        <v>17</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c r="G34">
        <v>19</v>
      </c>
      <c r="H34" s="1">
        <f t="shared" si="0"/>
        <v>41383</v>
      </c>
      <c r="I34">
        <f>I33+COUNTIFS(issues[OPENED ON],H34,issues[TYPE],type,issues[PRIORITY],priority)</f>
        <v>35</v>
      </c>
      <c r="J34">
        <f>J33+COUNTIFS(issues[CLOSED ON],H34,issues[TYPE],type,issues[PRIORITY],priority)</f>
        <v>17</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c r="G35">
        <v>20</v>
      </c>
      <c r="H35" s="1">
        <f t="shared" si="0"/>
        <v>41384</v>
      </c>
      <c r="I35">
        <f>I34+COUNTIFS(issues[OPENED ON],H35,issues[TYPE],type,issues[PRIORITY],priority)</f>
        <v>35</v>
      </c>
      <c r="J35">
        <f>J34+COUNTIFS(issues[CLOSED ON],H35,issues[TYPE],type,issues[PRIORITY],priority)</f>
        <v>17</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c r="G36">
        <v>21</v>
      </c>
      <c r="H36" s="1">
        <f t="shared" si="0"/>
        <v>41385</v>
      </c>
      <c r="I36">
        <f>I35+COUNTIFS(issues[OPENED ON],H36,issues[TYPE],type,issues[PRIORITY],priority)</f>
        <v>35</v>
      </c>
      <c r="J36">
        <f>J35+COUNTIFS(issues[CLOSED ON],H36,issues[TYPE],type,issues[PRIORITY],priority)</f>
        <v>17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c r="G37">
        <v>22</v>
      </c>
      <c r="H37" s="1">
        <f t="shared" si="0"/>
        <v>41386</v>
      </c>
      <c r="I37">
        <f>I36+COUNTIFS(issues[OPENED ON],H37,issues[TYPE],type,issues[PRIORITY],priority)</f>
        <v>35</v>
      </c>
      <c r="J37">
        <f>J36+COUNTIFS(issues[CLOSED ON],H37,issues[TYPE],type,issues[PRIORITY],priority)</f>
        <v>17</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c r="G38">
        <v>23</v>
      </c>
      <c r="H38" s="1">
        <f t="shared" si="0"/>
        <v>41387</v>
      </c>
      <c r="I38">
        <f>I37+COUNTIFS(issues[OPENED ON],H38,issues[TYPE],type,issues[PRIORITY],priority)</f>
        <v>35</v>
      </c>
      <c r="J38">
        <f>J37+COUNTIFS(issues[CLOSED ON],H38,issues[TYPE],type,issues[PRIORITY],priority)</f>
        <v>17</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c r="G39">
        <v>24</v>
      </c>
      <c r="H39" s="1">
        <f t="shared" si="0"/>
        <v>41388</v>
      </c>
      <c r="I39">
        <f>I38+COUNTIFS(issues[OPENED ON],H39,issues[TYPE],type,issues[PRIORITY],priority)</f>
        <v>35</v>
      </c>
      <c r="J39">
        <f>J38+COUNTIFS(issues[CLOSED ON],H39,issues[TYPE],type,issues[PRIORITY],priority)</f>
        <v>17</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c r="G40">
        <v>25</v>
      </c>
      <c r="H40" s="1">
        <f t="shared" si="0"/>
        <v>41389</v>
      </c>
      <c r="I40">
        <f>I39+COUNTIFS(issues[OPENED ON],H40,issues[TYPE],type,issues[PRIORITY],priority)</f>
        <v>35</v>
      </c>
      <c r="J40">
        <f>J39+COUNTIFS(issues[CLOSED ON],H40,issues[TYPE],type,issues[PRIORITY],priority)</f>
        <v>17</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c r="G41">
        <v>26</v>
      </c>
      <c r="H41" s="1">
        <f t="shared" si="0"/>
        <v>41390</v>
      </c>
      <c r="I41">
        <f>I40+COUNTIFS(issues[OPENED ON],H41,issues[TYPE],type,issues[PRIORITY],priority)</f>
        <v>35</v>
      </c>
      <c r="J41">
        <f>J40+COUNTIFS(issues[CLOSED ON],H41,issues[TYPE],type,issues[PRIORITY],priority)</f>
        <v>17</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c r="G42">
        <v>27</v>
      </c>
      <c r="H42" s="1">
        <f t="shared" si="0"/>
        <v>41391</v>
      </c>
      <c r="I42">
        <f>I41+COUNTIFS(issues[OPENED ON],H42,issues[TYPE],type,issues[PRIORITY],priority)</f>
        <v>35</v>
      </c>
      <c r="J42">
        <f>J41+COUNTIFS(issues[CLOSED ON],H42,issues[TYPE],type,issues[PRIORITY],priority)</f>
        <v>17</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c r="G43">
        <v>28</v>
      </c>
      <c r="H43" s="1">
        <f t="shared" si="0"/>
        <v>41392</v>
      </c>
      <c r="I43">
        <f>I42+COUNTIFS(issues[OPENED ON],H43,issues[TYPE],type,issues[PRIORITY],priority)</f>
        <v>35</v>
      </c>
      <c r="J43">
        <f>J42+COUNTIFS(issues[CLOSED ON],H43,issues[TYPE],type,issues[PRIORITY],priority)</f>
        <v>17</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c r="G44">
        <v>29</v>
      </c>
      <c r="H44" s="1">
        <f t="shared" si="0"/>
        <v>41393</v>
      </c>
      <c r="I44">
        <f>I43+COUNTIFS(issues[OPENED ON],H44,issues[TYPE],type,issues[PRIORITY],priority)</f>
        <v>35</v>
      </c>
      <c r="J44">
        <f>J43+COUNTIFS(issues[CLOSED ON],H44,issues[TYPE],type,issues[PRIORITY],priority)</f>
        <v>17</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c r="G45">
        <v>30</v>
      </c>
      <c r="H45" s="1">
        <f t="shared" si="0"/>
        <v>41394</v>
      </c>
      <c r="I45">
        <f>I44+COUNTIFS(issues[OPENED ON],H45,issues[TYPE],type,issues[PRIORITY],priority)</f>
        <v>35</v>
      </c>
      <c r="J45">
        <f>J44+COUNTIFS(issues[CLOSED ON],H45,issues[TYPE],type,issues[PRIORITY],priority)</f>
        <v>17</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c r="G46">
        <v>31</v>
      </c>
      <c r="H46" s="1">
        <f t="shared" si="0"/>
        <v>41395</v>
      </c>
      <c r="I46">
        <f>I45+COUNTIFS(issues[OPENED ON],H46,issues[TYPE],type,issues[PRIORITY],priority)</f>
        <v>35</v>
      </c>
      <c r="J46">
        <f>J45+COUNTIFS(issues[CLOSED ON],H46,issues[TYPE],type,issues[PRIORITY],priority)</f>
        <v>17</v>
      </c>
    </row>
    <row r="47" spans="7:20">
      <c r="G47">
        <v>32</v>
      </c>
      <c r="H47" s="1">
        <f t="shared" si="0"/>
        <v>41396</v>
      </c>
      <c r="I47">
        <f>I46+COUNTIFS(issues[OPENED ON],H47,issues[TYPE],type,issues[PRIORITY],priority)</f>
        <v>35</v>
      </c>
      <c r="J47">
        <f>J46+COUNTIFS(issues[CLOSED ON],H47,issues[TYPE],type,issues[PRIORITY],priority)</f>
        <v>17</v>
      </c>
    </row>
    <row r="48" spans="7:20">
      <c r="G48">
        <v>33</v>
      </c>
      <c r="H48" s="1">
        <f t="shared" ref="H48:H79" si="1">keydate-days+G48</f>
        <v>41397</v>
      </c>
      <c r="I48">
        <f>I47+COUNTIFS(issues[OPENED ON],H48,issues[TYPE],type,issues[PRIORITY],priority)</f>
        <v>35</v>
      </c>
      <c r="J48">
        <f>J47+COUNTIFS(issues[CLOSED ON],H48,issues[TYPE],type,issues[PRIORITY],priority)</f>
        <v>17</v>
      </c>
    </row>
    <row r="49" spans="7:10">
      <c r="G49">
        <v>34</v>
      </c>
      <c r="H49" s="1">
        <f t="shared" si="1"/>
        <v>41398</v>
      </c>
      <c r="I49">
        <f>I48+COUNTIFS(issues[OPENED ON],H49,issues[TYPE],type,issues[PRIORITY],priority)</f>
        <v>35</v>
      </c>
      <c r="J49">
        <f>J48+COUNTIFS(issues[CLOSED ON],H49,issues[TYPE],type,issues[PRIORITY],priority)</f>
        <v>17</v>
      </c>
    </row>
    <row r="50" spans="7:10">
      <c r="G50">
        <v>35</v>
      </c>
      <c r="H50" s="1">
        <f t="shared" si="1"/>
        <v>41399</v>
      </c>
      <c r="I50">
        <f>I49+COUNTIFS(issues[OPENED ON],H50,issues[TYPE],type,issues[PRIORITY],priority)</f>
        <v>35</v>
      </c>
      <c r="J50">
        <f>J49+COUNTIFS(issues[CLOSED ON],H50,issues[TYPE],type,issues[PRIORITY],priority)</f>
        <v>17</v>
      </c>
    </row>
    <row r="51" spans="7:10">
      <c r="G51">
        <v>36</v>
      </c>
      <c r="H51" s="1">
        <f t="shared" si="1"/>
        <v>41400</v>
      </c>
      <c r="I51">
        <f>I50+COUNTIFS(issues[OPENED ON],H51,issues[TYPE],type,issues[PRIORITY],priority)</f>
        <v>35</v>
      </c>
      <c r="J51">
        <f>J50+COUNTIFS(issues[CLOSED ON],H51,issues[TYPE],type,issues[PRIORITY],priority)</f>
        <v>17</v>
      </c>
    </row>
    <row r="52" spans="7:10">
      <c r="G52">
        <v>37</v>
      </c>
      <c r="H52" s="1">
        <f t="shared" si="1"/>
        <v>41401</v>
      </c>
      <c r="I52">
        <f>I51+COUNTIFS(issues[OPENED ON],H52,issues[TYPE],type,issues[PRIORITY],priority)</f>
        <v>35</v>
      </c>
      <c r="J52">
        <f>J51+COUNTIFS(issues[CLOSED ON],H52,issues[TYPE],type,issues[PRIORITY],priority)</f>
        <v>17</v>
      </c>
    </row>
    <row r="53" spans="7:10">
      <c r="G53">
        <v>38</v>
      </c>
      <c r="H53" s="1">
        <f t="shared" si="1"/>
        <v>41402</v>
      </c>
      <c r="I53">
        <f>I52+COUNTIFS(issues[OPENED ON],H53,issues[TYPE],type,issues[PRIORITY],priority)</f>
        <v>35</v>
      </c>
      <c r="J53">
        <f>J52+COUNTIFS(issues[CLOSED ON],H53,issues[TYPE],type,issues[PRIORITY],priority)</f>
        <v>17</v>
      </c>
    </row>
    <row r="54" spans="7:10">
      <c r="G54">
        <v>39</v>
      </c>
      <c r="H54" s="1">
        <f t="shared" si="1"/>
        <v>41403</v>
      </c>
      <c r="I54">
        <f>I53+COUNTIFS(issues[OPENED ON],H54,issues[TYPE],type,issues[PRIORITY],priority)</f>
        <v>35</v>
      </c>
      <c r="J54">
        <f>J53+COUNTIFS(issues[CLOSED ON],H54,issues[TYPE],type,issues[PRIORITY],priority)</f>
        <v>17</v>
      </c>
    </row>
    <row r="55" spans="7:10">
      <c r="G55">
        <v>40</v>
      </c>
      <c r="H55" s="1">
        <f t="shared" si="1"/>
        <v>41404</v>
      </c>
      <c r="I55">
        <f>I54+COUNTIFS(issues[OPENED ON],H55,issues[TYPE],type,issues[PRIORITY],priority)</f>
        <v>35</v>
      </c>
      <c r="J55">
        <f>J54+COUNTIFS(issues[CLOSED ON],H55,issues[TYPE],type,issues[PRIORITY],priority)</f>
        <v>17</v>
      </c>
    </row>
    <row r="56" spans="7:10">
      <c r="G56">
        <v>41</v>
      </c>
      <c r="H56" s="1">
        <f t="shared" si="1"/>
        <v>41405</v>
      </c>
      <c r="I56">
        <f>I55+COUNTIFS(issues[OPENED ON],H56,issues[TYPE],type,issues[PRIORITY],priority)</f>
        <v>35</v>
      </c>
      <c r="J56">
        <f>J55+COUNTIFS(issues[CLOSED ON],H56,issues[TYPE],type,issues[PRIORITY],priority)</f>
        <v>17</v>
      </c>
    </row>
    <row r="57" spans="7:10">
      <c r="G57">
        <v>42</v>
      </c>
      <c r="H57" s="1">
        <f t="shared" si="1"/>
        <v>41406</v>
      </c>
      <c r="I57">
        <f>I56+COUNTIFS(issues[OPENED ON],H57,issues[TYPE],type,issues[PRIORITY],priority)</f>
        <v>35</v>
      </c>
      <c r="J57">
        <f>J56+COUNTIFS(issues[CLOSED ON],H57,issues[TYPE],type,issues[PRIORITY],priority)</f>
        <v>17</v>
      </c>
    </row>
    <row r="58" spans="7:10">
      <c r="G58">
        <v>43</v>
      </c>
      <c r="H58" s="1">
        <f t="shared" si="1"/>
        <v>41407</v>
      </c>
      <c r="I58">
        <f>I57+COUNTIFS(issues[OPENED ON],H58,issues[TYPE],type,issues[PRIORITY],priority)</f>
        <v>35</v>
      </c>
      <c r="J58">
        <f>J57+COUNTIFS(issues[CLOSED ON],H58,issues[TYPE],type,issues[PRIORITY],priority)</f>
        <v>17</v>
      </c>
    </row>
    <row r="59" spans="7:10">
      <c r="G59">
        <v>44</v>
      </c>
      <c r="H59" s="1">
        <f t="shared" si="1"/>
        <v>41408</v>
      </c>
      <c r="I59">
        <f>I58+COUNTIFS(issues[OPENED ON],H59,issues[TYPE],type,issues[PRIORITY],priority)</f>
        <v>35</v>
      </c>
      <c r="J59">
        <f>J58+COUNTIFS(issues[CLOSED ON],H59,issues[TYPE],type,issues[PRIORITY],priority)</f>
        <v>17</v>
      </c>
    </row>
    <row r="60" spans="7:10">
      <c r="G60">
        <v>45</v>
      </c>
      <c r="H60" s="1">
        <f t="shared" si="1"/>
        <v>41409</v>
      </c>
      <c r="I60">
        <f>I59+COUNTIFS(issues[OPENED ON],H60,issues[TYPE],type,issues[PRIORITY],priority)</f>
        <v>35</v>
      </c>
      <c r="J60">
        <f>J59+COUNTIFS(issues[CLOSED ON],H60,issues[TYPE],type,issues[PRIORITY],priority)</f>
        <v>17</v>
      </c>
    </row>
    <row r="61" spans="7:10">
      <c r="G61">
        <v>46</v>
      </c>
      <c r="H61" s="1">
        <f t="shared" si="1"/>
        <v>41410</v>
      </c>
      <c r="I61">
        <f>I60+COUNTIFS(issues[OPENED ON],H61,issues[TYPE],type,issues[PRIORITY],priority)</f>
        <v>35</v>
      </c>
      <c r="J61">
        <f>J60+COUNTIFS(issues[CLOSED ON],H61,issues[TYPE],type,issues[PRIORITY],priority)</f>
        <v>17</v>
      </c>
    </row>
    <row r="62" spans="7:10">
      <c r="G62">
        <v>47</v>
      </c>
      <c r="H62" s="1">
        <f t="shared" si="1"/>
        <v>41411</v>
      </c>
      <c r="I62">
        <f>I61+COUNTIFS(issues[OPENED ON],H62,issues[TYPE],type,issues[PRIORITY],priority)</f>
        <v>35</v>
      </c>
      <c r="J62">
        <f>J61+COUNTIFS(issues[CLOSED ON],H62,issues[TYPE],type,issues[PRIORITY],priority)</f>
        <v>17</v>
      </c>
    </row>
    <row r="63" spans="7:10">
      <c r="G63">
        <v>48</v>
      </c>
      <c r="H63" s="1">
        <f t="shared" si="1"/>
        <v>41412</v>
      </c>
      <c r="I63">
        <f>I62+COUNTIFS(issues[OPENED ON],H63,issues[TYPE],type,issues[PRIORITY],priority)</f>
        <v>35</v>
      </c>
      <c r="J63">
        <f>J62+COUNTIFS(issues[CLOSED ON],H63,issues[TYPE],type,issues[PRIORITY],priority)</f>
        <v>17</v>
      </c>
    </row>
    <row r="64" spans="7:10">
      <c r="G64">
        <v>49</v>
      </c>
      <c r="H64" s="1">
        <f t="shared" si="1"/>
        <v>41413</v>
      </c>
      <c r="I64">
        <f>I63+COUNTIFS(issues[OPENED ON],H64,issues[TYPE],type,issues[PRIORITY],priority)</f>
        <v>35</v>
      </c>
      <c r="J64">
        <f>J63+COUNTIFS(issues[CLOSED ON],H64,issues[TYPE],type,issues[PRIORITY],priority)</f>
        <v>17</v>
      </c>
    </row>
    <row r="65" spans="7:10">
      <c r="G65">
        <v>50</v>
      </c>
      <c r="H65" s="1">
        <f t="shared" si="1"/>
        <v>41414</v>
      </c>
      <c r="I65">
        <f>I64+COUNTIFS(issues[OPENED ON],H65,issues[TYPE],type,issues[PRIORITY],priority)</f>
        <v>35</v>
      </c>
      <c r="J65">
        <f>J64+COUNTIFS(issues[CLOSED ON],H65,issues[TYPE],type,issues[PRIORITY],priority)</f>
        <v>17</v>
      </c>
    </row>
    <row r="66" spans="7:10">
      <c r="G66">
        <v>51</v>
      </c>
      <c r="H66" s="1">
        <f t="shared" si="1"/>
        <v>41415</v>
      </c>
      <c r="I66">
        <f>I65+COUNTIFS(issues[OPENED ON],H66,issues[TYPE],type,issues[PRIORITY],priority)</f>
        <v>35</v>
      </c>
      <c r="J66">
        <f>J65+COUNTIFS(issues[CLOSED ON],H66,issues[TYPE],type,issues[PRIORITY],priority)</f>
        <v>17</v>
      </c>
    </row>
    <row r="67" spans="7:10">
      <c r="G67">
        <v>52</v>
      </c>
      <c r="H67" s="1">
        <f t="shared" si="1"/>
        <v>41416</v>
      </c>
      <c r="I67">
        <f>I66+COUNTIFS(issues[OPENED ON],H67,issues[TYPE],type,issues[PRIORITY],priority)</f>
        <v>35</v>
      </c>
      <c r="J67">
        <f>J66+COUNTIFS(issues[CLOSED ON],H67,issues[TYPE],type,issues[PRIORITY],priority)</f>
        <v>17</v>
      </c>
    </row>
    <row r="68" spans="7:10">
      <c r="G68">
        <v>53</v>
      </c>
      <c r="H68" s="1">
        <f t="shared" si="1"/>
        <v>41417</v>
      </c>
      <c r="I68">
        <f>I67+COUNTIFS(issues[OPENED ON],H68,issues[TYPE],type,issues[PRIORITY],priority)</f>
        <v>35</v>
      </c>
      <c r="J68">
        <f>J67+COUNTIFS(issues[CLOSED ON],H68,issues[TYPE],type,issues[PRIORITY],priority)</f>
        <v>17</v>
      </c>
    </row>
    <row r="69" spans="7:10">
      <c r="G69">
        <v>54</v>
      </c>
      <c r="H69" s="1">
        <f t="shared" si="1"/>
        <v>41418</v>
      </c>
      <c r="I69">
        <f>I68+COUNTIFS(issues[OPENED ON],H69,issues[TYPE],type,issues[PRIORITY],priority)</f>
        <v>35</v>
      </c>
      <c r="J69">
        <f>J68+COUNTIFS(issues[CLOSED ON],H69,issues[TYPE],type,issues[PRIORITY],priority)</f>
        <v>17</v>
      </c>
    </row>
    <row r="70" spans="7:10">
      <c r="G70">
        <v>55</v>
      </c>
      <c r="H70" s="1">
        <f t="shared" si="1"/>
        <v>41419</v>
      </c>
      <c r="I70">
        <f>I69+COUNTIFS(issues[OPENED ON],H70,issues[TYPE],type,issues[PRIORITY],priority)</f>
        <v>35</v>
      </c>
      <c r="J70">
        <f>J69+COUNTIFS(issues[CLOSED ON],H70,issues[TYPE],type,issues[PRIORITY],priority)</f>
        <v>17</v>
      </c>
    </row>
    <row r="71" spans="7:10">
      <c r="G71">
        <v>56</v>
      </c>
      <c r="H71" s="1">
        <f t="shared" si="1"/>
        <v>41420</v>
      </c>
      <c r="I71">
        <f>I70+COUNTIFS(issues[OPENED ON],H71,issues[TYPE],type,issues[PRIORITY],priority)</f>
        <v>35</v>
      </c>
      <c r="J71">
        <f>J70+COUNTIFS(issues[CLOSED ON],H71,issues[TYPE],type,issues[PRIORITY],priority)</f>
        <v>17</v>
      </c>
    </row>
    <row r="72" spans="7:10">
      <c r="G72">
        <v>57</v>
      </c>
      <c r="H72" s="1">
        <f t="shared" si="1"/>
        <v>41421</v>
      </c>
      <c r="I72">
        <f>I71+COUNTIFS(issues[OPENED ON],H72,issues[TYPE],type,issues[PRIORITY],priority)</f>
        <v>35</v>
      </c>
      <c r="J72">
        <f>J71+COUNTIFS(issues[CLOSED ON],H72,issues[TYPE],type,issues[PRIORITY],priority)</f>
        <v>17</v>
      </c>
    </row>
    <row r="73" spans="7:10">
      <c r="G73">
        <v>58</v>
      </c>
      <c r="H73" s="1">
        <f t="shared" si="1"/>
        <v>41422</v>
      </c>
      <c r="I73">
        <f>I72+COUNTIFS(issues[OPENED ON],H73,issues[TYPE],type,issues[PRIORITY],priority)</f>
        <v>35</v>
      </c>
      <c r="J73">
        <f>J72+COUNTIFS(issues[CLOSED ON],H73,issues[TYPE],type,issues[PRIORITY],priority)</f>
        <v>17</v>
      </c>
    </row>
    <row r="74" spans="7:10">
      <c r="G74">
        <v>59</v>
      </c>
      <c r="H74" s="1">
        <f t="shared" si="1"/>
        <v>41423</v>
      </c>
      <c r="I74">
        <f>I73+COUNTIFS(issues[OPENED ON],H74,issues[TYPE],type,issues[PRIORITY],priority)</f>
        <v>35</v>
      </c>
      <c r="J74">
        <f>J73+COUNTIFS(issues[CLOSED ON],H74,issues[TYPE],type,issues[PRIORITY],priority)</f>
        <v>17</v>
      </c>
    </row>
    <row r="75" spans="7:10">
      <c r="G75">
        <v>60</v>
      </c>
      <c r="H75" s="1">
        <f t="shared" si="1"/>
        <v>41424</v>
      </c>
      <c r="I75">
        <f>I74+COUNTIFS(issues[OPENED ON],H75,issues[TYPE],type,issues[PRIORITY],priority)</f>
        <v>35</v>
      </c>
      <c r="J75">
        <f>J74+COUNTIFS(issues[CLOSED ON],H75,issues[TYPE],type,issues[PRIORITY],priority)</f>
        <v>17</v>
      </c>
    </row>
    <row r="76" spans="7:10">
      <c r="G76">
        <v>61</v>
      </c>
      <c r="H76" s="1">
        <f t="shared" si="1"/>
        <v>41425</v>
      </c>
      <c r="I76">
        <f>I75+COUNTIFS(issues[OPENED ON],H76,issues[TYPE],type,issues[PRIORITY],priority)</f>
        <v>35</v>
      </c>
      <c r="J76">
        <f>J75+COUNTIFS(issues[CLOSED ON],H76,issues[TYPE],type,issues[PRIORITY],priority)</f>
        <v>17</v>
      </c>
    </row>
    <row r="77" spans="7:10">
      <c r="G77">
        <v>62</v>
      </c>
      <c r="H77" s="1">
        <f t="shared" si="1"/>
        <v>41426</v>
      </c>
      <c r="I77">
        <f>I76+COUNTIFS(issues[OPENED ON],H77,issues[TYPE],type,issues[PRIORITY],priority)</f>
        <v>35</v>
      </c>
      <c r="J77">
        <f>J76+COUNTIFS(issues[CLOSED ON],H77,issues[TYPE],type,issues[PRIORITY],priority)</f>
        <v>17</v>
      </c>
    </row>
    <row r="78" spans="7:10">
      <c r="G78">
        <v>63</v>
      </c>
      <c r="H78" s="1">
        <f t="shared" si="1"/>
        <v>41427</v>
      </c>
      <c r="I78">
        <f>I77+COUNTIFS(issues[OPENED ON],H78,issues[TYPE],type,issues[PRIORITY],priority)</f>
        <v>35</v>
      </c>
      <c r="J78">
        <f>J77+COUNTIFS(issues[CLOSED ON],H78,issues[TYPE],type,issues[PRIORITY],priority)</f>
        <v>17</v>
      </c>
    </row>
    <row r="79" spans="7:10">
      <c r="G79">
        <v>64</v>
      </c>
      <c r="H79" s="1">
        <f t="shared" si="1"/>
        <v>41428</v>
      </c>
      <c r="I79">
        <f>I78+COUNTIFS(issues[OPENED ON],H79,issues[TYPE],type,issues[PRIORITY],priority)</f>
        <v>35</v>
      </c>
      <c r="J79">
        <f>J78+COUNTIFS(issues[CLOSED ON],H79,issues[TYPE],type,issues[PRIORITY],priority)</f>
        <v>17</v>
      </c>
    </row>
    <row r="80" spans="7:10">
      <c r="G80">
        <v>65</v>
      </c>
      <c r="H80" s="1">
        <f>keydate-days+G80</f>
        <v>41429</v>
      </c>
      <c r="I80">
        <f>I79+COUNTIFS(issues[OPENED ON],H80,issues[TYPE],type,issues[PRIORITY],priority)</f>
        <v>35</v>
      </c>
      <c r="J80">
        <f>J79+COUNTIFS(issues[CLOSED ON],H80,issues[TYPE],type,issues[PRIORITY],priority)</f>
        <v>17</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B14"/>
  <sheetViews>
    <sheetView tabSelected="1" topLeftCell="A9" zoomScale="70" zoomScaleNormal="70" workbookViewId="0">
      <selection activeCell="D14" sqref="D14"/>
    </sheetView>
  </sheetViews>
  <sheetFormatPr defaultRowHeight="15.75"/>
  <cols>
    <col min="1" max="1" width="15.75" style="1" customWidth="1"/>
    <col min="2" max="2" width="58.5" customWidth="1"/>
  </cols>
  <sheetData>
    <row r="1" spans="1:2">
      <c r="A1" s="27" t="s">
        <v>73</v>
      </c>
      <c r="B1" s="28" t="s">
        <v>74</v>
      </c>
    </row>
    <row r="2" spans="1:2" ht="255" customHeight="1">
      <c r="A2" s="27">
        <v>41359</v>
      </c>
      <c r="B2" s="29" t="s">
        <v>108</v>
      </c>
    </row>
    <row r="3" spans="1:2">
      <c r="A3" s="27"/>
      <c r="B3" s="28"/>
    </row>
    <row r="4" spans="1:2">
      <c r="A4" s="27"/>
      <c r="B4" s="28"/>
    </row>
    <row r="5" spans="1:2" ht="209.25" customHeight="1">
      <c r="A5" s="27">
        <v>41362</v>
      </c>
      <c r="B5" s="29" t="s">
        <v>86</v>
      </c>
    </row>
    <row r="7" spans="1:2" ht="219" customHeight="1">
      <c r="A7" s="1">
        <v>41366</v>
      </c>
      <c r="B7" s="14" t="s">
        <v>109</v>
      </c>
    </row>
    <row r="8" spans="1:2" ht="141.75">
      <c r="A8" s="1">
        <v>41369</v>
      </c>
      <c r="B8" s="14" t="s">
        <v>121</v>
      </c>
    </row>
    <row r="10" spans="1:2" ht="96" customHeight="1">
      <c r="A10" s="1">
        <v>41372</v>
      </c>
      <c r="B10" s="14" t="s">
        <v>122</v>
      </c>
    </row>
    <row r="12" spans="1:2" ht="284.25" customHeight="1">
      <c r="A12" s="1">
        <v>41376</v>
      </c>
      <c r="B12" s="14" t="s">
        <v>160</v>
      </c>
    </row>
    <row r="14" spans="1:2" ht="276" customHeight="1">
      <c r="A14" s="1">
        <v>41380</v>
      </c>
      <c r="B14" s="14" t="s">
        <v>161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56"/>
  <sheetViews>
    <sheetView topLeftCell="A7" workbookViewId="0">
      <selection activeCell="B54" sqref="B54"/>
    </sheetView>
  </sheetViews>
  <sheetFormatPr defaultRowHeight="15.75"/>
  <cols>
    <col min="1" max="1" width="36.75" customWidth="1"/>
    <col min="2" max="2" width="123.5" customWidth="1"/>
  </cols>
  <sheetData>
    <row r="1" spans="1:2">
      <c r="A1" t="s">
        <v>123</v>
      </c>
      <c r="B1" t="s">
        <v>124</v>
      </c>
    </row>
    <row r="2" spans="1:2">
      <c r="A2" t="s">
        <v>125</v>
      </c>
      <c r="B2" t="s">
        <v>34</v>
      </c>
    </row>
    <row r="54" spans="1:2">
      <c r="A54" s="51" t="s">
        <v>126</v>
      </c>
      <c r="B54" t="s">
        <v>127</v>
      </c>
    </row>
    <row r="55" spans="1:2">
      <c r="A55" t="s">
        <v>128</v>
      </c>
      <c r="B55" t="s">
        <v>131</v>
      </c>
    </row>
    <row r="56" spans="1:2" ht="31.5">
      <c r="A56" t="s">
        <v>129</v>
      </c>
      <c r="B56" s="14" t="s">
        <v>130</v>
      </c>
    </row>
  </sheetData>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Detail Design</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luxoft</cp:lastModifiedBy>
  <dcterms:created xsi:type="dcterms:W3CDTF">2013-01-14T02:54:26Z</dcterms:created>
  <dcterms:modified xsi:type="dcterms:W3CDTF">2013-04-11T11:00:46Z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