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Ki_4_Nam_1\Mạng_xã_hội_STT46\DO_AN\NHOM3_DOANCK\DEMO_DOANCK\Tinh_tay_excel\"/>
    </mc:Choice>
  </mc:AlternateContent>
  <xr:revisionPtr revIDLastSave="0" documentId="13_ncr:1_{62DB4416-7BEA-4F65-B34F-5C532AD41747}" xr6:coauthVersionLast="46" xr6:coauthVersionMax="46" xr10:uidLastSave="{00000000-0000-0000-0000-000000000000}"/>
  <bookViews>
    <workbookView xWindow="1044" yWindow="948" windowWidth="11820" windowHeight="11412" firstSheet="3" activeTab="3" xr2:uid="{00000000-000D-0000-FFFF-FFFF00000000}"/>
  </bookViews>
  <sheets>
    <sheet name="Degree Centrality" sheetId="1" r:id="rId1"/>
    <sheet name="Eigenvector Centrality" sheetId="2" r:id="rId2"/>
    <sheet name="PageRank" sheetId="3" r:id="rId3"/>
    <sheet name="Closeness" sheetId="4" r:id="rId4"/>
    <sheet name="Betweenness" sheetId="5" r:id="rId5"/>
    <sheet name="Harmonic" sheetId="6" r:id="rId6"/>
    <sheet name="Louvain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7" i="7" l="1"/>
  <c r="AC27" i="7" s="1"/>
  <c r="AC25" i="7"/>
  <c r="X25" i="7"/>
  <c r="AA23" i="7"/>
  <c r="X23" i="7"/>
  <c r="W23" i="7"/>
  <c r="V23" i="7"/>
  <c r="U23" i="7"/>
  <c r="X22" i="7"/>
  <c r="W22" i="7"/>
  <c r="V22" i="7"/>
  <c r="U22" i="7"/>
  <c r="AB21" i="7"/>
  <c r="AA21" i="7"/>
  <c r="Z21" i="7"/>
  <c r="W21" i="7"/>
  <c r="V21" i="7"/>
  <c r="U21" i="7"/>
  <c r="Z20" i="7"/>
  <c r="Y20" i="7"/>
  <c r="X20" i="7"/>
  <c r="V20" i="7"/>
  <c r="U20" i="7"/>
  <c r="Z19" i="7"/>
  <c r="Y19" i="7"/>
  <c r="X19" i="7"/>
  <c r="W19" i="7"/>
  <c r="U19" i="7"/>
  <c r="Z18" i="7"/>
  <c r="Y18" i="7"/>
  <c r="X18" i="7"/>
  <c r="W18" i="7"/>
  <c r="V18" i="7"/>
  <c r="AD25" i="7" l="1"/>
  <c r="AB26" i="7"/>
  <c r="Y23" i="7"/>
  <c r="AD26" i="7"/>
  <c r="X24" i="7"/>
  <c r="AB27" i="7"/>
  <c r="Y21" i="7"/>
  <c r="Z22" i="7"/>
  <c r="Z24" i="7"/>
  <c r="N27" i="4"/>
  <c r="P27" i="4" s="1"/>
  <c r="P26" i="4"/>
  <c r="N26" i="4"/>
  <c r="N25" i="4"/>
  <c r="P25" i="4" s="1"/>
  <c r="N24" i="4"/>
  <c r="P24" i="4" s="1"/>
  <c r="N23" i="4"/>
  <c r="P23" i="4" s="1"/>
  <c r="P22" i="4"/>
  <c r="N22" i="4"/>
  <c r="P21" i="4"/>
  <c r="N21" i="4"/>
  <c r="N20" i="4"/>
  <c r="P20" i="4" s="1"/>
  <c r="N19" i="4"/>
  <c r="P19" i="4" s="1"/>
  <c r="P18" i="4"/>
  <c r="N18" i="4"/>
  <c r="B37" i="3"/>
  <c r="B38" i="3"/>
  <c r="B39" i="3"/>
  <c r="B40" i="3"/>
  <c r="B41" i="3"/>
  <c r="B42" i="3"/>
  <c r="B43" i="3"/>
  <c r="B44" i="3"/>
  <c r="B45" i="3"/>
  <c r="B36" i="3"/>
  <c r="C45" i="3" l="1"/>
  <c r="C44" i="3"/>
  <c r="C43" i="3"/>
  <c r="C42" i="3"/>
  <c r="C41" i="3"/>
  <c r="C40" i="3"/>
  <c r="C39" i="3"/>
  <c r="D45" i="3" s="1"/>
  <c r="C38" i="3"/>
  <c r="C36" i="3"/>
  <c r="C37" i="3"/>
  <c r="D38" i="3" l="1"/>
  <c r="D42" i="3"/>
  <c r="D44" i="3"/>
  <c r="D43" i="3"/>
  <c r="D37" i="3"/>
  <c r="D40" i="3"/>
  <c r="D41" i="3"/>
  <c r="E36" i="3"/>
  <c r="D36" i="3"/>
  <c r="D39" i="3"/>
  <c r="B166" i="2"/>
  <c r="B167" i="2"/>
  <c r="B168" i="2"/>
  <c r="B169" i="2"/>
  <c r="B170" i="2"/>
  <c r="B171" i="2"/>
  <c r="B172" i="2"/>
  <c r="B173" i="2"/>
  <c r="B174" i="2"/>
  <c r="B165" i="2"/>
  <c r="S152" i="2"/>
  <c r="S153" i="2"/>
  <c r="S154" i="2"/>
  <c r="S155" i="2"/>
  <c r="S156" i="2"/>
  <c r="S157" i="2"/>
  <c r="S158" i="2"/>
  <c r="S159" i="2"/>
  <c r="S160" i="2"/>
  <c r="S151" i="2"/>
  <c r="M152" i="2"/>
  <c r="M153" i="2"/>
  <c r="M154" i="2"/>
  <c r="M155" i="2"/>
  <c r="M156" i="2"/>
  <c r="M157" i="2"/>
  <c r="M158" i="2"/>
  <c r="M159" i="2"/>
  <c r="O157" i="2" s="1"/>
  <c r="M160" i="2"/>
  <c r="M151" i="2"/>
  <c r="O155" i="2"/>
  <c r="O159" i="2"/>
  <c r="O152" i="2"/>
  <c r="O151" i="2"/>
  <c r="S138" i="2"/>
  <c r="S139" i="2"/>
  <c r="S140" i="2"/>
  <c r="S141" i="2"/>
  <c r="S142" i="2"/>
  <c r="S143" i="2"/>
  <c r="S144" i="2"/>
  <c r="S145" i="2"/>
  <c r="S146" i="2"/>
  <c r="S137" i="2"/>
  <c r="M138" i="2"/>
  <c r="M139" i="2"/>
  <c r="O138" i="2" s="1"/>
  <c r="M140" i="2"/>
  <c r="O144" i="2" s="1"/>
  <c r="M141" i="2"/>
  <c r="M142" i="2"/>
  <c r="M143" i="2"/>
  <c r="M144" i="2"/>
  <c r="M145" i="2"/>
  <c r="M146" i="2"/>
  <c r="M137" i="2"/>
  <c r="O146" i="2"/>
  <c r="O141" i="2"/>
  <c r="S123" i="2"/>
  <c r="S124" i="2"/>
  <c r="S125" i="2"/>
  <c r="S126" i="2"/>
  <c r="S127" i="2"/>
  <c r="S128" i="2"/>
  <c r="S129" i="2"/>
  <c r="S130" i="2"/>
  <c r="S131" i="2"/>
  <c r="S132" i="2"/>
  <c r="Q127" i="2"/>
  <c r="M124" i="2"/>
  <c r="O125" i="2" s="1"/>
  <c r="M125" i="2"/>
  <c r="O124" i="2" s="1"/>
  <c r="M126" i="2"/>
  <c r="O129" i="2" s="1"/>
  <c r="M127" i="2"/>
  <c r="M128" i="2"/>
  <c r="M129" i="2"/>
  <c r="M130" i="2"/>
  <c r="M131" i="2"/>
  <c r="M132" i="2"/>
  <c r="M123" i="2"/>
  <c r="O130" i="2"/>
  <c r="S109" i="2"/>
  <c r="S110" i="2"/>
  <c r="S111" i="2"/>
  <c r="S112" i="2"/>
  <c r="S113" i="2"/>
  <c r="S114" i="2"/>
  <c r="S115" i="2"/>
  <c r="S116" i="2"/>
  <c r="S117" i="2"/>
  <c r="S118" i="2"/>
  <c r="M110" i="2"/>
  <c r="M111" i="2"/>
  <c r="O109" i="2" s="1"/>
  <c r="M112" i="2"/>
  <c r="M113" i="2"/>
  <c r="M114" i="2"/>
  <c r="M115" i="2"/>
  <c r="O117" i="2" s="1"/>
  <c r="M116" i="2"/>
  <c r="O112" i="2" s="1"/>
  <c r="M117" i="2"/>
  <c r="M118" i="2"/>
  <c r="M109" i="2"/>
  <c r="O111" i="2"/>
  <c r="O110" i="2"/>
  <c r="S96" i="2"/>
  <c r="S97" i="2"/>
  <c r="S98" i="2"/>
  <c r="S99" i="2"/>
  <c r="S100" i="2"/>
  <c r="S101" i="2"/>
  <c r="S102" i="2"/>
  <c r="S103" i="2"/>
  <c r="S104" i="2"/>
  <c r="S95" i="2"/>
  <c r="M96" i="2"/>
  <c r="O95" i="2" s="1"/>
  <c r="M97" i="2"/>
  <c r="O96" i="2" s="1"/>
  <c r="M98" i="2"/>
  <c r="O99" i="2" s="1"/>
  <c r="M99" i="2"/>
  <c r="M100" i="2"/>
  <c r="M101" i="2"/>
  <c r="M102" i="2"/>
  <c r="M103" i="2"/>
  <c r="M104" i="2"/>
  <c r="M95" i="2"/>
  <c r="O104" i="2"/>
  <c r="S85" i="2"/>
  <c r="S82" i="2"/>
  <c r="S83" i="2"/>
  <c r="S84" i="2"/>
  <c r="S86" i="2"/>
  <c r="S87" i="2"/>
  <c r="S88" i="2"/>
  <c r="S89" i="2"/>
  <c r="S90" i="2"/>
  <c r="S81" i="2"/>
  <c r="Q85" i="2"/>
  <c r="M82" i="2"/>
  <c r="O83" i="2" s="1"/>
  <c r="M83" i="2"/>
  <c r="O84" i="2" s="1"/>
  <c r="M84" i="2"/>
  <c r="M85" i="2"/>
  <c r="M86" i="2"/>
  <c r="O88" i="2" s="1"/>
  <c r="M87" i="2"/>
  <c r="O86" i="2" s="1"/>
  <c r="M88" i="2"/>
  <c r="M89" i="2"/>
  <c r="O90" i="2" s="1"/>
  <c r="M90" i="2"/>
  <c r="M81" i="2"/>
  <c r="O81" i="2"/>
  <c r="S68" i="2"/>
  <c r="S69" i="2"/>
  <c r="S70" i="2"/>
  <c r="S71" i="2"/>
  <c r="S72" i="2"/>
  <c r="S73" i="2"/>
  <c r="S74" i="2"/>
  <c r="S75" i="2"/>
  <c r="S76" i="2"/>
  <c r="S67" i="2"/>
  <c r="Q71" i="2"/>
  <c r="M68" i="2"/>
  <c r="O67" i="2" s="1"/>
  <c r="M69" i="2"/>
  <c r="O68" i="2" s="1"/>
  <c r="M70" i="2"/>
  <c r="O76" i="2" s="1"/>
  <c r="M71" i="2"/>
  <c r="M72" i="2"/>
  <c r="M73" i="2"/>
  <c r="M74" i="2"/>
  <c r="M75" i="2"/>
  <c r="M76" i="2"/>
  <c r="M67" i="2"/>
  <c r="S53" i="2"/>
  <c r="S54" i="2"/>
  <c r="S55" i="2"/>
  <c r="S56" i="2"/>
  <c r="S57" i="2"/>
  <c r="S58" i="2"/>
  <c r="S59" i="2"/>
  <c r="S60" i="2"/>
  <c r="S61" i="2"/>
  <c r="S62" i="2"/>
  <c r="Q57" i="2"/>
  <c r="O55" i="2"/>
  <c r="O54" i="2"/>
  <c r="O53" i="2"/>
  <c r="M54" i="2"/>
  <c r="M55" i="2"/>
  <c r="M56" i="2"/>
  <c r="O62" i="2" s="1"/>
  <c r="M57" i="2"/>
  <c r="M58" i="2"/>
  <c r="M59" i="2"/>
  <c r="M60" i="2"/>
  <c r="M61" i="2"/>
  <c r="M62" i="2"/>
  <c r="M53" i="2"/>
  <c r="O56" i="2"/>
  <c r="E39" i="3" l="1"/>
  <c r="E42" i="3"/>
  <c r="E43" i="3"/>
  <c r="E41" i="3"/>
  <c r="E40" i="3"/>
  <c r="E44" i="3"/>
  <c r="E45" i="3"/>
  <c r="E37" i="3"/>
  <c r="E38" i="3"/>
  <c r="F37" i="3" s="1"/>
  <c r="O154" i="2"/>
  <c r="O160" i="2"/>
  <c r="O158" i="2"/>
  <c r="O153" i="2"/>
  <c r="O156" i="2"/>
  <c r="O137" i="2"/>
  <c r="O145" i="2"/>
  <c r="O143" i="2"/>
  <c r="O139" i="2"/>
  <c r="O142" i="2"/>
  <c r="O140" i="2"/>
  <c r="O132" i="2"/>
  <c r="O123" i="2"/>
  <c r="O128" i="2"/>
  <c r="O126" i="2"/>
  <c r="O131" i="2"/>
  <c r="O127" i="2"/>
  <c r="O118" i="2"/>
  <c r="O114" i="2"/>
  <c r="O116" i="2"/>
  <c r="O115" i="2"/>
  <c r="O113" i="2"/>
  <c r="O101" i="2"/>
  <c r="O97" i="2"/>
  <c r="O102" i="2"/>
  <c r="O100" i="2"/>
  <c r="O98" i="2"/>
  <c r="O103" i="2"/>
  <c r="O82" i="2"/>
  <c r="O87" i="2"/>
  <c r="O89" i="2"/>
  <c r="O85" i="2"/>
  <c r="O69" i="2"/>
  <c r="O74" i="2"/>
  <c r="O72" i="2"/>
  <c r="O70" i="2"/>
  <c r="O75" i="2"/>
  <c r="O73" i="2"/>
  <c r="O71" i="2"/>
  <c r="O61" i="2"/>
  <c r="O58" i="2"/>
  <c r="O57" i="2"/>
  <c r="O59" i="2"/>
  <c r="O60" i="2"/>
  <c r="O29" i="2"/>
  <c r="O28" i="2"/>
  <c r="O27" i="2"/>
  <c r="O26" i="2"/>
  <c r="O30" i="2"/>
  <c r="O31" i="2"/>
  <c r="O32" i="2"/>
  <c r="O33" i="2"/>
  <c r="O34" i="2"/>
  <c r="O25" i="2"/>
  <c r="F39" i="3" l="1"/>
  <c r="F41" i="3"/>
  <c r="F40" i="3"/>
  <c r="F42" i="3"/>
  <c r="F45" i="3"/>
  <c r="F44" i="3"/>
  <c r="F43" i="3"/>
  <c r="F36" i="3"/>
  <c r="F38" i="3"/>
  <c r="G36" i="3" s="1"/>
  <c r="Q155" i="2"/>
  <c r="Q141" i="2"/>
  <c r="Q113" i="2"/>
  <c r="Q99" i="2"/>
  <c r="Q29" i="2"/>
  <c r="M45" i="2" s="1"/>
  <c r="G42" i="3" l="1"/>
  <c r="G39" i="3"/>
  <c r="G43" i="3"/>
  <c r="G38" i="3"/>
  <c r="H37" i="3" s="1"/>
  <c r="G37" i="3"/>
  <c r="G40" i="3"/>
  <c r="G44" i="3"/>
  <c r="G41" i="3"/>
  <c r="G45" i="3"/>
  <c r="M41" i="2"/>
  <c r="M46" i="2"/>
  <c r="M47" i="2"/>
  <c r="M40" i="2"/>
  <c r="M43" i="2"/>
  <c r="M48" i="2"/>
  <c r="M42" i="2"/>
  <c r="M44" i="2"/>
  <c r="M39" i="2"/>
  <c r="O41" i="2" s="1"/>
  <c r="S30" i="2"/>
  <c r="S31" i="2"/>
  <c r="S32" i="2"/>
  <c r="S25" i="2"/>
  <c r="S29" i="2"/>
  <c r="S34" i="2"/>
  <c r="S27" i="2"/>
  <c r="S26" i="2"/>
  <c r="S33" i="2"/>
  <c r="S28" i="2"/>
  <c r="H36" i="3" l="1"/>
  <c r="H39" i="3"/>
  <c r="I38" i="3" s="1"/>
  <c r="H44" i="3"/>
  <c r="H40" i="3"/>
  <c r="H42" i="3"/>
  <c r="H45" i="3"/>
  <c r="H43" i="3"/>
  <c r="H41" i="3"/>
  <c r="H38" i="3"/>
  <c r="I36" i="3" s="1"/>
  <c r="O40" i="2"/>
  <c r="O42" i="2"/>
  <c r="O43" i="2"/>
  <c r="O48" i="2"/>
  <c r="O46" i="2"/>
  <c r="O47" i="2"/>
  <c r="O45" i="2"/>
  <c r="O44" i="2"/>
  <c r="O39" i="2"/>
  <c r="I40" i="3" l="1"/>
  <c r="I45" i="3"/>
  <c r="I41" i="3"/>
  <c r="J37" i="3"/>
  <c r="I42" i="3"/>
  <c r="I43" i="3"/>
  <c r="I44" i="3"/>
  <c r="I39" i="3"/>
  <c r="I37" i="3"/>
  <c r="J36" i="3" s="1"/>
  <c r="S47" i="2"/>
  <c r="Q43" i="2"/>
  <c r="S41" i="2" s="1"/>
  <c r="S42" i="2"/>
  <c r="J40" i="3" l="1"/>
  <c r="J45" i="3"/>
  <c r="J43" i="3"/>
  <c r="J41" i="3"/>
  <c r="J44" i="3"/>
  <c r="J42" i="3"/>
  <c r="J39" i="3"/>
  <c r="K38" i="3" s="1"/>
  <c r="J38" i="3"/>
  <c r="B50" i="3" s="1"/>
  <c r="S44" i="2"/>
  <c r="S45" i="2"/>
  <c r="S43" i="2"/>
  <c r="S48" i="2"/>
  <c r="S46" i="2"/>
  <c r="S40" i="2"/>
  <c r="S39" i="2"/>
  <c r="K39" i="3" l="1"/>
  <c r="K41" i="3"/>
  <c r="B52" i="3"/>
  <c r="K36" i="3"/>
  <c r="B49" i="3"/>
  <c r="B56" i="3"/>
  <c r="B54" i="3"/>
  <c r="B58" i="3"/>
  <c r="B55" i="3"/>
  <c r="B57" i="3"/>
  <c r="B53" i="3"/>
  <c r="K40" i="3"/>
  <c r="K43" i="3"/>
  <c r="K42" i="3"/>
  <c r="K45" i="3"/>
  <c r="K44" i="3"/>
  <c r="K37" i="3"/>
  <c r="B51" i="3"/>
  <c r="J21" i="1" l="1"/>
  <c r="J19" i="1"/>
  <c r="J20" i="1"/>
  <c r="J22" i="1"/>
  <c r="J23" i="1"/>
  <c r="J24" i="1"/>
  <c r="J25" i="1"/>
  <c r="J26" i="1"/>
  <c r="J27" i="1"/>
  <c r="J18" i="1"/>
</calcChain>
</file>

<file path=xl/sharedStrings.xml><?xml version="1.0" encoding="utf-8"?>
<sst xmlns="http://schemas.openxmlformats.org/spreadsheetml/2006/main" count="640" uniqueCount="119">
  <si>
    <t>nodes</t>
  </si>
  <si>
    <t>Norfolk Island</t>
  </si>
  <si>
    <t>Niue</t>
  </si>
  <si>
    <t>Vanuatu</t>
  </si>
  <si>
    <t>Kenya</t>
  </si>
  <si>
    <t>Seychelles</t>
  </si>
  <si>
    <t>Ghana</t>
  </si>
  <si>
    <t>Cameroon</t>
  </si>
  <si>
    <t>Mzambique</t>
  </si>
  <si>
    <t>Madagascar</t>
  </si>
  <si>
    <t>Rwanda</t>
  </si>
  <si>
    <t>Tính Degree Centrality</t>
  </si>
  <si>
    <t>Degree Centrality</t>
  </si>
  <si>
    <t>số cạnh kề</t>
  </si>
  <si>
    <t>Ma trận kề</t>
  </si>
  <si>
    <t>X</t>
  </si>
  <si>
    <t>=</t>
  </si>
  <si>
    <t>/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</si>
  <si>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</si>
  <si>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</si>
  <si>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</si>
  <si>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</si>
  <si>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</si>
  <si>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</si>
  <si>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</si>
  <si>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</si>
  <si>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</si>
  <si>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</si>
  <si>
    <t>Eigenvector</t>
  </si>
  <si>
    <t>Nodes</t>
  </si>
  <si>
    <t>Tính PageRank</t>
  </si>
  <si>
    <t>PageRank</t>
  </si>
  <si>
    <t>Ma Trận Kề</t>
  </si>
  <si>
    <t>Mozambique</t>
  </si>
  <si>
    <t>Nortfork Island</t>
  </si>
  <si>
    <t>Sum of Distances</t>
  </si>
  <si>
    <t>Closeness Centrality</t>
  </si>
  <si>
    <t>Betweeness</t>
  </si>
  <si>
    <t>Tính Betweeness quốc gia Kenya</t>
  </si>
  <si>
    <t>(n-1)(n-2)/2=9*8/2=36</t>
  </si>
  <si>
    <t>Niue-&gt; Vantatu=0/1</t>
  </si>
  <si>
    <t>Nof -&gt; Vantu=0</t>
  </si>
  <si>
    <t>Vanu-&gt;Moza=1/1</t>
  </si>
  <si>
    <t>Moza-&gt;Rwa=0</t>
  </si>
  <si>
    <t>Rwa-&gt;Mada=0</t>
  </si>
  <si>
    <t>Mada-&gt;Camer=0</t>
  </si>
  <si>
    <t>Camer-&gt;Gaha=0</t>
  </si>
  <si>
    <t>Gaha-&gt;Sey=0</t>
  </si>
  <si>
    <t>Niue-&gt;Norfo=0/1</t>
  </si>
  <si>
    <t>Nof-&gt;Rwa=1/1</t>
  </si>
  <si>
    <t>Vanu-&gt;Rwa=1/1</t>
  </si>
  <si>
    <t>Moza-&gt;Mada=0</t>
  </si>
  <si>
    <t>Rwa-&gt;Camer=0</t>
  </si>
  <si>
    <t>Mada-&gt;Gaha=0</t>
  </si>
  <si>
    <t>Camer-&gt;Sey=1/2</t>
  </si>
  <si>
    <t>Niue-&gt;Mozabie=1/1</t>
  </si>
  <si>
    <t>Nof-&gt;Moza=1/1</t>
  </si>
  <si>
    <t>Vanu-&gt;Mada=1/1</t>
  </si>
  <si>
    <t>Moza-&gt;Camer=0</t>
  </si>
  <si>
    <t>Rwa-&gt;Gaha=0</t>
  </si>
  <si>
    <t>Mada-&gt;Sey=1/2</t>
  </si>
  <si>
    <t>Niue-&gt; Mada=1/1</t>
  </si>
  <si>
    <t>Nof-&gt;mada=1/1</t>
  </si>
  <si>
    <t>Vanu-&gt;Camer=1/1</t>
  </si>
  <si>
    <t>Moza-&gt;Gaha=0</t>
  </si>
  <si>
    <t>Rwa-&gt;Sey=1/2</t>
  </si>
  <si>
    <t>Niue-&gt;Rwa=1/1</t>
  </si>
  <si>
    <t>Nof-&gt;Camer=1/1</t>
  </si>
  <si>
    <t>Vanu-&gt;Gaha=1/1</t>
  </si>
  <si>
    <t>Moza-&gt;Sey=1/2</t>
  </si>
  <si>
    <t>Niue-&gt;Camer=1/1</t>
  </si>
  <si>
    <t>Nof-&gt;gaha=1/1</t>
  </si>
  <si>
    <t>Vanu-&gt;Sey=1/1</t>
  </si>
  <si>
    <t>Niue-&gt;gaha=1/1</t>
  </si>
  <si>
    <t>Nof-&gt;Sey=1/1</t>
  </si>
  <si>
    <t>Tổng:</t>
  </si>
  <si>
    <t>Niue-&gt;Sey=1/1</t>
  </si>
  <si>
    <t>Đỉnh</t>
  </si>
  <si>
    <r>
      <t xml:space="preserve">Số đoạn trên đường đi ngắn nhất từ </t>
    </r>
    <r>
      <rPr>
        <b/>
        <sz val="11"/>
        <color theme="1"/>
        <rFont val="Calibri"/>
        <family val="2"/>
        <scheme val="minor"/>
      </rPr>
      <t>Kenya</t>
    </r>
  </si>
  <si>
    <t xml:space="preserve"> Vanuatu</t>
  </si>
  <si>
    <t xml:space="preserve"> Niue</t>
  </si>
  <si>
    <t xml:space="preserve"> Ghana</t>
  </si>
  <si>
    <t xml:space="preserve"> Seychelles</t>
  </si>
  <si>
    <t xml:space="preserve"> Mozambique</t>
  </si>
  <si>
    <t xml:space="preserve"> Rwanda</t>
  </si>
  <si>
    <t xml:space="preserve"> Madagascar</t>
  </si>
  <si>
    <t xml:space="preserve"> Cameroon</t>
  </si>
  <si>
    <t>Harmonic</t>
  </si>
  <si>
    <t>H(Kenya)</t>
  </si>
  <si>
    <t>1+1+1+1+1+1+1+1/2+1/2=8</t>
  </si>
  <si>
    <t>H(Mozambique)</t>
  </si>
  <si>
    <t>1+1+1+1+1/2+1/2+1/2+1/3+1/3=6,167</t>
  </si>
  <si>
    <t>H(Rwanda)</t>
  </si>
  <si>
    <t>1+1+1+1+1+1/2+1/2+1/3+1/3=6,67</t>
  </si>
  <si>
    <t>H(Madagasca)</t>
  </si>
  <si>
    <t>H(Cameroon)</t>
  </si>
  <si>
    <t>H(Ghana)</t>
  </si>
  <si>
    <t>1+1/2+1+1+1+1+1/2+1/3+1/3=6,67</t>
  </si>
  <si>
    <t>H(Seychelles)</t>
  </si>
  <si>
    <t>1+1/2+1/2+1/2+1/2+1+1/2+1/3+1/3=5,167</t>
  </si>
  <si>
    <t>H(Vanuatu)</t>
  </si>
  <si>
    <t>1+1/2+1/2+1/2+1/2+1/2+1/2+1+1=6</t>
  </si>
  <si>
    <t>H(Norfolk Island)</t>
  </si>
  <si>
    <t>1/2+1/3+1/3+1/3+1/3+1/3+1/3+1+1=4,5</t>
  </si>
  <si>
    <t>H(Niue)</t>
  </si>
  <si>
    <t>Key Player = Kenya</t>
  </si>
  <si>
    <t>Ma trận</t>
  </si>
  <si>
    <t>Cụm 1</t>
  </si>
  <si>
    <t>Cụm 2</t>
  </si>
  <si>
    <t>Cụm 3</t>
  </si>
  <si>
    <t>Cụm 4</t>
  </si>
  <si>
    <t>Cụm 5</t>
  </si>
  <si>
    <t>Cụm 6</t>
  </si>
  <si>
    <t>Cụm 7</t>
  </si>
  <si>
    <t>Cụm 8</t>
  </si>
  <si>
    <t>Cụm 9</t>
  </si>
  <si>
    <t>Cụm 10</t>
  </si>
  <si>
    <t>Norforlk Island</t>
  </si>
  <si>
    <t>Gahana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</si>
</sst>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"/>
    <numFmt numFmtId="165" formatCode="0.000000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3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color rgb="FFFF0000"/>
      <name val="Calibri"/>
      <family val="2"/>
      <scheme val="minor"/>
    </font>
    <font>
      <sz val="1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vertical="top"/>
    </xf>
    <xf numFmtId="0" fontId="2" fillId="0" borderId="0" xfId="0" applyFont="1"/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/>
    <xf numFmtId="0" fontId="3" fillId="0" borderId="0" xfId="0" applyFont="1"/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0" xfId="0" applyNumberFormat="1" applyFont="1"/>
    <xf numFmtId="166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5" fillId="3" borderId="3" xfId="0" applyFont="1" applyFill="1" applyBorder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7" borderId="0" xfId="1"/>
    <xf numFmtId="0" fontId="1" fillId="8" borderId="0" xfId="2"/>
    <xf numFmtId="0" fontId="1" fillId="10" borderId="0" xfId="1" applyFill="1"/>
    <xf numFmtId="0" fontId="0" fillId="10" borderId="0" xfId="0" applyFill="1"/>
    <xf numFmtId="0" fontId="6" fillId="0" borderId="0" xfId="0" applyFont="1"/>
    <xf numFmtId="0" fontId="6" fillId="0" borderId="1" xfId="0" applyFont="1" applyBorder="1"/>
    <xf numFmtId="0" fontId="6" fillId="0" borderId="0" xfId="0" applyFont="1" applyAlignment="1">
      <alignment horizontal="left"/>
    </xf>
    <xf numFmtId="0" fontId="6" fillId="0" borderId="4" xfId="0" applyFont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1" fillId="0" borderId="6" xfId="1" applyFill="1" applyBorder="1"/>
    <xf numFmtId="0" fontId="1" fillId="12" borderId="6" xfId="1" applyFill="1" applyBorder="1"/>
    <xf numFmtId="0" fontId="1" fillId="13" borderId="6" xfId="2" applyFill="1" applyBorder="1" applyAlignment="1">
      <alignment horizontal="center"/>
    </xf>
    <xf numFmtId="0" fontId="1" fillId="0" borderId="6" xfId="1" applyFill="1" applyBorder="1" applyAlignment="1">
      <alignment horizontal="center"/>
    </xf>
    <xf numFmtId="0" fontId="1" fillId="0" borderId="6" xfId="1" applyNumberFormat="1" applyFill="1" applyBorder="1" applyAlignment="1">
      <alignment horizontal="center"/>
    </xf>
    <xf numFmtId="0" fontId="1" fillId="13" borderId="6" xfId="1" applyFill="1" applyBorder="1" applyAlignment="1">
      <alignment horizontal="center"/>
    </xf>
    <xf numFmtId="0" fontId="1" fillId="14" borderId="0" xfId="1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1" borderId="0" xfId="0" applyFill="1"/>
    <xf numFmtId="0" fontId="0" fillId="0" borderId="0" xfId="0" applyAlignment="1">
      <alignment horizontal="left"/>
    </xf>
    <xf numFmtId="0" fontId="0" fillId="14" borderId="0" xfId="0" applyFill="1" applyAlignment="1">
      <alignment horizontal="center" vertical="center"/>
    </xf>
  </cellXfs>
  <cellStyles count="3">
    <cellStyle name="40% - Accent6" xfId="1" builtinId="51"/>
    <cellStyle name="60% - Accent6" xfId="2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213360</xdr:colOff>
      <xdr:row>18</xdr:row>
      <xdr:rowOff>30480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7A3617-313E-4C6F-8A65-C31E713B7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870960" cy="33223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26005</xdr:colOff>
      <xdr:row>19</xdr:row>
      <xdr:rowOff>8154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4DD296-8F80-4ACF-8AB6-19D4211C41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48400" cy="43515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157480</xdr:colOff>
      <xdr:row>15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14EFD2-A2F6-4297-859E-EC13BB6CE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274820" cy="33223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114300</xdr:rowOff>
    </xdr:from>
    <xdr:to>
      <xdr:col>10</xdr:col>
      <xdr:colOff>508000</xdr:colOff>
      <xdr:row>34</xdr:row>
      <xdr:rowOff>180340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2F620B-676F-46A8-9B75-A2D7B6368D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6550" y="480060"/>
          <a:ext cx="6508750" cy="645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222985</xdr:colOff>
      <xdr:row>13</xdr:row>
      <xdr:rowOff>10693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00B3AE-D663-4C3D-97D8-6E508EBC79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661385" cy="254815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283007</xdr:colOff>
      <xdr:row>25</xdr:row>
      <xdr:rowOff>30832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1F303B-B4D0-4847-B096-43A4E1E4FA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159807" cy="478571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456901</xdr:colOff>
      <xdr:row>21</xdr:row>
      <xdr:rowOff>82208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2E9D60-CB37-4693-AB1F-9CE060FAEC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52901" cy="41665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1:L27"/>
  <sheetViews>
    <sheetView topLeftCell="C1" zoomScale="84" workbookViewId="0">
      <selection activeCell="L6" sqref="L6"/>
    </sheetView>
  </sheetViews>
  <sheetFormatPr defaultRowHeight="14.4" x14ac:dyDescent="0.3"/>
  <cols>
    <col min="9" max="9" width="17.6640625" customWidth="1"/>
    <col min="10" max="10" width="17.77734375" customWidth="1"/>
  </cols>
  <sheetData>
    <row r="1" spans="7:12" x14ac:dyDescent="0.3">
      <c r="H1" s="5"/>
      <c r="I1" s="4" t="s">
        <v>0</v>
      </c>
      <c r="J1" s="3" t="s">
        <v>13</v>
      </c>
    </row>
    <row r="2" spans="7:12" x14ac:dyDescent="0.3">
      <c r="H2" s="6">
        <v>1</v>
      </c>
      <c r="I2" s="2" t="s">
        <v>1</v>
      </c>
      <c r="J2" s="1">
        <v>2</v>
      </c>
    </row>
    <row r="3" spans="7:12" x14ac:dyDescent="0.3">
      <c r="H3" s="6">
        <v>2</v>
      </c>
      <c r="I3" s="2" t="s">
        <v>2</v>
      </c>
      <c r="J3" s="1">
        <v>2</v>
      </c>
    </row>
    <row r="4" spans="7:12" x14ac:dyDescent="0.3">
      <c r="H4" s="6">
        <v>3</v>
      </c>
      <c r="I4" s="2" t="s">
        <v>3</v>
      </c>
      <c r="J4" s="1">
        <v>3</v>
      </c>
    </row>
    <row r="5" spans="7:12" x14ac:dyDescent="0.3">
      <c r="H5" s="6">
        <v>4</v>
      </c>
      <c r="I5" s="2" t="s">
        <v>4</v>
      </c>
      <c r="J5" s="1">
        <v>7</v>
      </c>
    </row>
    <row r="6" spans="7:12" x14ac:dyDescent="0.3">
      <c r="H6" s="6">
        <v>5</v>
      </c>
      <c r="I6" s="2" t="s">
        <v>5</v>
      </c>
      <c r="J6" s="1">
        <v>2</v>
      </c>
    </row>
    <row r="7" spans="7:12" x14ac:dyDescent="0.3">
      <c r="H7" s="6">
        <v>6</v>
      </c>
      <c r="I7" s="2" t="s">
        <v>6</v>
      </c>
      <c r="J7" s="1">
        <v>6</v>
      </c>
    </row>
    <row r="8" spans="7:12" x14ac:dyDescent="0.3">
      <c r="H8" s="6">
        <v>7</v>
      </c>
      <c r="I8" s="2" t="s">
        <v>7</v>
      </c>
      <c r="J8" s="1">
        <v>5</v>
      </c>
    </row>
    <row r="9" spans="7:12" x14ac:dyDescent="0.3">
      <c r="H9" s="6">
        <v>8</v>
      </c>
      <c r="I9" s="2" t="s">
        <v>8</v>
      </c>
      <c r="J9" s="1">
        <v>5</v>
      </c>
    </row>
    <row r="10" spans="7:12" x14ac:dyDescent="0.3">
      <c r="H10" s="6">
        <v>9</v>
      </c>
      <c r="I10" s="2" t="s">
        <v>9</v>
      </c>
      <c r="J10" s="1">
        <v>5</v>
      </c>
    </row>
    <row r="11" spans="7:12" x14ac:dyDescent="0.3">
      <c r="H11" s="6">
        <v>10</v>
      </c>
      <c r="I11" s="2" t="s">
        <v>10</v>
      </c>
      <c r="J11" s="1">
        <v>5</v>
      </c>
    </row>
    <row r="13" spans="7:12" x14ac:dyDescent="0.3">
      <c r="G13" s="9"/>
      <c r="H13" s="9"/>
      <c r="I13" s="10"/>
      <c r="J13" s="9"/>
      <c r="K13" s="9"/>
      <c r="L13" s="9"/>
    </row>
    <row r="15" spans="7:12" x14ac:dyDescent="0.3">
      <c r="H15" s="28" t="s">
        <v>11</v>
      </c>
      <c r="I15" s="28"/>
    </row>
    <row r="17" spans="9:10" x14ac:dyDescent="0.3">
      <c r="I17" s="7" t="s">
        <v>0</v>
      </c>
      <c r="J17" s="8" t="s">
        <v>12</v>
      </c>
    </row>
    <row r="18" spans="9:10" x14ac:dyDescent="0.3">
      <c r="I18" s="2" t="s">
        <v>1</v>
      </c>
      <c r="J18">
        <f t="shared" ref="J18:J27" si="0">J2/9</f>
        <v>0.22222222222222221</v>
      </c>
    </row>
    <row r="19" spans="9:10" x14ac:dyDescent="0.3">
      <c r="I19" s="2" t="s">
        <v>2</v>
      </c>
      <c r="J19">
        <f t="shared" si="0"/>
        <v>0.22222222222222221</v>
      </c>
    </row>
    <row r="20" spans="9:10" x14ac:dyDescent="0.3">
      <c r="I20" s="2" t="s">
        <v>3</v>
      </c>
      <c r="J20">
        <f t="shared" si="0"/>
        <v>0.33333333333333331</v>
      </c>
    </row>
    <row r="21" spans="9:10" x14ac:dyDescent="0.3">
      <c r="I21" s="2" t="s">
        <v>4</v>
      </c>
      <c r="J21">
        <f t="shared" si="0"/>
        <v>0.77777777777777779</v>
      </c>
    </row>
    <row r="22" spans="9:10" x14ac:dyDescent="0.3">
      <c r="I22" s="2" t="s">
        <v>5</v>
      </c>
      <c r="J22">
        <f t="shared" si="0"/>
        <v>0.22222222222222221</v>
      </c>
    </row>
    <row r="23" spans="9:10" x14ac:dyDescent="0.3">
      <c r="I23" s="2" t="s">
        <v>6</v>
      </c>
      <c r="J23">
        <f t="shared" si="0"/>
        <v>0.66666666666666663</v>
      </c>
    </row>
    <row r="24" spans="9:10" x14ac:dyDescent="0.3">
      <c r="I24" s="2" t="s">
        <v>7</v>
      </c>
      <c r="J24">
        <f t="shared" si="0"/>
        <v>0.55555555555555558</v>
      </c>
    </row>
    <row r="25" spans="9:10" x14ac:dyDescent="0.3">
      <c r="I25" s="2" t="s">
        <v>8</v>
      </c>
      <c r="J25">
        <f t="shared" si="0"/>
        <v>0.55555555555555558</v>
      </c>
    </row>
    <row r="26" spans="9:10" x14ac:dyDescent="0.3">
      <c r="I26" s="2" t="s">
        <v>9</v>
      </c>
      <c r="J26">
        <f t="shared" si="0"/>
        <v>0.55555555555555558</v>
      </c>
    </row>
    <row r="27" spans="9:10" x14ac:dyDescent="0.3">
      <c r="I27" s="2" t="s">
        <v>10</v>
      </c>
      <c r="J27">
        <f t="shared" si="0"/>
        <v>0.55555555555555558</v>
      </c>
    </row>
  </sheetData>
  <mergeCells count="1">
    <mergeCell ref="H15:I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60F39-6DE9-443F-9BEA-4B7FC79E1F3B}">
  <dimension ref="A21:S174"/>
  <sheetViews>
    <sheetView topLeftCell="A148" zoomScale="80" zoomScaleNormal="80" workbookViewId="0">
      <selection activeCell="L21" sqref="L21"/>
    </sheetView>
  </sheetViews>
  <sheetFormatPr defaultColWidth="12.5546875" defaultRowHeight="18" customHeight="1" x14ac:dyDescent="0.35"/>
  <cols>
    <col min="1" max="2" width="14" style="11" customWidth="1"/>
    <col min="3" max="12" width="12.5546875" style="11"/>
    <col min="13" max="13" width="14.88671875" style="11" bestFit="1" customWidth="1"/>
    <col min="14" max="14" width="12.5546875" style="11"/>
    <col min="15" max="15" width="14.88671875" style="11" customWidth="1"/>
    <col min="16" max="18" width="12.5546875" style="11"/>
    <col min="19" max="19" width="15.21875" style="11" customWidth="1"/>
    <col min="20" max="16384" width="12.5546875" style="11"/>
  </cols>
  <sheetData>
    <row r="21" spans="1:19" ht="18" customHeight="1" x14ac:dyDescent="0.35">
      <c r="A21" s="29" t="s">
        <v>14</v>
      </c>
      <c r="B21" s="29"/>
    </row>
    <row r="23" spans="1:19" ht="18" customHeight="1" x14ac:dyDescent="0.35">
      <c r="A23" s="17" t="s">
        <v>18</v>
      </c>
    </row>
    <row r="24" spans="1:19" ht="18" customHeight="1" x14ac:dyDescent="0.35">
      <c r="B24" s="12" t="s">
        <v>1</v>
      </c>
      <c r="C24" s="12" t="s">
        <v>2</v>
      </c>
      <c r="D24" s="12" t="s">
        <v>3</v>
      </c>
      <c r="E24" s="12" t="s">
        <v>4</v>
      </c>
      <c r="F24" s="12" t="s">
        <v>5</v>
      </c>
      <c r="G24" s="12" t="s">
        <v>6</v>
      </c>
      <c r="H24" s="12" t="s">
        <v>7</v>
      </c>
      <c r="I24" s="12" t="s">
        <v>8</v>
      </c>
      <c r="J24" s="12" t="s">
        <v>9</v>
      </c>
      <c r="K24" s="12" t="s">
        <v>10</v>
      </c>
    </row>
    <row r="25" spans="1:19" ht="18" customHeight="1" x14ac:dyDescent="0.35">
      <c r="A25" s="12" t="s">
        <v>1</v>
      </c>
      <c r="B25" s="13">
        <v>0</v>
      </c>
      <c r="C25" s="19">
        <v>1</v>
      </c>
      <c r="D25" s="19">
        <v>1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M25" s="14">
        <v>1</v>
      </c>
      <c r="O25" s="15">
        <f>SUM(B25:K25)</f>
        <v>2</v>
      </c>
      <c r="S25" s="11">
        <f t="shared" ref="S25:S34" si="0">O25/Q$29</f>
        <v>0.13934660285832354</v>
      </c>
    </row>
    <row r="26" spans="1:19" ht="18" customHeight="1" x14ac:dyDescent="0.35">
      <c r="A26" s="12" t="s">
        <v>2</v>
      </c>
      <c r="B26" s="19">
        <v>1</v>
      </c>
      <c r="C26" s="13">
        <v>0</v>
      </c>
      <c r="D26" s="19">
        <v>1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M26" s="14">
        <v>1</v>
      </c>
      <c r="O26" s="15">
        <f>SUM(B26:K26)</f>
        <v>2</v>
      </c>
      <c r="S26" s="11">
        <f t="shared" si="0"/>
        <v>0.13934660285832354</v>
      </c>
    </row>
    <row r="27" spans="1:19" ht="18" customHeight="1" x14ac:dyDescent="0.35">
      <c r="A27" s="12" t="s">
        <v>3</v>
      </c>
      <c r="B27" s="19">
        <v>1</v>
      </c>
      <c r="C27" s="19">
        <v>1</v>
      </c>
      <c r="D27" s="13">
        <v>0</v>
      </c>
      <c r="E27" s="19">
        <v>1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M27" s="14">
        <v>1</v>
      </c>
      <c r="O27" s="15">
        <f>SUM(B27:K27)</f>
        <v>3</v>
      </c>
      <c r="S27" s="11">
        <f t="shared" si="0"/>
        <v>0.20901990428748529</v>
      </c>
    </row>
    <row r="28" spans="1:19" ht="18" customHeight="1" x14ac:dyDescent="0.35">
      <c r="A28" s="12" t="s">
        <v>4</v>
      </c>
      <c r="B28" s="14">
        <v>0</v>
      </c>
      <c r="C28" s="14">
        <v>0</v>
      </c>
      <c r="D28" s="19">
        <v>1</v>
      </c>
      <c r="E28" s="13">
        <v>0</v>
      </c>
      <c r="F28" s="19">
        <v>1</v>
      </c>
      <c r="G28" s="19">
        <v>1</v>
      </c>
      <c r="H28" s="19">
        <v>1</v>
      </c>
      <c r="I28" s="19">
        <v>1</v>
      </c>
      <c r="J28" s="19">
        <v>1</v>
      </c>
      <c r="K28" s="19">
        <v>1</v>
      </c>
      <c r="M28" s="14">
        <v>1</v>
      </c>
      <c r="O28" s="15">
        <f>SUM(B28:K28)</f>
        <v>7</v>
      </c>
      <c r="S28" s="16">
        <f t="shared" si="0"/>
        <v>0.48771311000413237</v>
      </c>
    </row>
    <row r="29" spans="1:19" ht="18" customHeight="1" x14ac:dyDescent="0.35">
      <c r="A29" s="12" t="s">
        <v>5</v>
      </c>
      <c r="B29" s="14">
        <v>0</v>
      </c>
      <c r="C29" s="14">
        <v>0</v>
      </c>
      <c r="D29" s="14">
        <v>0</v>
      </c>
      <c r="E29" s="19">
        <v>1</v>
      </c>
      <c r="F29" s="13">
        <v>0</v>
      </c>
      <c r="G29" s="19">
        <v>1</v>
      </c>
      <c r="H29" s="14">
        <v>0</v>
      </c>
      <c r="I29" s="14">
        <v>0</v>
      </c>
      <c r="J29" s="14">
        <v>0</v>
      </c>
      <c r="K29" s="14">
        <v>0</v>
      </c>
      <c r="L29" s="15" t="s">
        <v>15</v>
      </c>
      <c r="M29" s="14">
        <v>1</v>
      </c>
      <c r="N29" s="15" t="s">
        <v>16</v>
      </c>
      <c r="O29" s="15">
        <f>SUM(B29:K29)</f>
        <v>2</v>
      </c>
      <c r="P29" s="15" t="s">
        <v>17</v>
      </c>
      <c r="Q29" s="11">
        <f>SQRT(SUMSQ(O25:O34))</f>
        <v>14.352700094407323</v>
      </c>
      <c r="R29" s="15" t="s">
        <v>16</v>
      </c>
      <c r="S29" s="11">
        <f t="shared" si="0"/>
        <v>0.13934660285832354</v>
      </c>
    </row>
    <row r="30" spans="1:19" ht="18" customHeight="1" x14ac:dyDescent="0.35">
      <c r="A30" s="12" t="s">
        <v>6</v>
      </c>
      <c r="B30" s="14">
        <v>0</v>
      </c>
      <c r="C30" s="14">
        <v>0</v>
      </c>
      <c r="D30" s="14">
        <v>0</v>
      </c>
      <c r="E30" s="19">
        <v>1</v>
      </c>
      <c r="F30" s="19">
        <v>1</v>
      </c>
      <c r="G30" s="13">
        <v>0</v>
      </c>
      <c r="H30" s="19">
        <v>1</v>
      </c>
      <c r="I30" s="19">
        <v>1</v>
      </c>
      <c r="J30" s="19">
        <v>1</v>
      </c>
      <c r="K30" s="19">
        <v>1</v>
      </c>
      <c r="M30" s="14">
        <v>1</v>
      </c>
      <c r="O30" s="15">
        <f t="shared" ref="O30:O34" si="1">SUM(B30:K30)</f>
        <v>6</v>
      </c>
      <c r="S30" s="11">
        <f t="shared" si="0"/>
        <v>0.41803980857497058</v>
      </c>
    </row>
    <row r="31" spans="1:19" ht="18" customHeight="1" x14ac:dyDescent="0.35">
      <c r="A31" s="12" t="s">
        <v>7</v>
      </c>
      <c r="B31" s="14">
        <v>0</v>
      </c>
      <c r="C31" s="14">
        <v>0</v>
      </c>
      <c r="D31" s="14">
        <v>0</v>
      </c>
      <c r="E31" s="19">
        <v>1</v>
      </c>
      <c r="F31" s="14">
        <v>0</v>
      </c>
      <c r="G31" s="19">
        <v>1</v>
      </c>
      <c r="H31" s="13">
        <v>0</v>
      </c>
      <c r="I31" s="19">
        <v>1</v>
      </c>
      <c r="J31" s="19">
        <v>1</v>
      </c>
      <c r="K31" s="19">
        <v>1</v>
      </c>
      <c r="M31" s="14">
        <v>1</v>
      </c>
      <c r="O31" s="15">
        <f t="shared" si="1"/>
        <v>5</v>
      </c>
      <c r="S31" s="11">
        <f t="shared" si="0"/>
        <v>0.34836650714580886</v>
      </c>
    </row>
    <row r="32" spans="1:19" ht="18" customHeight="1" x14ac:dyDescent="0.35">
      <c r="A32" s="12" t="s">
        <v>8</v>
      </c>
      <c r="B32" s="14">
        <v>0</v>
      </c>
      <c r="C32" s="14">
        <v>0</v>
      </c>
      <c r="D32" s="14">
        <v>0</v>
      </c>
      <c r="E32" s="19">
        <v>1</v>
      </c>
      <c r="F32" s="14">
        <v>0</v>
      </c>
      <c r="G32" s="19">
        <v>1</v>
      </c>
      <c r="H32" s="19">
        <v>1</v>
      </c>
      <c r="I32" s="13">
        <v>0</v>
      </c>
      <c r="J32" s="19">
        <v>1</v>
      </c>
      <c r="K32" s="19">
        <v>1</v>
      </c>
      <c r="M32" s="14">
        <v>1</v>
      </c>
      <c r="O32" s="15">
        <f t="shared" si="1"/>
        <v>5</v>
      </c>
      <c r="S32" s="11">
        <f t="shared" si="0"/>
        <v>0.34836650714580886</v>
      </c>
    </row>
    <row r="33" spans="1:19" ht="18" customHeight="1" x14ac:dyDescent="0.35">
      <c r="A33" s="12" t="s">
        <v>9</v>
      </c>
      <c r="B33" s="14">
        <v>0</v>
      </c>
      <c r="C33" s="14">
        <v>0</v>
      </c>
      <c r="D33" s="14">
        <v>0</v>
      </c>
      <c r="E33" s="19">
        <v>1</v>
      </c>
      <c r="F33" s="14">
        <v>0</v>
      </c>
      <c r="G33" s="19">
        <v>1</v>
      </c>
      <c r="H33" s="19">
        <v>1</v>
      </c>
      <c r="I33" s="19">
        <v>1</v>
      </c>
      <c r="J33" s="13">
        <v>0</v>
      </c>
      <c r="K33" s="19">
        <v>1</v>
      </c>
      <c r="M33" s="14">
        <v>1</v>
      </c>
      <c r="O33" s="15">
        <f t="shared" si="1"/>
        <v>5</v>
      </c>
      <c r="S33" s="11">
        <f t="shared" si="0"/>
        <v>0.34836650714580886</v>
      </c>
    </row>
    <row r="34" spans="1:19" ht="18" customHeight="1" x14ac:dyDescent="0.35">
      <c r="A34" s="12" t="s">
        <v>10</v>
      </c>
      <c r="B34" s="14">
        <v>0</v>
      </c>
      <c r="C34" s="14">
        <v>0</v>
      </c>
      <c r="D34" s="14">
        <v>0</v>
      </c>
      <c r="E34" s="19">
        <v>1</v>
      </c>
      <c r="F34" s="14">
        <v>0</v>
      </c>
      <c r="G34" s="19">
        <v>1</v>
      </c>
      <c r="H34" s="19">
        <v>1</v>
      </c>
      <c r="I34" s="19">
        <v>1</v>
      </c>
      <c r="J34" s="19">
        <v>1</v>
      </c>
      <c r="K34" s="13">
        <v>0</v>
      </c>
      <c r="M34" s="14">
        <v>1</v>
      </c>
      <c r="O34" s="15">
        <f t="shared" si="1"/>
        <v>5</v>
      </c>
      <c r="S34" s="11">
        <f t="shared" si="0"/>
        <v>0.34836650714580886</v>
      </c>
    </row>
    <row r="37" spans="1:19" ht="18" customHeight="1" x14ac:dyDescent="0.35">
      <c r="A37" s="17" t="s">
        <v>19</v>
      </c>
    </row>
    <row r="38" spans="1:19" ht="18" customHeight="1" x14ac:dyDescent="0.35">
      <c r="B38" s="12" t="s">
        <v>1</v>
      </c>
      <c r="C38" s="12" t="s">
        <v>2</v>
      </c>
      <c r="D38" s="12" t="s">
        <v>3</v>
      </c>
      <c r="E38" s="12" t="s">
        <v>4</v>
      </c>
      <c r="F38" s="12" t="s">
        <v>5</v>
      </c>
      <c r="G38" s="12" t="s">
        <v>6</v>
      </c>
      <c r="H38" s="12" t="s">
        <v>7</v>
      </c>
      <c r="I38" s="12" t="s">
        <v>8</v>
      </c>
      <c r="J38" s="12" t="s">
        <v>9</v>
      </c>
      <c r="K38" s="12" t="s">
        <v>10</v>
      </c>
    </row>
    <row r="39" spans="1:19" ht="18" customHeight="1" x14ac:dyDescent="0.35">
      <c r="A39" s="12" t="s">
        <v>1</v>
      </c>
      <c r="B39" s="13">
        <v>0</v>
      </c>
      <c r="C39" s="19">
        <v>1</v>
      </c>
      <c r="D39" s="19">
        <v>1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M39" s="14">
        <f>O25/Q$29</f>
        <v>0.13934660285832354</v>
      </c>
      <c r="O39" s="15">
        <f>SUM(M40:M41)</f>
        <v>0.34836650714580886</v>
      </c>
      <c r="S39" s="11">
        <f>O39/Q$43</f>
        <v>6.8927826238396564E-2</v>
      </c>
    </row>
    <row r="40" spans="1:19" ht="18" customHeight="1" x14ac:dyDescent="0.35">
      <c r="A40" s="12" t="s">
        <v>2</v>
      </c>
      <c r="B40" s="19">
        <v>1</v>
      </c>
      <c r="C40" s="13">
        <v>0</v>
      </c>
      <c r="D40" s="19">
        <v>1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M40" s="14">
        <f t="shared" ref="M40:M48" si="2">O26/Q$29</f>
        <v>0.13934660285832354</v>
      </c>
      <c r="O40" s="15">
        <f>M41</f>
        <v>0.20901990428748529</v>
      </c>
      <c r="S40" s="11">
        <f>O40/Q$43</f>
        <v>4.1356695743037929E-2</v>
      </c>
    </row>
    <row r="41" spans="1:19" ht="18" customHeight="1" x14ac:dyDescent="0.35">
      <c r="A41" s="12" t="s">
        <v>3</v>
      </c>
      <c r="B41" s="19">
        <v>1</v>
      </c>
      <c r="C41" s="19">
        <v>1</v>
      </c>
      <c r="D41" s="13">
        <v>0</v>
      </c>
      <c r="E41" s="19">
        <v>1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M41" s="14">
        <f t="shared" si="2"/>
        <v>0.20901990428748529</v>
      </c>
      <c r="O41" s="20">
        <f>SUM(M39,M40,M42)</f>
        <v>0.76640631572077944</v>
      </c>
      <c r="S41" s="11">
        <f>O41/Q$43</f>
        <v>0.15164121772447242</v>
      </c>
    </row>
    <row r="42" spans="1:19" ht="18" customHeight="1" x14ac:dyDescent="0.35">
      <c r="A42" s="12" t="s">
        <v>4</v>
      </c>
      <c r="B42" s="14">
        <v>0</v>
      </c>
      <c r="C42" s="14">
        <v>0</v>
      </c>
      <c r="D42" s="19">
        <v>1</v>
      </c>
      <c r="E42" s="13">
        <v>0</v>
      </c>
      <c r="F42" s="19">
        <v>1</v>
      </c>
      <c r="G42" s="19">
        <v>1</v>
      </c>
      <c r="H42" s="19">
        <v>1</v>
      </c>
      <c r="I42" s="19">
        <v>1</v>
      </c>
      <c r="J42" s="19">
        <v>1</v>
      </c>
      <c r="K42" s="19">
        <v>1</v>
      </c>
      <c r="M42" s="18">
        <f t="shared" si="2"/>
        <v>0.48771311000413237</v>
      </c>
      <c r="O42" s="15">
        <f>SUM(M41,M43,M44,M45,M46,M47,M48)</f>
        <v>2.1598723443040146</v>
      </c>
      <c r="S42" s="11">
        <f>O42/Q$43</f>
        <v>0.42735252267805862</v>
      </c>
    </row>
    <row r="43" spans="1:19" ht="18" customHeight="1" x14ac:dyDescent="0.35">
      <c r="A43" s="12" t="s">
        <v>5</v>
      </c>
      <c r="B43" s="14">
        <v>0</v>
      </c>
      <c r="C43" s="14">
        <v>0</v>
      </c>
      <c r="D43" s="14">
        <v>0</v>
      </c>
      <c r="E43" s="19">
        <v>1</v>
      </c>
      <c r="F43" s="13">
        <v>0</v>
      </c>
      <c r="G43" s="19">
        <v>1</v>
      </c>
      <c r="H43" s="14">
        <v>0</v>
      </c>
      <c r="I43" s="14">
        <v>0</v>
      </c>
      <c r="J43" s="14">
        <v>0</v>
      </c>
      <c r="K43" s="14">
        <v>0</v>
      </c>
      <c r="L43" s="15" t="s">
        <v>15</v>
      </c>
      <c r="M43" s="14">
        <f t="shared" si="2"/>
        <v>0.13934660285832354</v>
      </c>
      <c r="N43" s="15" t="s">
        <v>16</v>
      </c>
      <c r="O43" s="20">
        <f>SUM(M42,M44)</f>
        <v>0.90575291857910289</v>
      </c>
      <c r="P43" s="15" t="s">
        <v>17</v>
      </c>
      <c r="Q43" s="11">
        <f>SQRT(SUMSQ(O39:O48))</f>
        <v>5.0540765051973988</v>
      </c>
      <c r="R43" s="15" t="s">
        <v>16</v>
      </c>
      <c r="S43" s="11">
        <f>O43/Q$43</f>
        <v>0.17921234821983104</v>
      </c>
    </row>
    <row r="44" spans="1:19" ht="18" customHeight="1" x14ac:dyDescent="0.35">
      <c r="A44" s="12" t="s">
        <v>6</v>
      </c>
      <c r="B44" s="14">
        <v>0</v>
      </c>
      <c r="C44" s="14">
        <v>0</v>
      </c>
      <c r="D44" s="14">
        <v>0</v>
      </c>
      <c r="E44" s="19">
        <v>1</v>
      </c>
      <c r="F44" s="19">
        <v>1</v>
      </c>
      <c r="G44" s="13">
        <v>0</v>
      </c>
      <c r="H44" s="19">
        <v>1</v>
      </c>
      <c r="I44" s="19">
        <v>1</v>
      </c>
      <c r="J44" s="19">
        <v>1</v>
      </c>
      <c r="K44" s="19">
        <v>1</v>
      </c>
      <c r="M44" s="14">
        <f t="shared" si="2"/>
        <v>0.41803980857497058</v>
      </c>
      <c r="O44" s="20">
        <f>SUM(M42,M43,M45,M46,M47,M48)</f>
        <v>2.0205257414456912</v>
      </c>
      <c r="S44" s="11">
        <f t="shared" ref="S44:S48" si="3">O44/Q$43</f>
        <v>0.39978139218270003</v>
      </c>
    </row>
    <row r="45" spans="1:19" ht="18" customHeight="1" x14ac:dyDescent="0.35">
      <c r="A45" s="12" t="s">
        <v>7</v>
      </c>
      <c r="B45" s="14">
        <v>0</v>
      </c>
      <c r="C45" s="14">
        <v>0</v>
      </c>
      <c r="D45" s="14">
        <v>0</v>
      </c>
      <c r="E45" s="19">
        <v>1</v>
      </c>
      <c r="F45" s="14">
        <v>0</v>
      </c>
      <c r="G45" s="19">
        <v>1</v>
      </c>
      <c r="H45" s="13">
        <v>0</v>
      </c>
      <c r="I45" s="19">
        <v>1</v>
      </c>
      <c r="J45" s="19">
        <v>1</v>
      </c>
      <c r="K45" s="19">
        <v>1</v>
      </c>
      <c r="M45" s="14">
        <f t="shared" si="2"/>
        <v>0.34836650714580886</v>
      </c>
      <c r="O45" s="20">
        <f>SUM(M42,M44,M46,M47,M48)</f>
        <v>1.9508524400165295</v>
      </c>
      <c r="S45" s="11">
        <f t="shared" si="3"/>
        <v>0.38599582693502071</v>
      </c>
    </row>
    <row r="46" spans="1:19" ht="18" customHeight="1" x14ac:dyDescent="0.35">
      <c r="A46" s="12" t="s">
        <v>8</v>
      </c>
      <c r="B46" s="14">
        <v>0</v>
      </c>
      <c r="C46" s="14">
        <v>0</v>
      </c>
      <c r="D46" s="14">
        <v>0</v>
      </c>
      <c r="E46" s="19">
        <v>1</v>
      </c>
      <c r="F46" s="14">
        <v>0</v>
      </c>
      <c r="G46" s="19">
        <v>1</v>
      </c>
      <c r="H46" s="19">
        <v>1</v>
      </c>
      <c r="I46" s="13">
        <v>0</v>
      </c>
      <c r="J46" s="19">
        <v>1</v>
      </c>
      <c r="K46" s="19">
        <v>1</v>
      </c>
      <c r="M46" s="14">
        <f t="shared" si="2"/>
        <v>0.34836650714580886</v>
      </c>
      <c r="O46" s="20">
        <f>SUM(M42,M44,M45,M47,M48)</f>
        <v>1.9508524400165295</v>
      </c>
      <c r="S46" s="11">
        <f t="shared" si="3"/>
        <v>0.38599582693502071</v>
      </c>
    </row>
    <row r="47" spans="1:19" ht="18" customHeight="1" x14ac:dyDescent="0.35">
      <c r="A47" s="12" t="s">
        <v>9</v>
      </c>
      <c r="B47" s="14">
        <v>0</v>
      </c>
      <c r="C47" s="14">
        <v>0</v>
      </c>
      <c r="D47" s="14">
        <v>0</v>
      </c>
      <c r="E47" s="19">
        <v>1</v>
      </c>
      <c r="F47" s="14">
        <v>0</v>
      </c>
      <c r="G47" s="19">
        <v>1</v>
      </c>
      <c r="H47" s="19">
        <v>1</v>
      </c>
      <c r="I47" s="19">
        <v>1</v>
      </c>
      <c r="J47" s="13">
        <v>0</v>
      </c>
      <c r="K47" s="19">
        <v>1</v>
      </c>
      <c r="M47" s="14">
        <f t="shared" si="2"/>
        <v>0.34836650714580886</v>
      </c>
      <c r="O47" s="20">
        <f>SUM(M42,M45,M44,M46,M48)</f>
        <v>1.9508524400165295</v>
      </c>
      <c r="S47" s="11">
        <f t="shared" si="3"/>
        <v>0.38599582693502071</v>
      </c>
    </row>
    <row r="48" spans="1:19" ht="18" customHeight="1" x14ac:dyDescent="0.35">
      <c r="A48" s="12" t="s">
        <v>10</v>
      </c>
      <c r="B48" s="14">
        <v>0</v>
      </c>
      <c r="C48" s="14">
        <v>0</v>
      </c>
      <c r="D48" s="14">
        <v>0</v>
      </c>
      <c r="E48" s="19">
        <v>1</v>
      </c>
      <c r="F48" s="14">
        <v>0</v>
      </c>
      <c r="G48" s="19">
        <v>1</v>
      </c>
      <c r="H48" s="19">
        <v>1</v>
      </c>
      <c r="I48" s="19">
        <v>1</v>
      </c>
      <c r="J48" s="19">
        <v>1</v>
      </c>
      <c r="K48" s="13">
        <v>0</v>
      </c>
      <c r="M48" s="14">
        <f t="shared" si="2"/>
        <v>0.34836650714580886</v>
      </c>
      <c r="O48" s="20">
        <f>SUM(M42,M44,M45,M46,M47)</f>
        <v>1.9508524400165295</v>
      </c>
      <c r="S48" s="11">
        <f t="shared" si="3"/>
        <v>0.38599582693502071</v>
      </c>
    </row>
    <row r="51" spans="1:19" ht="18" customHeight="1" x14ac:dyDescent="0.35">
      <c r="A51" s="17" t="s">
        <v>20</v>
      </c>
    </row>
    <row r="52" spans="1:19" ht="18" customHeight="1" x14ac:dyDescent="0.35">
      <c r="B52" s="12" t="s">
        <v>1</v>
      </c>
      <c r="C52" s="12" t="s">
        <v>2</v>
      </c>
      <c r="D52" s="12" t="s">
        <v>3</v>
      </c>
      <c r="E52" s="12" t="s">
        <v>4</v>
      </c>
      <c r="F52" s="12" t="s">
        <v>5</v>
      </c>
      <c r="G52" s="12" t="s">
        <v>6</v>
      </c>
      <c r="H52" s="12" t="s">
        <v>7</v>
      </c>
      <c r="I52" s="12" t="s">
        <v>8</v>
      </c>
      <c r="J52" s="12" t="s">
        <v>9</v>
      </c>
      <c r="K52" s="12" t="s">
        <v>10</v>
      </c>
    </row>
    <row r="53" spans="1:19" ht="18" customHeight="1" x14ac:dyDescent="0.35">
      <c r="A53" s="12" t="s">
        <v>1</v>
      </c>
      <c r="B53" s="13">
        <v>0</v>
      </c>
      <c r="C53" s="19">
        <v>1</v>
      </c>
      <c r="D53" s="19">
        <v>1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M53" s="14">
        <f>O39/Q$43</f>
        <v>6.8927826238396564E-2</v>
      </c>
      <c r="O53" s="15">
        <f>SUM(M54:M55)</f>
        <v>0.19299791346751036</v>
      </c>
      <c r="S53" s="11">
        <f>O53/Q$57</f>
        <v>3.7424193139812025E-2</v>
      </c>
    </row>
    <row r="54" spans="1:19" ht="18" customHeight="1" x14ac:dyDescent="0.35">
      <c r="A54" s="12" t="s">
        <v>2</v>
      </c>
      <c r="B54" s="19">
        <v>1</v>
      </c>
      <c r="C54" s="13">
        <v>0</v>
      </c>
      <c r="D54" s="19">
        <v>1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M54" s="14">
        <f t="shared" ref="M54:M62" si="4">O40/Q$43</f>
        <v>4.1356695743037929E-2</v>
      </c>
      <c r="O54" s="15">
        <f>M55</f>
        <v>0.15164121772447242</v>
      </c>
      <c r="S54" s="11">
        <f t="shared" ref="S54:S62" si="5">O54/Q$57</f>
        <v>2.9404723181280873E-2</v>
      </c>
    </row>
    <row r="55" spans="1:19" ht="18" customHeight="1" x14ac:dyDescent="0.35">
      <c r="A55" s="12" t="s">
        <v>3</v>
      </c>
      <c r="B55" s="19">
        <v>1</v>
      </c>
      <c r="C55" s="19">
        <v>1</v>
      </c>
      <c r="D55" s="13">
        <v>0</v>
      </c>
      <c r="E55" s="19">
        <v>1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M55" s="14">
        <f t="shared" si="4"/>
        <v>0.15164121772447242</v>
      </c>
      <c r="O55" s="20">
        <f>SUM(M53,M54,M56)</f>
        <v>0.53763704465949314</v>
      </c>
      <c r="S55" s="11">
        <f t="shared" si="5"/>
        <v>0.10425310946090492</v>
      </c>
    </row>
    <row r="56" spans="1:19" ht="18" customHeight="1" x14ac:dyDescent="0.35">
      <c r="A56" s="12" t="s">
        <v>4</v>
      </c>
      <c r="B56" s="14">
        <v>0</v>
      </c>
      <c r="C56" s="14">
        <v>0</v>
      </c>
      <c r="D56" s="19">
        <v>1</v>
      </c>
      <c r="E56" s="13">
        <v>0</v>
      </c>
      <c r="F56" s="19">
        <v>1</v>
      </c>
      <c r="G56" s="19">
        <v>1</v>
      </c>
      <c r="H56" s="19">
        <v>1</v>
      </c>
      <c r="I56" s="19">
        <v>1</v>
      </c>
      <c r="J56" s="19">
        <v>1</v>
      </c>
      <c r="K56" s="19">
        <v>1</v>
      </c>
      <c r="M56" s="14">
        <f t="shared" si="4"/>
        <v>0.42735252267805862</v>
      </c>
      <c r="O56" s="15">
        <f>SUM(M55,M57,M58,M59,M60,M61,M62)</f>
        <v>2.2746182658670864</v>
      </c>
      <c r="S56" s="11">
        <f t="shared" si="5"/>
        <v>0.44107084771921312</v>
      </c>
    </row>
    <row r="57" spans="1:19" ht="18" customHeight="1" x14ac:dyDescent="0.35">
      <c r="A57" s="12" t="s">
        <v>5</v>
      </c>
      <c r="B57" s="14">
        <v>0</v>
      </c>
      <c r="C57" s="14">
        <v>0</v>
      </c>
      <c r="D57" s="14">
        <v>0</v>
      </c>
      <c r="E57" s="19">
        <v>1</v>
      </c>
      <c r="F57" s="13">
        <v>0</v>
      </c>
      <c r="G57" s="19">
        <v>1</v>
      </c>
      <c r="H57" s="14">
        <v>0</v>
      </c>
      <c r="I57" s="14">
        <v>0</v>
      </c>
      <c r="J57" s="14">
        <v>0</v>
      </c>
      <c r="K57" s="14">
        <v>0</v>
      </c>
      <c r="L57" s="15" t="s">
        <v>15</v>
      </c>
      <c r="M57" s="14">
        <f t="shared" si="4"/>
        <v>0.17921234821983104</v>
      </c>
      <c r="N57" s="15" t="s">
        <v>16</v>
      </c>
      <c r="O57" s="20">
        <f>SUM(M56,M58)</f>
        <v>0.8271339148607586</v>
      </c>
      <c r="P57" s="15" t="s">
        <v>17</v>
      </c>
      <c r="Q57" s="11">
        <f>SQRT(SUMSQ(O53:O62))</f>
        <v>5.1570360581053736</v>
      </c>
      <c r="R57" s="15" t="s">
        <v>16</v>
      </c>
      <c r="S57" s="11">
        <f t="shared" si="5"/>
        <v>0.16038939917062295</v>
      </c>
    </row>
    <row r="58" spans="1:19" ht="18" customHeight="1" x14ac:dyDescent="0.35">
      <c r="A58" s="12" t="s">
        <v>6</v>
      </c>
      <c r="B58" s="14">
        <v>0</v>
      </c>
      <c r="C58" s="14">
        <v>0</v>
      </c>
      <c r="D58" s="14">
        <v>0</v>
      </c>
      <c r="E58" s="19">
        <v>1</v>
      </c>
      <c r="F58" s="19">
        <v>1</v>
      </c>
      <c r="G58" s="13">
        <v>0</v>
      </c>
      <c r="H58" s="19">
        <v>1</v>
      </c>
      <c r="I58" s="19">
        <v>1</v>
      </c>
      <c r="J58" s="19">
        <v>1</v>
      </c>
      <c r="K58" s="19">
        <v>1</v>
      </c>
      <c r="M58" s="14">
        <f t="shared" si="4"/>
        <v>0.39978139218270003</v>
      </c>
      <c r="O58" s="20">
        <f>SUM(M56,M57,M59,M60,M61,M62)</f>
        <v>2.1505481786379725</v>
      </c>
      <c r="S58" s="11">
        <f t="shared" si="5"/>
        <v>0.41701243784361969</v>
      </c>
    </row>
    <row r="59" spans="1:19" ht="18" customHeight="1" x14ac:dyDescent="0.35">
      <c r="A59" s="12" t="s">
        <v>7</v>
      </c>
      <c r="B59" s="14">
        <v>0</v>
      </c>
      <c r="C59" s="14">
        <v>0</v>
      </c>
      <c r="D59" s="14">
        <v>0</v>
      </c>
      <c r="E59" s="19">
        <v>1</v>
      </c>
      <c r="F59" s="14">
        <v>0</v>
      </c>
      <c r="G59" s="19">
        <v>1</v>
      </c>
      <c r="H59" s="13">
        <v>0</v>
      </c>
      <c r="I59" s="19">
        <v>1</v>
      </c>
      <c r="J59" s="19">
        <v>1</v>
      </c>
      <c r="K59" s="19">
        <v>1</v>
      </c>
      <c r="M59" s="14">
        <f t="shared" si="4"/>
        <v>0.38599582693502071</v>
      </c>
      <c r="O59" s="20">
        <f>SUM(M56,M58,M60,M61,M62)</f>
        <v>1.9851213956658209</v>
      </c>
      <c r="S59" s="11">
        <f t="shared" si="5"/>
        <v>0.38493455800949511</v>
      </c>
    </row>
    <row r="60" spans="1:19" ht="18" customHeight="1" x14ac:dyDescent="0.35">
      <c r="A60" s="12" t="s">
        <v>8</v>
      </c>
      <c r="B60" s="14">
        <v>0</v>
      </c>
      <c r="C60" s="14">
        <v>0</v>
      </c>
      <c r="D60" s="14">
        <v>0</v>
      </c>
      <c r="E60" s="19">
        <v>1</v>
      </c>
      <c r="F60" s="14">
        <v>0</v>
      </c>
      <c r="G60" s="19">
        <v>1</v>
      </c>
      <c r="H60" s="19">
        <v>1</v>
      </c>
      <c r="I60" s="13">
        <v>0</v>
      </c>
      <c r="J60" s="19">
        <v>1</v>
      </c>
      <c r="K60" s="19">
        <v>1</v>
      </c>
      <c r="M60" s="14">
        <f t="shared" si="4"/>
        <v>0.38599582693502071</v>
      </c>
      <c r="O60" s="20">
        <f>SUM(M56,M58,M59,M61,M62)</f>
        <v>1.9851213956658209</v>
      </c>
      <c r="S60" s="11">
        <f t="shared" si="5"/>
        <v>0.38493455800949511</v>
      </c>
    </row>
    <row r="61" spans="1:19" ht="18" customHeight="1" x14ac:dyDescent="0.35">
      <c r="A61" s="12" t="s">
        <v>9</v>
      </c>
      <c r="B61" s="14">
        <v>0</v>
      </c>
      <c r="C61" s="14">
        <v>0</v>
      </c>
      <c r="D61" s="14">
        <v>0</v>
      </c>
      <c r="E61" s="19">
        <v>1</v>
      </c>
      <c r="F61" s="14">
        <v>0</v>
      </c>
      <c r="G61" s="19">
        <v>1</v>
      </c>
      <c r="H61" s="19">
        <v>1</v>
      </c>
      <c r="I61" s="19">
        <v>1</v>
      </c>
      <c r="J61" s="13">
        <v>0</v>
      </c>
      <c r="K61" s="19">
        <v>1</v>
      </c>
      <c r="M61" s="14">
        <f t="shared" si="4"/>
        <v>0.38599582693502071</v>
      </c>
      <c r="O61" s="20">
        <f>SUM(M56,M59,M58,M60,M62)</f>
        <v>1.9851213956658209</v>
      </c>
      <c r="S61" s="11">
        <f t="shared" si="5"/>
        <v>0.38493455800949511</v>
      </c>
    </row>
    <row r="62" spans="1:19" ht="18" customHeight="1" x14ac:dyDescent="0.35">
      <c r="A62" s="12" t="s">
        <v>10</v>
      </c>
      <c r="B62" s="14">
        <v>0</v>
      </c>
      <c r="C62" s="14">
        <v>0</v>
      </c>
      <c r="D62" s="14">
        <v>0</v>
      </c>
      <c r="E62" s="19">
        <v>1</v>
      </c>
      <c r="F62" s="14">
        <v>0</v>
      </c>
      <c r="G62" s="19">
        <v>1</v>
      </c>
      <c r="H62" s="19">
        <v>1</v>
      </c>
      <c r="I62" s="19">
        <v>1</v>
      </c>
      <c r="J62" s="19">
        <v>1</v>
      </c>
      <c r="K62" s="13">
        <v>0</v>
      </c>
      <c r="M62" s="14">
        <f t="shared" si="4"/>
        <v>0.38599582693502071</v>
      </c>
      <c r="O62" s="20">
        <f>SUM(M56,M58,M59,M60,M61)</f>
        <v>1.9851213956658209</v>
      </c>
      <c r="S62" s="11">
        <f t="shared" si="5"/>
        <v>0.38493455800949511</v>
      </c>
    </row>
    <row r="65" spans="1:19" ht="18" customHeight="1" x14ac:dyDescent="0.35">
      <c r="A65" s="17" t="s">
        <v>21</v>
      </c>
    </row>
    <row r="66" spans="1:19" ht="18" customHeight="1" x14ac:dyDescent="0.35">
      <c r="B66" s="12" t="s">
        <v>1</v>
      </c>
      <c r="C66" s="12" t="s">
        <v>2</v>
      </c>
      <c r="D66" s="12" t="s">
        <v>3</v>
      </c>
      <c r="E66" s="12" t="s">
        <v>4</v>
      </c>
      <c r="F66" s="12" t="s">
        <v>5</v>
      </c>
      <c r="G66" s="12" t="s">
        <v>6</v>
      </c>
      <c r="H66" s="12" t="s">
        <v>7</v>
      </c>
      <c r="I66" s="12" t="s">
        <v>8</v>
      </c>
      <c r="J66" s="12" t="s">
        <v>9</v>
      </c>
      <c r="K66" s="12" t="s">
        <v>10</v>
      </c>
    </row>
    <row r="67" spans="1:19" ht="18" customHeight="1" x14ac:dyDescent="0.35">
      <c r="A67" s="12" t="s">
        <v>1</v>
      </c>
      <c r="B67" s="13">
        <v>0</v>
      </c>
      <c r="C67" s="19">
        <v>1</v>
      </c>
      <c r="D67" s="19">
        <v>1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M67" s="14">
        <f>O53/Q$57</f>
        <v>3.7424193139812025E-2</v>
      </c>
      <c r="O67" s="15">
        <f>SUM(M68:M69)</f>
        <v>0.13365783264218578</v>
      </c>
      <c r="S67" s="11">
        <f>O67/Q$71</f>
        <v>2.5842778584980099E-2</v>
      </c>
    </row>
    <row r="68" spans="1:19" ht="18" customHeight="1" x14ac:dyDescent="0.35">
      <c r="A68" s="12" t="s">
        <v>2</v>
      </c>
      <c r="B68" s="19">
        <v>1</v>
      </c>
      <c r="C68" s="13">
        <v>0</v>
      </c>
      <c r="D68" s="19">
        <v>1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M68" s="14">
        <f t="shared" ref="M68:M76" si="6">O54/Q$57</f>
        <v>2.9404723181280873E-2</v>
      </c>
      <c r="O68" s="15">
        <f>M69</f>
        <v>0.10425310946090492</v>
      </c>
      <c r="S68" s="11">
        <f t="shared" ref="S68:S76" si="7">O68/Q$71</f>
        <v>2.0157367296284479E-2</v>
      </c>
    </row>
    <row r="69" spans="1:19" ht="18" customHeight="1" x14ac:dyDescent="0.35">
      <c r="A69" s="12" t="s">
        <v>3</v>
      </c>
      <c r="B69" s="19">
        <v>1</v>
      </c>
      <c r="C69" s="19">
        <v>1</v>
      </c>
      <c r="D69" s="13">
        <v>0</v>
      </c>
      <c r="E69" s="19">
        <v>1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M69" s="14">
        <f t="shared" si="6"/>
        <v>0.10425310946090492</v>
      </c>
      <c r="O69" s="20">
        <f>SUM(M67,M68,M70)</f>
        <v>0.50789976404030601</v>
      </c>
      <c r="S69" s="11">
        <f t="shared" si="7"/>
        <v>9.8202558622924388E-2</v>
      </c>
    </row>
    <row r="70" spans="1:19" ht="18" customHeight="1" x14ac:dyDescent="0.35">
      <c r="A70" s="12" t="s">
        <v>4</v>
      </c>
      <c r="B70" s="14">
        <v>0</v>
      </c>
      <c r="C70" s="14">
        <v>0</v>
      </c>
      <c r="D70" s="19">
        <v>1</v>
      </c>
      <c r="E70" s="13">
        <v>0</v>
      </c>
      <c r="F70" s="19">
        <v>1</v>
      </c>
      <c r="G70" s="19">
        <v>1</v>
      </c>
      <c r="H70" s="19">
        <v>1</v>
      </c>
      <c r="I70" s="19">
        <v>1</v>
      </c>
      <c r="J70" s="19">
        <v>1</v>
      </c>
      <c r="K70" s="19">
        <v>1</v>
      </c>
      <c r="M70" s="14">
        <f t="shared" si="6"/>
        <v>0.44107084771921312</v>
      </c>
      <c r="O70" s="15">
        <f>SUM(M69,M71,M72,M73,M74,M75,M76)</f>
        <v>2.2213931785131282</v>
      </c>
      <c r="S70" s="16">
        <f t="shared" si="7"/>
        <v>0.42950698008236932</v>
      </c>
    </row>
    <row r="71" spans="1:19" ht="18" customHeight="1" x14ac:dyDescent="0.35">
      <c r="A71" s="12" t="s">
        <v>5</v>
      </c>
      <c r="B71" s="14">
        <v>0</v>
      </c>
      <c r="C71" s="14">
        <v>0</v>
      </c>
      <c r="D71" s="14">
        <v>0</v>
      </c>
      <c r="E71" s="19">
        <v>1</v>
      </c>
      <c r="F71" s="13">
        <v>0</v>
      </c>
      <c r="G71" s="19">
        <v>1</v>
      </c>
      <c r="H71" s="14">
        <v>0</v>
      </c>
      <c r="I71" s="14">
        <v>0</v>
      </c>
      <c r="J71" s="14">
        <v>0</v>
      </c>
      <c r="K71" s="14">
        <v>0</v>
      </c>
      <c r="L71" s="15" t="s">
        <v>15</v>
      </c>
      <c r="M71" s="14">
        <f t="shared" si="6"/>
        <v>0.16038939917062295</v>
      </c>
      <c r="N71" s="15" t="s">
        <v>16</v>
      </c>
      <c r="O71" s="20">
        <f>SUM(M70,M72)</f>
        <v>0.85808328556283286</v>
      </c>
      <c r="P71" s="15" t="s">
        <v>17</v>
      </c>
      <c r="Q71" s="11">
        <f>SQRT(SUMSQ(O67:O76))</f>
        <v>5.1719606002377825</v>
      </c>
      <c r="R71" s="15" t="s">
        <v>16</v>
      </c>
      <c r="S71" s="11">
        <f t="shared" si="7"/>
        <v>0.16591063851557225</v>
      </c>
    </row>
    <row r="72" spans="1:19" ht="18" customHeight="1" x14ac:dyDescent="0.35">
      <c r="A72" s="12" t="s">
        <v>6</v>
      </c>
      <c r="B72" s="14">
        <v>0</v>
      </c>
      <c r="C72" s="14">
        <v>0</v>
      </c>
      <c r="D72" s="14">
        <v>0</v>
      </c>
      <c r="E72" s="19">
        <v>1</v>
      </c>
      <c r="F72" s="19">
        <v>1</v>
      </c>
      <c r="G72" s="13">
        <v>0</v>
      </c>
      <c r="H72" s="19">
        <v>1</v>
      </c>
      <c r="I72" s="19">
        <v>1</v>
      </c>
      <c r="J72" s="19">
        <v>1</v>
      </c>
      <c r="K72" s="19">
        <v>1</v>
      </c>
      <c r="M72" s="14">
        <f t="shared" si="6"/>
        <v>0.41701243784361969</v>
      </c>
      <c r="O72" s="20">
        <f>SUM(M70,M71,M73,M74,M75,M76)</f>
        <v>2.1411984789278167</v>
      </c>
      <c r="S72" s="11">
        <f t="shared" si="7"/>
        <v>0.41400131293138126</v>
      </c>
    </row>
    <row r="73" spans="1:19" ht="18" customHeight="1" x14ac:dyDescent="0.35">
      <c r="A73" s="12" t="s">
        <v>7</v>
      </c>
      <c r="B73" s="14">
        <v>0</v>
      </c>
      <c r="C73" s="14">
        <v>0</v>
      </c>
      <c r="D73" s="14">
        <v>0</v>
      </c>
      <c r="E73" s="19">
        <v>1</v>
      </c>
      <c r="F73" s="14">
        <v>0</v>
      </c>
      <c r="G73" s="19">
        <v>1</v>
      </c>
      <c r="H73" s="13">
        <v>0</v>
      </c>
      <c r="I73" s="19">
        <v>1</v>
      </c>
      <c r="J73" s="19">
        <v>1</v>
      </c>
      <c r="K73" s="19">
        <v>1</v>
      </c>
      <c r="M73" s="14">
        <f t="shared" si="6"/>
        <v>0.38493455800949511</v>
      </c>
      <c r="O73" s="20">
        <f>SUM(M70,M72,M74,M75,M76)</f>
        <v>2.0128869595913184</v>
      </c>
      <c r="S73" s="11">
        <f t="shared" si="7"/>
        <v>0.38919224548980036</v>
      </c>
    </row>
    <row r="74" spans="1:19" ht="18" customHeight="1" x14ac:dyDescent="0.35">
      <c r="A74" s="12" t="s">
        <v>8</v>
      </c>
      <c r="B74" s="14">
        <v>0</v>
      </c>
      <c r="C74" s="14">
        <v>0</v>
      </c>
      <c r="D74" s="14">
        <v>0</v>
      </c>
      <c r="E74" s="19">
        <v>1</v>
      </c>
      <c r="F74" s="14">
        <v>0</v>
      </c>
      <c r="G74" s="19">
        <v>1</v>
      </c>
      <c r="H74" s="19">
        <v>1</v>
      </c>
      <c r="I74" s="13">
        <v>0</v>
      </c>
      <c r="J74" s="19">
        <v>1</v>
      </c>
      <c r="K74" s="19">
        <v>1</v>
      </c>
      <c r="M74" s="14">
        <f t="shared" si="6"/>
        <v>0.38493455800949511</v>
      </c>
      <c r="O74" s="20">
        <f>SUM(M70,M72,M73,M75,M76)</f>
        <v>2.0128869595913184</v>
      </c>
      <c r="S74" s="11">
        <f t="shared" si="7"/>
        <v>0.38919224548980036</v>
      </c>
    </row>
    <row r="75" spans="1:19" ht="18" customHeight="1" x14ac:dyDescent="0.35">
      <c r="A75" s="12" t="s">
        <v>9</v>
      </c>
      <c r="B75" s="14">
        <v>0</v>
      </c>
      <c r="C75" s="14">
        <v>0</v>
      </c>
      <c r="D75" s="14">
        <v>0</v>
      </c>
      <c r="E75" s="19">
        <v>1</v>
      </c>
      <c r="F75" s="14">
        <v>0</v>
      </c>
      <c r="G75" s="19">
        <v>1</v>
      </c>
      <c r="H75" s="19">
        <v>1</v>
      </c>
      <c r="I75" s="19">
        <v>1</v>
      </c>
      <c r="J75" s="13">
        <v>0</v>
      </c>
      <c r="K75" s="19">
        <v>1</v>
      </c>
      <c r="M75" s="14">
        <f t="shared" si="6"/>
        <v>0.38493455800949511</v>
      </c>
      <c r="O75" s="20">
        <f>SUM(M70,M73,M72,M74,M76)</f>
        <v>2.0128869595913184</v>
      </c>
      <c r="S75" s="11">
        <f t="shared" si="7"/>
        <v>0.38919224548980036</v>
      </c>
    </row>
    <row r="76" spans="1:19" ht="18" customHeight="1" x14ac:dyDescent="0.35">
      <c r="A76" s="12" t="s">
        <v>10</v>
      </c>
      <c r="B76" s="14">
        <v>0</v>
      </c>
      <c r="C76" s="14">
        <v>0</v>
      </c>
      <c r="D76" s="14">
        <v>0</v>
      </c>
      <c r="E76" s="19">
        <v>1</v>
      </c>
      <c r="F76" s="14">
        <v>0</v>
      </c>
      <c r="G76" s="19">
        <v>1</v>
      </c>
      <c r="H76" s="19">
        <v>1</v>
      </c>
      <c r="I76" s="19">
        <v>1</v>
      </c>
      <c r="J76" s="19">
        <v>1</v>
      </c>
      <c r="K76" s="13">
        <v>0</v>
      </c>
      <c r="M76" s="14">
        <f t="shared" si="6"/>
        <v>0.38493455800949511</v>
      </c>
      <c r="O76" s="20">
        <f>SUM(M70,M72,M73,M74,M75)</f>
        <v>2.0128869595913184</v>
      </c>
      <c r="S76" s="11">
        <f t="shared" si="7"/>
        <v>0.38919224548980036</v>
      </c>
    </row>
    <row r="79" spans="1:19" ht="18" customHeight="1" x14ac:dyDescent="0.35">
      <c r="A79" s="17" t="s">
        <v>22</v>
      </c>
    </row>
    <row r="80" spans="1:19" ht="18" customHeight="1" x14ac:dyDescent="0.35">
      <c r="B80" s="12" t="s">
        <v>1</v>
      </c>
      <c r="C80" s="12" t="s">
        <v>2</v>
      </c>
      <c r="D80" s="12" t="s">
        <v>3</v>
      </c>
      <c r="E80" s="12" t="s">
        <v>4</v>
      </c>
      <c r="F80" s="12" t="s">
        <v>5</v>
      </c>
      <c r="G80" s="12" t="s">
        <v>6</v>
      </c>
      <c r="H80" s="12" t="s">
        <v>7</v>
      </c>
      <c r="I80" s="12" t="s">
        <v>8</v>
      </c>
      <c r="J80" s="12" t="s">
        <v>9</v>
      </c>
      <c r="K80" s="12" t="s">
        <v>10</v>
      </c>
    </row>
    <row r="81" spans="1:19" ht="18" customHeight="1" x14ac:dyDescent="0.35">
      <c r="A81" s="12" t="s">
        <v>1</v>
      </c>
      <c r="B81" s="13">
        <v>0</v>
      </c>
      <c r="C81" s="19">
        <v>1</v>
      </c>
      <c r="D81" s="19">
        <v>1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M81" s="14">
        <f>O67/Q$71</f>
        <v>2.5842778584980099E-2</v>
      </c>
      <c r="O81" s="15">
        <f>SUM(M82:M83)</f>
        <v>0.11835992591920887</v>
      </c>
      <c r="S81" s="11">
        <f>O81/Q$85</f>
        <v>2.2877846553860891E-2</v>
      </c>
    </row>
    <row r="82" spans="1:19" ht="18" customHeight="1" x14ac:dyDescent="0.35">
      <c r="A82" s="12" t="s">
        <v>2</v>
      </c>
      <c r="B82" s="19">
        <v>1</v>
      </c>
      <c r="C82" s="13">
        <v>0</v>
      </c>
      <c r="D82" s="19">
        <v>1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M82" s="14">
        <f t="shared" ref="M82:M90" si="8">O68/Q$71</f>
        <v>2.0157367296284479E-2</v>
      </c>
      <c r="O82" s="15">
        <f>M83</f>
        <v>9.8202558622924388E-2</v>
      </c>
      <c r="S82" s="11">
        <f t="shared" ref="S82:S90" si="9">O82/Q$85</f>
        <v>1.8981619411500304E-2</v>
      </c>
    </row>
    <row r="83" spans="1:19" ht="18" customHeight="1" x14ac:dyDescent="0.35">
      <c r="A83" s="12" t="s">
        <v>3</v>
      </c>
      <c r="B83" s="19">
        <v>1</v>
      </c>
      <c r="C83" s="19">
        <v>1</v>
      </c>
      <c r="D83" s="13">
        <v>0</v>
      </c>
      <c r="E83" s="19">
        <v>1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M83" s="14">
        <f t="shared" si="8"/>
        <v>9.8202558622924388E-2</v>
      </c>
      <c r="O83" s="20">
        <f>SUM(M81,M82,M84)</f>
        <v>0.47550712596363387</v>
      </c>
      <c r="S83" s="11">
        <f t="shared" si="9"/>
        <v>9.1910999255685688E-2</v>
      </c>
    </row>
    <row r="84" spans="1:19" ht="18" customHeight="1" x14ac:dyDescent="0.35">
      <c r="A84" s="12" t="s">
        <v>4</v>
      </c>
      <c r="B84" s="14">
        <v>0</v>
      </c>
      <c r="C84" s="14">
        <v>0</v>
      </c>
      <c r="D84" s="19">
        <v>1</v>
      </c>
      <c r="E84" s="13">
        <v>0</v>
      </c>
      <c r="F84" s="19">
        <v>1</v>
      </c>
      <c r="G84" s="19">
        <v>1</v>
      </c>
      <c r="H84" s="19">
        <v>1</v>
      </c>
      <c r="I84" s="19">
        <v>1</v>
      </c>
      <c r="J84" s="19">
        <v>1</v>
      </c>
      <c r="K84" s="19">
        <v>1</v>
      </c>
      <c r="M84" s="14">
        <f t="shared" si="8"/>
        <v>0.42950698008236932</v>
      </c>
      <c r="O84" s="15">
        <f>SUM(M83,M85,M86,M87,M88,M89,M90)</f>
        <v>2.2348834920290797</v>
      </c>
      <c r="S84" s="11">
        <f t="shared" si="9"/>
        <v>0.4319816965017228</v>
      </c>
    </row>
    <row r="85" spans="1:19" ht="18" customHeight="1" x14ac:dyDescent="0.35">
      <c r="A85" s="12" t="s">
        <v>5</v>
      </c>
      <c r="B85" s="14">
        <v>0</v>
      </c>
      <c r="C85" s="14">
        <v>0</v>
      </c>
      <c r="D85" s="14">
        <v>0</v>
      </c>
      <c r="E85" s="19">
        <v>1</v>
      </c>
      <c r="F85" s="13">
        <v>0</v>
      </c>
      <c r="G85" s="19">
        <v>1</v>
      </c>
      <c r="H85" s="14">
        <v>0</v>
      </c>
      <c r="I85" s="14">
        <v>0</v>
      </c>
      <c r="J85" s="14">
        <v>0</v>
      </c>
      <c r="K85" s="14">
        <v>0</v>
      </c>
      <c r="L85" s="15" t="s">
        <v>15</v>
      </c>
      <c r="M85" s="14">
        <f t="shared" si="8"/>
        <v>0.16591063851557225</v>
      </c>
      <c r="N85" s="15" t="s">
        <v>16</v>
      </c>
      <c r="O85" s="20">
        <f>SUM(M84,M86)</f>
        <v>0.84350829301375052</v>
      </c>
      <c r="P85" s="15" t="s">
        <v>17</v>
      </c>
      <c r="Q85" s="11">
        <f>SQRT(SUMSQ(O81:O90))</f>
        <v>5.173560616404882</v>
      </c>
      <c r="R85" s="15" t="s">
        <v>16</v>
      </c>
      <c r="S85" s="16">
        <f>O85/Q$85</f>
        <v>0.16304212041878155</v>
      </c>
    </row>
    <row r="86" spans="1:19" ht="18" customHeight="1" x14ac:dyDescent="0.35">
      <c r="A86" s="12" t="s">
        <v>6</v>
      </c>
      <c r="B86" s="14">
        <v>0</v>
      </c>
      <c r="C86" s="14">
        <v>0</v>
      </c>
      <c r="D86" s="14">
        <v>0</v>
      </c>
      <c r="E86" s="19">
        <v>1</v>
      </c>
      <c r="F86" s="19">
        <v>1</v>
      </c>
      <c r="G86" s="13">
        <v>0</v>
      </c>
      <c r="H86" s="19">
        <v>1</v>
      </c>
      <c r="I86" s="19">
        <v>1</v>
      </c>
      <c r="J86" s="19">
        <v>1</v>
      </c>
      <c r="K86" s="19">
        <v>1</v>
      </c>
      <c r="M86" s="14">
        <f t="shared" si="8"/>
        <v>0.41400131293138126</v>
      </c>
      <c r="O86" s="20">
        <f>SUM(M84,M85,M87,M88,M89,M90)</f>
        <v>2.1521866005571431</v>
      </c>
      <c r="S86" s="11">
        <f t="shared" si="9"/>
        <v>0.4159971748920383</v>
      </c>
    </row>
    <row r="87" spans="1:19" ht="18" customHeight="1" x14ac:dyDescent="0.35">
      <c r="A87" s="12" t="s">
        <v>7</v>
      </c>
      <c r="B87" s="14">
        <v>0</v>
      </c>
      <c r="C87" s="14">
        <v>0</v>
      </c>
      <c r="D87" s="14">
        <v>0</v>
      </c>
      <c r="E87" s="19">
        <v>1</v>
      </c>
      <c r="F87" s="14">
        <v>0</v>
      </c>
      <c r="G87" s="19">
        <v>1</v>
      </c>
      <c r="H87" s="13">
        <v>0</v>
      </c>
      <c r="I87" s="19">
        <v>1</v>
      </c>
      <c r="J87" s="19">
        <v>1</v>
      </c>
      <c r="K87" s="19">
        <v>1</v>
      </c>
      <c r="M87" s="14">
        <f t="shared" si="8"/>
        <v>0.38919224548980036</v>
      </c>
      <c r="O87" s="20">
        <f>SUM(M84,M86,M88,M89,M90)</f>
        <v>2.0110850294831519</v>
      </c>
      <c r="S87" s="11">
        <f t="shared" si="9"/>
        <v>0.38872358489551423</v>
      </c>
    </row>
    <row r="88" spans="1:19" ht="18" customHeight="1" x14ac:dyDescent="0.35">
      <c r="A88" s="12" t="s">
        <v>8</v>
      </c>
      <c r="B88" s="14">
        <v>0</v>
      </c>
      <c r="C88" s="14">
        <v>0</v>
      </c>
      <c r="D88" s="14">
        <v>0</v>
      </c>
      <c r="E88" s="19">
        <v>1</v>
      </c>
      <c r="F88" s="14">
        <v>0</v>
      </c>
      <c r="G88" s="19">
        <v>1</v>
      </c>
      <c r="H88" s="19">
        <v>1</v>
      </c>
      <c r="I88" s="13">
        <v>0</v>
      </c>
      <c r="J88" s="19">
        <v>1</v>
      </c>
      <c r="K88" s="19">
        <v>1</v>
      </c>
      <c r="M88" s="14">
        <f t="shared" si="8"/>
        <v>0.38919224548980036</v>
      </c>
      <c r="O88" s="20">
        <f>SUM(M84,M86,M87,M89,M90)</f>
        <v>2.0110850294831519</v>
      </c>
      <c r="S88" s="11">
        <f t="shared" si="9"/>
        <v>0.38872358489551423</v>
      </c>
    </row>
    <row r="89" spans="1:19" ht="18" customHeight="1" x14ac:dyDescent="0.35">
      <c r="A89" s="12" t="s">
        <v>9</v>
      </c>
      <c r="B89" s="14">
        <v>0</v>
      </c>
      <c r="C89" s="14">
        <v>0</v>
      </c>
      <c r="D89" s="14">
        <v>0</v>
      </c>
      <c r="E89" s="19">
        <v>1</v>
      </c>
      <c r="F89" s="14">
        <v>0</v>
      </c>
      <c r="G89" s="19">
        <v>1</v>
      </c>
      <c r="H89" s="19">
        <v>1</v>
      </c>
      <c r="I89" s="19">
        <v>1</v>
      </c>
      <c r="J89" s="13">
        <v>0</v>
      </c>
      <c r="K89" s="19">
        <v>1</v>
      </c>
      <c r="M89" s="14">
        <f t="shared" si="8"/>
        <v>0.38919224548980036</v>
      </c>
      <c r="O89" s="20">
        <f>SUM(M84,M87,M86,M88,M90)</f>
        <v>2.0110850294831519</v>
      </c>
      <c r="S89" s="11">
        <f t="shared" si="9"/>
        <v>0.38872358489551423</v>
      </c>
    </row>
    <row r="90" spans="1:19" ht="18" customHeight="1" x14ac:dyDescent="0.35">
      <c r="A90" s="12" t="s">
        <v>10</v>
      </c>
      <c r="B90" s="14">
        <v>0</v>
      </c>
      <c r="C90" s="14">
        <v>0</v>
      </c>
      <c r="D90" s="14">
        <v>0</v>
      </c>
      <c r="E90" s="19">
        <v>1</v>
      </c>
      <c r="F90" s="14">
        <v>0</v>
      </c>
      <c r="G90" s="19">
        <v>1</v>
      </c>
      <c r="H90" s="19">
        <v>1</v>
      </c>
      <c r="I90" s="19">
        <v>1</v>
      </c>
      <c r="J90" s="19">
        <v>1</v>
      </c>
      <c r="K90" s="13">
        <v>0</v>
      </c>
      <c r="M90" s="14">
        <f t="shared" si="8"/>
        <v>0.38919224548980036</v>
      </c>
      <c r="O90" s="20">
        <f>SUM(M84,M86,M87,M88,M89)</f>
        <v>2.0110850294831519</v>
      </c>
      <c r="S90" s="11">
        <f t="shared" si="9"/>
        <v>0.38872358489551423</v>
      </c>
    </row>
    <row r="93" spans="1:19" ht="18" customHeight="1" x14ac:dyDescent="0.35">
      <c r="A93" s="17" t="s">
        <v>23</v>
      </c>
    </row>
    <row r="94" spans="1:19" ht="18" customHeight="1" x14ac:dyDescent="0.35">
      <c r="B94" s="12" t="s">
        <v>1</v>
      </c>
      <c r="C94" s="12" t="s">
        <v>2</v>
      </c>
      <c r="D94" s="12" t="s">
        <v>3</v>
      </c>
      <c r="E94" s="12" t="s">
        <v>4</v>
      </c>
      <c r="F94" s="12" t="s">
        <v>5</v>
      </c>
      <c r="G94" s="12" t="s">
        <v>6</v>
      </c>
      <c r="H94" s="12" t="s">
        <v>7</v>
      </c>
      <c r="I94" s="12" t="s">
        <v>8</v>
      </c>
      <c r="J94" s="12" t="s">
        <v>9</v>
      </c>
      <c r="K94" s="12" t="s">
        <v>10</v>
      </c>
    </row>
    <row r="95" spans="1:19" ht="18" customHeight="1" x14ac:dyDescent="0.35">
      <c r="A95" s="12" t="s">
        <v>1</v>
      </c>
      <c r="B95" s="13">
        <v>0</v>
      </c>
      <c r="C95" s="19">
        <v>1</v>
      </c>
      <c r="D95" s="19">
        <v>1</v>
      </c>
      <c r="E95" s="14">
        <v>0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M95" s="14">
        <f>O81/Q$85</f>
        <v>2.2877846553860891E-2</v>
      </c>
      <c r="O95" s="15">
        <f>SUM(M96:M97)</f>
        <v>0.110892618667186</v>
      </c>
      <c r="S95" s="11">
        <f>O95/Q$99</f>
        <v>2.1433551778912447E-2</v>
      </c>
    </row>
    <row r="96" spans="1:19" ht="18" customHeight="1" x14ac:dyDescent="0.35">
      <c r="A96" s="12" t="s">
        <v>2</v>
      </c>
      <c r="B96" s="19">
        <v>1</v>
      </c>
      <c r="C96" s="13">
        <v>0</v>
      </c>
      <c r="D96" s="19">
        <v>1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M96" s="14">
        <f t="shared" ref="M96:M104" si="10">O82/Q$85</f>
        <v>1.8981619411500304E-2</v>
      </c>
      <c r="O96" s="15">
        <f>M97</f>
        <v>9.1910999255685688E-2</v>
      </c>
      <c r="S96" s="11">
        <f t="shared" ref="S96:S104" si="11">O96/Q$99</f>
        <v>1.7764745618558064E-2</v>
      </c>
    </row>
    <row r="97" spans="1:19" ht="18" customHeight="1" x14ac:dyDescent="0.35">
      <c r="A97" s="12" t="s">
        <v>3</v>
      </c>
      <c r="B97" s="19">
        <v>1</v>
      </c>
      <c r="C97" s="19">
        <v>1</v>
      </c>
      <c r="D97" s="13">
        <v>0</v>
      </c>
      <c r="E97" s="19">
        <v>1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M97" s="14">
        <f t="shared" si="10"/>
        <v>9.1910999255685688E-2</v>
      </c>
      <c r="O97" s="20">
        <f>SUM(M95,M96,M98)</f>
        <v>0.47384116246708397</v>
      </c>
      <c r="S97" s="11">
        <f t="shared" si="11"/>
        <v>9.1584987466109671E-2</v>
      </c>
    </row>
    <row r="98" spans="1:19" ht="18" customHeight="1" x14ac:dyDescent="0.35">
      <c r="A98" s="12" t="s">
        <v>4</v>
      </c>
      <c r="B98" s="14">
        <v>0</v>
      </c>
      <c r="C98" s="14">
        <v>0</v>
      </c>
      <c r="D98" s="19">
        <v>1</v>
      </c>
      <c r="E98" s="13">
        <v>0</v>
      </c>
      <c r="F98" s="19">
        <v>1</v>
      </c>
      <c r="G98" s="19">
        <v>1</v>
      </c>
      <c r="H98" s="19">
        <v>1</v>
      </c>
      <c r="I98" s="19">
        <v>1</v>
      </c>
      <c r="J98" s="19">
        <v>1</v>
      </c>
      <c r="K98" s="19">
        <v>1</v>
      </c>
      <c r="M98" s="14">
        <f t="shared" si="10"/>
        <v>0.4319816965017228</v>
      </c>
      <c r="O98" s="15">
        <f>SUM(M97,M99,M100,M101,M102,M103,M104)</f>
        <v>2.2258446341485625</v>
      </c>
      <c r="S98" s="11">
        <f t="shared" si="11"/>
        <v>0.43021579606681926</v>
      </c>
    </row>
    <row r="99" spans="1:19" ht="18" customHeight="1" x14ac:dyDescent="0.35">
      <c r="A99" s="12" t="s">
        <v>5</v>
      </c>
      <c r="B99" s="14">
        <v>0</v>
      </c>
      <c r="C99" s="14">
        <v>0</v>
      </c>
      <c r="D99" s="14">
        <v>0</v>
      </c>
      <c r="E99" s="19">
        <v>1</v>
      </c>
      <c r="F99" s="13">
        <v>0</v>
      </c>
      <c r="G99" s="19">
        <v>1</v>
      </c>
      <c r="H99" s="14">
        <v>0</v>
      </c>
      <c r="I99" s="14">
        <v>0</v>
      </c>
      <c r="J99" s="14">
        <v>0</v>
      </c>
      <c r="K99" s="14">
        <v>0</v>
      </c>
      <c r="L99" s="15" t="s">
        <v>15</v>
      </c>
      <c r="M99" s="18">
        <f t="shared" si="10"/>
        <v>0.16304212041878155</v>
      </c>
      <c r="N99" s="15" t="s">
        <v>16</v>
      </c>
      <c r="O99" s="20">
        <f>SUM(M98,M100)</f>
        <v>0.84797887139376105</v>
      </c>
      <c r="P99" s="15" t="s">
        <v>17</v>
      </c>
      <c r="Q99" s="11">
        <f>SQRT(SUMSQ(O95:O104))</f>
        <v>5.1737863985888</v>
      </c>
      <c r="R99" s="15" t="s">
        <v>16</v>
      </c>
      <c r="S99" s="11">
        <f t="shared" si="11"/>
        <v>0.16389908783730528</v>
      </c>
    </row>
    <row r="100" spans="1:19" ht="18" customHeight="1" x14ac:dyDescent="0.35">
      <c r="A100" s="12" t="s">
        <v>6</v>
      </c>
      <c r="B100" s="14">
        <v>0</v>
      </c>
      <c r="C100" s="14">
        <v>0</v>
      </c>
      <c r="D100" s="14">
        <v>0</v>
      </c>
      <c r="E100" s="19">
        <v>1</v>
      </c>
      <c r="F100" s="19">
        <v>1</v>
      </c>
      <c r="G100" s="13">
        <v>0</v>
      </c>
      <c r="H100" s="19">
        <v>1</v>
      </c>
      <c r="I100" s="19">
        <v>1</v>
      </c>
      <c r="J100" s="19">
        <v>1</v>
      </c>
      <c r="K100" s="19">
        <v>1</v>
      </c>
      <c r="M100" s="14">
        <f t="shared" si="10"/>
        <v>0.4159971748920383</v>
      </c>
      <c r="O100" s="20">
        <f>SUM(M98,M99,M101,M102,M103,M104)</f>
        <v>2.1499181565025611</v>
      </c>
      <c r="S100" s="11">
        <f t="shared" si="11"/>
        <v>0.41554057142540174</v>
      </c>
    </row>
    <row r="101" spans="1:19" ht="18" customHeight="1" x14ac:dyDescent="0.35">
      <c r="A101" s="12" t="s">
        <v>7</v>
      </c>
      <c r="B101" s="14">
        <v>0</v>
      </c>
      <c r="C101" s="14">
        <v>0</v>
      </c>
      <c r="D101" s="14">
        <v>0</v>
      </c>
      <c r="E101" s="19">
        <v>1</v>
      </c>
      <c r="F101" s="14">
        <v>0</v>
      </c>
      <c r="G101" s="19">
        <v>1</v>
      </c>
      <c r="H101" s="13">
        <v>0</v>
      </c>
      <c r="I101" s="19">
        <v>1</v>
      </c>
      <c r="J101" s="19">
        <v>1</v>
      </c>
      <c r="K101" s="19">
        <v>1</v>
      </c>
      <c r="M101" s="14">
        <f t="shared" si="10"/>
        <v>0.38872358489551423</v>
      </c>
      <c r="O101" s="20">
        <f>SUM(M98,M100,M102,M103,M104)</f>
        <v>2.0141496260803038</v>
      </c>
      <c r="S101" s="11">
        <f t="shared" si="11"/>
        <v>0.38929895262581432</v>
      </c>
    </row>
    <row r="102" spans="1:19" ht="18" customHeight="1" x14ac:dyDescent="0.35">
      <c r="A102" s="12" t="s">
        <v>8</v>
      </c>
      <c r="B102" s="14">
        <v>0</v>
      </c>
      <c r="C102" s="14">
        <v>0</v>
      </c>
      <c r="D102" s="14">
        <v>0</v>
      </c>
      <c r="E102" s="19">
        <v>1</v>
      </c>
      <c r="F102" s="14">
        <v>0</v>
      </c>
      <c r="G102" s="19">
        <v>1</v>
      </c>
      <c r="H102" s="19">
        <v>1</v>
      </c>
      <c r="I102" s="13">
        <v>0</v>
      </c>
      <c r="J102" s="19">
        <v>1</v>
      </c>
      <c r="K102" s="19">
        <v>1</v>
      </c>
      <c r="M102" s="14">
        <f t="shared" si="10"/>
        <v>0.38872358489551423</v>
      </c>
      <c r="O102" s="20">
        <f>SUM(M98,M100,M101,M103,M104)</f>
        <v>2.0141496260803038</v>
      </c>
      <c r="S102" s="11">
        <f t="shared" si="11"/>
        <v>0.38929895262581432</v>
      </c>
    </row>
    <row r="103" spans="1:19" ht="18" customHeight="1" x14ac:dyDescent="0.35">
      <c r="A103" s="12" t="s">
        <v>9</v>
      </c>
      <c r="B103" s="14">
        <v>0</v>
      </c>
      <c r="C103" s="14">
        <v>0</v>
      </c>
      <c r="D103" s="14">
        <v>0</v>
      </c>
      <c r="E103" s="19">
        <v>1</v>
      </c>
      <c r="F103" s="14">
        <v>0</v>
      </c>
      <c r="G103" s="19">
        <v>1</v>
      </c>
      <c r="H103" s="19">
        <v>1</v>
      </c>
      <c r="I103" s="19">
        <v>1</v>
      </c>
      <c r="J103" s="13">
        <v>0</v>
      </c>
      <c r="K103" s="19">
        <v>1</v>
      </c>
      <c r="M103" s="14">
        <f t="shared" si="10"/>
        <v>0.38872358489551423</v>
      </c>
      <c r="O103" s="20">
        <f>SUM(M98,M101,M100,M102,M104)</f>
        <v>2.0141496260803038</v>
      </c>
      <c r="S103" s="11">
        <f t="shared" si="11"/>
        <v>0.38929895262581432</v>
      </c>
    </row>
    <row r="104" spans="1:19" ht="18" customHeight="1" x14ac:dyDescent="0.35">
      <c r="A104" s="12" t="s">
        <v>10</v>
      </c>
      <c r="B104" s="14">
        <v>0</v>
      </c>
      <c r="C104" s="14">
        <v>0</v>
      </c>
      <c r="D104" s="14">
        <v>0</v>
      </c>
      <c r="E104" s="19">
        <v>1</v>
      </c>
      <c r="F104" s="14">
        <v>0</v>
      </c>
      <c r="G104" s="19">
        <v>1</v>
      </c>
      <c r="H104" s="19">
        <v>1</v>
      </c>
      <c r="I104" s="19">
        <v>1</v>
      </c>
      <c r="J104" s="19">
        <v>1</v>
      </c>
      <c r="K104" s="13">
        <v>0</v>
      </c>
      <c r="M104" s="14">
        <f t="shared" si="10"/>
        <v>0.38872358489551423</v>
      </c>
      <c r="O104" s="20">
        <f>SUM(M98,M100,M101,M102,M103)</f>
        <v>2.0141496260803038</v>
      </c>
      <c r="S104" s="11">
        <f t="shared" si="11"/>
        <v>0.38929895262581432</v>
      </c>
    </row>
    <row r="107" spans="1:19" ht="18" customHeight="1" x14ac:dyDescent="0.35">
      <c r="A107" s="17" t="s">
        <v>24</v>
      </c>
    </row>
    <row r="108" spans="1:19" ht="18" customHeight="1" x14ac:dyDescent="0.35">
      <c r="B108" s="12" t="s">
        <v>1</v>
      </c>
      <c r="C108" s="12" t="s">
        <v>2</v>
      </c>
      <c r="D108" s="12" t="s">
        <v>3</v>
      </c>
      <c r="E108" s="12" t="s">
        <v>4</v>
      </c>
      <c r="F108" s="12" t="s">
        <v>5</v>
      </c>
      <c r="G108" s="12" t="s">
        <v>6</v>
      </c>
      <c r="H108" s="12" t="s">
        <v>7</v>
      </c>
      <c r="I108" s="12" t="s">
        <v>8</v>
      </c>
      <c r="J108" s="12" t="s">
        <v>9</v>
      </c>
      <c r="K108" s="12" t="s">
        <v>10</v>
      </c>
    </row>
    <row r="109" spans="1:19" ht="18" customHeight="1" x14ac:dyDescent="0.35">
      <c r="A109" s="12" t="s">
        <v>1</v>
      </c>
      <c r="B109" s="13">
        <v>0</v>
      </c>
      <c r="C109" s="19">
        <v>1</v>
      </c>
      <c r="D109" s="19">
        <v>1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M109" s="14">
        <f>O95/Q$99</f>
        <v>2.1433551778912447E-2</v>
      </c>
      <c r="O109" s="15">
        <f>SUM(M110:M111)</f>
        <v>0.10934973308466774</v>
      </c>
      <c r="S109" s="11">
        <f>O109/Q$113</f>
        <v>2.1135247221592331E-2</v>
      </c>
    </row>
    <row r="110" spans="1:19" ht="18" customHeight="1" x14ac:dyDescent="0.35">
      <c r="A110" s="12" t="s">
        <v>2</v>
      </c>
      <c r="B110" s="19">
        <v>1</v>
      </c>
      <c r="C110" s="13">
        <v>0</v>
      </c>
      <c r="D110" s="19">
        <v>1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M110" s="14">
        <f t="shared" ref="M110:M118" si="12">O96/Q$99</f>
        <v>1.7764745618558064E-2</v>
      </c>
      <c r="O110" s="15">
        <f>M111</f>
        <v>9.1584987466109671E-2</v>
      </c>
      <c r="S110" s="11">
        <f t="shared" ref="S110:S118" si="13">O110/Q$113</f>
        <v>1.7701655937137989E-2</v>
      </c>
    </row>
    <row r="111" spans="1:19" ht="18" customHeight="1" x14ac:dyDescent="0.35">
      <c r="A111" s="12" t="s">
        <v>3</v>
      </c>
      <c r="B111" s="19">
        <v>1</v>
      </c>
      <c r="C111" s="19">
        <v>1</v>
      </c>
      <c r="D111" s="13">
        <v>0</v>
      </c>
      <c r="E111" s="19">
        <v>1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M111" s="14">
        <f t="shared" si="12"/>
        <v>9.1584987466109671E-2</v>
      </c>
      <c r="O111" s="20">
        <f>SUM(M109,M110,M112)</f>
        <v>0.46941409346428975</v>
      </c>
      <c r="S111" s="11">
        <f t="shared" si="13"/>
        <v>9.0728917527266403E-2</v>
      </c>
    </row>
    <row r="112" spans="1:19" ht="18" customHeight="1" x14ac:dyDescent="0.35">
      <c r="A112" s="12" t="s">
        <v>4</v>
      </c>
      <c r="B112" s="14">
        <v>0</v>
      </c>
      <c r="C112" s="14">
        <v>0</v>
      </c>
      <c r="D112" s="19">
        <v>1</v>
      </c>
      <c r="E112" s="13">
        <v>0</v>
      </c>
      <c r="F112" s="19">
        <v>1</v>
      </c>
      <c r="G112" s="19">
        <v>1</v>
      </c>
      <c r="H112" s="19">
        <v>1</v>
      </c>
      <c r="I112" s="19">
        <v>1</v>
      </c>
      <c r="J112" s="19">
        <v>1</v>
      </c>
      <c r="K112" s="19">
        <v>1</v>
      </c>
      <c r="M112" s="14">
        <f t="shared" si="12"/>
        <v>0.43021579606681926</v>
      </c>
      <c r="O112" s="15">
        <f>SUM(M111,M113,M114,M115,M116,M117,M118)</f>
        <v>2.2282204572320738</v>
      </c>
      <c r="S112" s="11">
        <f t="shared" si="13"/>
        <v>0.43067311551044452</v>
      </c>
    </row>
    <row r="113" spans="1:19" ht="18" customHeight="1" x14ac:dyDescent="0.35">
      <c r="A113" s="12" t="s">
        <v>5</v>
      </c>
      <c r="B113" s="14">
        <v>0</v>
      </c>
      <c r="C113" s="14">
        <v>0</v>
      </c>
      <c r="D113" s="14">
        <v>0</v>
      </c>
      <c r="E113" s="19">
        <v>1</v>
      </c>
      <c r="F113" s="13">
        <v>0</v>
      </c>
      <c r="G113" s="19">
        <v>1</v>
      </c>
      <c r="H113" s="14">
        <v>0</v>
      </c>
      <c r="I113" s="14">
        <v>0</v>
      </c>
      <c r="J113" s="14">
        <v>0</v>
      </c>
      <c r="K113" s="14">
        <v>0</v>
      </c>
      <c r="L113" s="15" t="s">
        <v>15</v>
      </c>
      <c r="M113" s="14">
        <f t="shared" si="12"/>
        <v>0.16389908783730528</v>
      </c>
      <c r="N113" s="15" t="s">
        <v>16</v>
      </c>
      <c r="O113" s="20">
        <f>SUM(M112,M114)</f>
        <v>0.84575636749222105</v>
      </c>
      <c r="P113" s="15" t="s">
        <v>17</v>
      </c>
      <c r="Q113" s="11">
        <f>SQRT(SUMSQ(O109:O118))</f>
        <v>5.1738090374903747</v>
      </c>
      <c r="R113" s="15" t="s">
        <v>16</v>
      </c>
      <c r="S113" s="11">
        <f t="shared" si="13"/>
        <v>0.16346880245554377</v>
      </c>
    </row>
    <row r="114" spans="1:19" ht="18" customHeight="1" x14ac:dyDescent="0.35">
      <c r="A114" s="12" t="s">
        <v>6</v>
      </c>
      <c r="B114" s="14">
        <v>0</v>
      </c>
      <c r="C114" s="14">
        <v>0</v>
      </c>
      <c r="D114" s="14">
        <v>0</v>
      </c>
      <c r="E114" s="19">
        <v>1</v>
      </c>
      <c r="F114" s="19">
        <v>1</v>
      </c>
      <c r="G114" s="13">
        <v>0</v>
      </c>
      <c r="H114" s="19">
        <v>1</v>
      </c>
      <c r="I114" s="19">
        <v>1</v>
      </c>
      <c r="J114" s="19">
        <v>1</v>
      </c>
      <c r="K114" s="19">
        <v>1</v>
      </c>
      <c r="M114" s="14">
        <f t="shared" si="12"/>
        <v>0.41554057142540174</v>
      </c>
      <c r="O114" s="20">
        <f>SUM(M112,M113,M115,M116,M117,M118)</f>
        <v>2.1513106944073819</v>
      </c>
      <c r="S114" s="11">
        <f t="shared" si="13"/>
        <v>0.415807904547421</v>
      </c>
    </row>
    <row r="115" spans="1:19" ht="18" customHeight="1" x14ac:dyDescent="0.35">
      <c r="A115" s="12" t="s">
        <v>7</v>
      </c>
      <c r="B115" s="14">
        <v>0</v>
      </c>
      <c r="C115" s="14">
        <v>0</v>
      </c>
      <c r="D115" s="14">
        <v>0</v>
      </c>
      <c r="E115" s="19">
        <v>1</v>
      </c>
      <c r="F115" s="14">
        <v>0</v>
      </c>
      <c r="G115" s="19">
        <v>1</v>
      </c>
      <c r="H115" s="13">
        <v>0</v>
      </c>
      <c r="I115" s="19">
        <v>1</v>
      </c>
      <c r="J115" s="19">
        <v>1</v>
      </c>
      <c r="K115" s="19">
        <v>1</v>
      </c>
      <c r="M115" s="14">
        <f t="shared" si="12"/>
        <v>0.38929895262581432</v>
      </c>
      <c r="O115" s="20">
        <f>SUM(M112,M114,M116,M117,M118)</f>
        <v>2.013653225369664</v>
      </c>
      <c r="S115" s="11">
        <f t="shared" si="13"/>
        <v>0.38920130425733945</v>
      </c>
    </row>
    <row r="116" spans="1:19" ht="18" customHeight="1" x14ac:dyDescent="0.35">
      <c r="A116" s="12" t="s">
        <v>8</v>
      </c>
      <c r="B116" s="14">
        <v>0</v>
      </c>
      <c r="C116" s="14">
        <v>0</v>
      </c>
      <c r="D116" s="14">
        <v>0</v>
      </c>
      <c r="E116" s="19">
        <v>1</v>
      </c>
      <c r="F116" s="14">
        <v>0</v>
      </c>
      <c r="G116" s="19">
        <v>1</v>
      </c>
      <c r="H116" s="19">
        <v>1</v>
      </c>
      <c r="I116" s="13">
        <v>0</v>
      </c>
      <c r="J116" s="19">
        <v>1</v>
      </c>
      <c r="K116" s="19">
        <v>1</v>
      </c>
      <c r="M116" s="14">
        <f t="shared" si="12"/>
        <v>0.38929895262581432</v>
      </c>
      <c r="O116" s="20">
        <f>SUM(M112,M114,M115,M117,M118)</f>
        <v>2.013653225369664</v>
      </c>
      <c r="S116" s="11">
        <f t="shared" si="13"/>
        <v>0.38920130425733945</v>
      </c>
    </row>
    <row r="117" spans="1:19" ht="18" customHeight="1" x14ac:dyDescent="0.35">
      <c r="A117" s="12" t="s">
        <v>9</v>
      </c>
      <c r="B117" s="14">
        <v>0</v>
      </c>
      <c r="C117" s="14">
        <v>0</v>
      </c>
      <c r="D117" s="14">
        <v>0</v>
      </c>
      <c r="E117" s="19">
        <v>1</v>
      </c>
      <c r="F117" s="14">
        <v>0</v>
      </c>
      <c r="G117" s="19">
        <v>1</v>
      </c>
      <c r="H117" s="19">
        <v>1</v>
      </c>
      <c r="I117" s="19">
        <v>1</v>
      </c>
      <c r="J117" s="13">
        <v>0</v>
      </c>
      <c r="K117" s="19">
        <v>1</v>
      </c>
      <c r="M117" s="14">
        <f t="shared" si="12"/>
        <v>0.38929895262581432</v>
      </c>
      <c r="O117" s="20">
        <f>SUM(M112,M115,M114,M116,M118)</f>
        <v>2.013653225369664</v>
      </c>
      <c r="S117" s="11">
        <f t="shared" si="13"/>
        <v>0.38920130425733945</v>
      </c>
    </row>
    <row r="118" spans="1:19" ht="18" customHeight="1" x14ac:dyDescent="0.35">
      <c r="A118" s="12" t="s">
        <v>10</v>
      </c>
      <c r="B118" s="14">
        <v>0</v>
      </c>
      <c r="C118" s="14">
        <v>0</v>
      </c>
      <c r="D118" s="14">
        <v>0</v>
      </c>
      <c r="E118" s="19">
        <v>1</v>
      </c>
      <c r="F118" s="14">
        <v>0</v>
      </c>
      <c r="G118" s="19">
        <v>1</v>
      </c>
      <c r="H118" s="19">
        <v>1</v>
      </c>
      <c r="I118" s="19">
        <v>1</v>
      </c>
      <c r="J118" s="19">
        <v>1</v>
      </c>
      <c r="K118" s="13">
        <v>0</v>
      </c>
      <c r="M118" s="14">
        <f t="shared" si="12"/>
        <v>0.38929895262581432</v>
      </c>
      <c r="O118" s="20">
        <f>SUM(M112,M114,M115,M116,M117)</f>
        <v>2.013653225369664</v>
      </c>
      <c r="S118" s="11">
        <f t="shared" si="13"/>
        <v>0.38920130425733945</v>
      </c>
    </row>
    <row r="121" spans="1:19" ht="18" customHeight="1" x14ac:dyDescent="0.35">
      <c r="A121" s="17" t="s">
        <v>25</v>
      </c>
    </row>
    <row r="122" spans="1:19" ht="18" customHeight="1" x14ac:dyDescent="0.35">
      <c r="B122" s="12" t="s">
        <v>1</v>
      </c>
      <c r="C122" s="12" t="s">
        <v>2</v>
      </c>
      <c r="D122" s="12" t="s">
        <v>3</v>
      </c>
      <c r="E122" s="12" t="s">
        <v>4</v>
      </c>
      <c r="F122" s="12" t="s">
        <v>5</v>
      </c>
      <c r="G122" s="12" t="s">
        <v>6</v>
      </c>
      <c r="H122" s="12" t="s">
        <v>7</v>
      </c>
      <c r="I122" s="12" t="s">
        <v>8</v>
      </c>
      <c r="J122" s="12" t="s">
        <v>9</v>
      </c>
      <c r="K122" s="12" t="s">
        <v>10</v>
      </c>
    </row>
    <row r="123" spans="1:19" ht="18" customHeight="1" x14ac:dyDescent="0.35">
      <c r="A123" s="12" t="s">
        <v>1</v>
      </c>
      <c r="B123" s="13">
        <v>0</v>
      </c>
      <c r="C123" s="19">
        <v>1</v>
      </c>
      <c r="D123" s="19">
        <v>1</v>
      </c>
      <c r="E123" s="14">
        <v>0</v>
      </c>
      <c r="F123" s="14">
        <v>0</v>
      </c>
      <c r="G123" s="14">
        <v>0</v>
      </c>
      <c r="H123" s="14">
        <v>0</v>
      </c>
      <c r="I123" s="14">
        <v>0</v>
      </c>
      <c r="J123" s="14">
        <v>0</v>
      </c>
      <c r="K123" s="14">
        <v>0</v>
      </c>
      <c r="M123" s="14">
        <f>O109/Q$113</f>
        <v>2.1135247221592331E-2</v>
      </c>
      <c r="O123" s="15">
        <f>SUM(M124:M125)</f>
        <v>0.10843057346440439</v>
      </c>
      <c r="S123" s="11">
        <f>O123/Q$127</f>
        <v>2.0957563034487394E-2</v>
      </c>
    </row>
    <row r="124" spans="1:19" ht="18" customHeight="1" x14ac:dyDescent="0.35">
      <c r="A124" s="12" t="s">
        <v>2</v>
      </c>
      <c r="B124" s="19">
        <v>1</v>
      </c>
      <c r="C124" s="13">
        <v>0</v>
      </c>
      <c r="D124" s="19">
        <v>1</v>
      </c>
      <c r="E124" s="14">
        <v>0</v>
      </c>
      <c r="F124" s="14">
        <v>0</v>
      </c>
      <c r="G124" s="14">
        <v>0</v>
      </c>
      <c r="H124" s="14">
        <v>0</v>
      </c>
      <c r="I124" s="14">
        <v>0</v>
      </c>
      <c r="J124" s="14">
        <v>0</v>
      </c>
      <c r="K124" s="14">
        <v>0</v>
      </c>
      <c r="M124" s="14">
        <f t="shared" ref="M124:M132" si="14">O110/Q$113</f>
        <v>1.7701655937137989E-2</v>
      </c>
      <c r="O124" s="15">
        <f>M125</f>
        <v>9.0728917527266403E-2</v>
      </c>
      <c r="S124" s="16">
        <f t="shared" ref="S124:S132" si="15">O124/Q$127</f>
        <v>1.7536170356534216E-2</v>
      </c>
    </row>
    <row r="125" spans="1:19" ht="18" customHeight="1" x14ac:dyDescent="0.35">
      <c r="A125" s="12" t="s">
        <v>3</v>
      </c>
      <c r="B125" s="19">
        <v>1</v>
      </c>
      <c r="C125" s="19">
        <v>1</v>
      </c>
      <c r="D125" s="13">
        <v>0</v>
      </c>
      <c r="E125" s="19">
        <v>1</v>
      </c>
      <c r="F125" s="14">
        <v>0</v>
      </c>
      <c r="G125" s="14">
        <v>0</v>
      </c>
      <c r="H125" s="14">
        <v>0</v>
      </c>
      <c r="I125" s="14">
        <v>0</v>
      </c>
      <c r="J125" s="14">
        <v>0</v>
      </c>
      <c r="K125" s="14">
        <v>0</v>
      </c>
      <c r="M125" s="14">
        <f t="shared" si="14"/>
        <v>9.0728917527266403E-2</v>
      </c>
      <c r="O125" s="20">
        <f>SUM(M123,M124,M126)</f>
        <v>0.46951001866917486</v>
      </c>
      <c r="S125" s="11">
        <f t="shared" si="15"/>
        <v>9.0747337187262897E-2</v>
      </c>
    </row>
    <row r="126" spans="1:19" ht="18" customHeight="1" x14ac:dyDescent="0.35">
      <c r="A126" s="12" t="s">
        <v>4</v>
      </c>
      <c r="B126" s="14">
        <v>0</v>
      </c>
      <c r="C126" s="14">
        <v>0</v>
      </c>
      <c r="D126" s="19">
        <v>1</v>
      </c>
      <c r="E126" s="13">
        <v>0</v>
      </c>
      <c r="F126" s="19">
        <v>1</v>
      </c>
      <c r="G126" s="19">
        <v>1</v>
      </c>
      <c r="H126" s="19">
        <v>1</v>
      </c>
      <c r="I126" s="19">
        <v>1</v>
      </c>
      <c r="J126" s="19">
        <v>1</v>
      </c>
      <c r="K126" s="19">
        <v>1</v>
      </c>
      <c r="M126" s="14">
        <f t="shared" si="14"/>
        <v>0.43067311551044452</v>
      </c>
      <c r="O126" s="15">
        <f>SUM(M125,M127,M128,M129,M130,M131,M132)</f>
        <v>2.2268108415595886</v>
      </c>
      <c r="S126" s="16">
        <f t="shared" si="15"/>
        <v>0.43040009000031115</v>
      </c>
    </row>
    <row r="127" spans="1:19" ht="18" customHeight="1" x14ac:dyDescent="0.35">
      <c r="A127" s="12" t="s">
        <v>5</v>
      </c>
      <c r="B127" s="14">
        <v>0</v>
      </c>
      <c r="C127" s="14">
        <v>0</v>
      </c>
      <c r="D127" s="14">
        <v>0</v>
      </c>
      <c r="E127" s="19">
        <v>1</v>
      </c>
      <c r="F127" s="13">
        <v>0</v>
      </c>
      <c r="G127" s="19">
        <v>1</v>
      </c>
      <c r="H127" s="14">
        <v>0</v>
      </c>
      <c r="I127" s="14">
        <v>0</v>
      </c>
      <c r="J127" s="14">
        <v>0</v>
      </c>
      <c r="K127" s="14">
        <v>0</v>
      </c>
      <c r="L127" s="15" t="s">
        <v>15</v>
      </c>
      <c r="M127" s="14">
        <f t="shared" si="14"/>
        <v>0.16346880245554377</v>
      </c>
      <c r="N127" s="15" t="s">
        <v>16</v>
      </c>
      <c r="O127" s="20">
        <f>SUM(M126,M128)</f>
        <v>0.84648102005786552</v>
      </c>
      <c r="P127" s="15" t="s">
        <v>17</v>
      </c>
      <c r="Q127" s="11">
        <f>SQRT(SUMSQ(O123:O132))</f>
        <v>5.1738159291694821</v>
      </c>
      <c r="R127" s="15" t="s">
        <v>16</v>
      </c>
      <c r="S127" s="11">
        <f t="shared" si="15"/>
        <v>0.16360864623835689</v>
      </c>
    </row>
    <row r="128" spans="1:19" ht="18" customHeight="1" x14ac:dyDescent="0.35">
      <c r="A128" s="12" t="s">
        <v>6</v>
      </c>
      <c r="B128" s="14">
        <v>0</v>
      </c>
      <c r="C128" s="14">
        <v>0</v>
      </c>
      <c r="D128" s="14">
        <v>0</v>
      </c>
      <c r="E128" s="19">
        <v>1</v>
      </c>
      <c r="F128" s="19">
        <v>1</v>
      </c>
      <c r="G128" s="13">
        <v>0</v>
      </c>
      <c r="H128" s="19">
        <v>1</v>
      </c>
      <c r="I128" s="19">
        <v>1</v>
      </c>
      <c r="J128" s="19">
        <v>1</v>
      </c>
      <c r="K128" s="19">
        <v>1</v>
      </c>
      <c r="M128" s="14">
        <f t="shared" si="14"/>
        <v>0.415807904547421</v>
      </c>
      <c r="O128" s="20">
        <f>SUM(M126,M127,M129,M130,M131,M132)</f>
        <v>2.150947134995346</v>
      </c>
      <c r="S128" s="11">
        <f t="shared" si="15"/>
        <v>0.41573708157426137</v>
      </c>
    </row>
    <row r="129" spans="1:19" ht="18" customHeight="1" x14ac:dyDescent="0.35">
      <c r="A129" s="12" t="s">
        <v>7</v>
      </c>
      <c r="B129" s="14">
        <v>0</v>
      </c>
      <c r="C129" s="14">
        <v>0</v>
      </c>
      <c r="D129" s="14">
        <v>0</v>
      </c>
      <c r="E129" s="19">
        <v>1</v>
      </c>
      <c r="F129" s="14">
        <v>0</v>
      </c>
      <c r="G129" s="19">
        <v>1</v>
      </c>
      <c r="H129" s="13">
        <v>0</v>
      </c>
      <c r="I129" s="19">
        <v>1</v>
      </c>
      <c r="J129" s="19">
        <v>1</v>
      </c>
      <c r="K129" s="19">
        <v>1</v>
      </c>
      <c r="M129" s="14">
        <f t="shared" si="14"/>
        <v>0.38920130425733945</v>
      </c>
      <c r="O129" s="20">
        <f>SUM(M126,M128,M130,M131,M132)</f>
        <v>2.014084932829884</v>
      </c>
      <c r="S129" s="11">
        <f t="shared" si="15"/>
        <v>0.38928422665264623</v>
      </c>
    </row>
    <row r="130" spans="1:19" ht="18" customHeight="1" x14ac:dyDescent="0.35">
      <c r="A130" s="12" t="s">
        <v>8</v>
      </c>
      <c r="B130" s="14">
        <v>0</v>
      </c>
      <c r="C130" s="14">
        <v>0</v>
      </c>
      <c r="D130" s="14">
        <v>0</v>
      </c>
      <c r="E130" s="19">
        <v>1</v>
      </c>
      <c r="F130" s="14">
        <v>0</v>
      </c>
      <c r="G130" s="19">
        <v>1</v>
      </c>
      <c r="H130" s="19">
        <v>1</v>
      </c>
      <c r="I130" s="13">
        <v>0</v>
      </c>
      <c r="J130" s="19">
        <v>1</v>
      </c>
      <c r="K130" s="19">
        <v>1</v>
      </c>
      <c r="M130" s="14">
        <f t="shared" si="14"/>
        <v>0.38920130425733945</v>
      </c>
      <c r="O130" s="20">
        <f>SUM(M126,M128,M129,M131,M132)</f>
        <v>2.014084932829884</v>
      </c>
      <c r="S130" s="11">
        <f t="shared" si="15"/>
        <v>0.38928422665264623</v>
      </c>
    </row>
    <row r="131" spans="1:19" ht="18" customHeight="1" x14ac:dyDescent="0.35">
      <c r="A131" s="12" t="s">
        <v>9</v>
      </c>
      <c r="B131" s="14">
        <v>0</v>
      </c>
      <c r="C131" s="14">
        <v>0</v>
      </c>
      <c r="D131" s="14">
        <v>0</v>
      </c>
      <c r="E131" s="19">
        <v>1</v>
      </c>
      <c r="F131" s="14">
        <v>0</v>
      </c>
      <c r="G131" s="19">
        <v>1</v>
      </c>
      <c r="H131" s="19">
        <v>1</v>
      </c>
      <c r="I131" s="19">
        <v>1</v>
      </c>
      <c r="J131" s="13">
        <v>0</v>
      </c>
      <c r="K131" s="19">
        <v>1</v>
      </c>
      <c r="M131" s="14">
        <f t="shared" si="14"/>
        <v>0.38920130425733945</v>
      </c>
      <c r="O131" s="20">
        <f>SUM(M126,M129,M128,M130,M132)</f>
        <v>2.014084932829884</v>
      </c>
      <c r="S131" s="11">
        <f t="shared" si="15"/>
        <v>0.38928422665264623</v>
      </c>
    </row>
    <row r="132" spans="1:19" ht="18" customHeight="1" x14ac:dyDescent="0.35">
      <c r="A132" s="12" t="s">
        <v>10</v>
      </c>
      <c r="B132" s="14">
        <v>0</v>
      </c>
      <c r="C132" s="14">
        <v>0</v>
      </c>
      <c r="D132" s="14">
        <v>0</v>
      </c>
      <c r="E132" s="19">
        <v>1</v>
      </c>
      <c r="F132" s="14">
        <v>0</v>
      </c>
      <c r="G132" s="19">
        <v>1</v>
      </c>
      <c r="H132" s="19">
        <v>1</v>
      </c>
      <c r="I132" s="19">
        <v>1</v>
      </c>
      <c r="J132" s="19">
        <v>1</v>
      </c>
      <c r="K132" s="13">
        <v>0</v>
      </c>
      <c r="M132" s="14">
        <f t="shared" si="14"/>
        <v>0.38920130425733945</v>
      </c>
      <c r="O132" s="20">
        <f>SUM(M126,M128,M129,M130,M131)</f>
        <v>2.014084932829884</v>
      </c>
      <c r="S132" s="11">
        <f t="shared" si="15"/>
        <v>0.38928422665264623</v>
      </c>
    </row>
    <row r="135" spans="1:19" ht="18" customHeight="1" x14ac:dyDescent="0.35">
      <c r="A135" s="17" t="s">
        <v>26</v>
      </c>
    </row>
    <row r="136" spans="1:19" ht="18" customHeight="1" x14ac:dyDescent="0.35">
      <c r="B136" s="12" t="s">
        <v>1</v>
      </c>
      <c r="C136" s="12" t="s">
        <v>2</v>
      </c>
      <c r="D136" s="12" t="s">
        <v>3</v>
      </c>
      <c r="E136" s="12" t="s">
        <v>4</v>
      </c>
      <c r="F136" s="12" t="s">
        <v>5</v>
      </c>
      <c r="G136" s="12" t="s">
        <v>6</v>
      </c>
      <c r="H136" s="12" t="s">
        <v>7</v>
      </c>
      <c r="I136" s="12" t="s">
        <v>8</v>
      </c>
      <c r="J136" s="12" t="s">
        <v>9</v>
      </c>
      <c r="K136" s="12" t="s">
        <v>10</v>
      </c>
    </row>
    <row r="137" spans="1:19" ht="18" customHeight="1" x14ac:dyDescent="0.35">
      <c r="A137" s="12" t="s">
        <v>1</v>
      </c>
      <c r="B137" s="13">
        <v>0</v>
      </c>
      <c r="C137" s="19">
        <v>1</v>
      </c>
      <c r="D137" s="19">
        <v>1</v>
      </c>
      <c r="E137" s="14">
        <v>0</v>
      </c>
      <c r="F137" s="14">
        <v>0</v>
      </c>
      <c r="G137" s="14">
        <v>0</v>
      </c>
      <c r="H137" s="14">
        <v>0</v>
      </c>
      <c r="I137" s="14">
        <v>0</v>
      </c>
      <c r="J137" s="14">
        <v>0</v>
      </c>
      <c r="K137" s="14">
        <v>0</v>
      </c>
      <c r="M137" s="14">
        <f>O123/Q$127</f>
        <v>2.0957563034487394E-2</v>
      </c>
      <c r="O137" s="15">
        <f>SUM(M138:M139)</f>
        <v>0.10828350754379712</v>
      </c>
      <c r="S137" s="11">
        <f>O137/Q$141</f>
        <v>2.0929137967720546E-2</v>
      </c>
    </row>
    <row r="138" spans="1:19" ht="18" customHeight="1" x14ac:dyDescent="0.35">
      <c r="A138" s="12" t="s">
        <v>2</v>
      </c>
      <c r="B138" s="19">
        <v>1</v>
      </c>
      <c r="C138" s="13">
        <v>0</v>
      </c>
      <c r="D138" s="19">
        <v>1</v>
      </c>
      <c r="E138" s="14">
        <v>0</v>
      </c>
      <c r="F138" s="14">
        <v>0</v>
      </c>
      <c r="G138" s="14">
        <v>0</v>
      </c>
      <c r="H138" s="14">
        <v>0</v>
      </c>
      <c r="I138" s="14">
        <v>0</v>
      </c>
      <c r="J138" s="14">
        <v>0</v>
      </c>
      <c r="K138" s="14">
        <v>0</v>
      </c>
      <c r="M138" s="14">
        <f t="shared" ref="M138:M146" si="16">O124/Q$127</f>
        <v>1.7536170356534216E-2</v>
      </c>
      <c r="O138" s="15">
        <f>M139</f>
        <v>9.0747337187262897E-2</v>
      </c>
      <c r="S138" s="11">
        <f t="shared" ref="S138:S146" si="17">O138/Q$141</f>
        <v>1.7539730502609485E-2</v>
      </c>
    </row>
    <row r="139" spans="1:19" ht="18" customHeight="1" x14ac:dyDescent="0.35">
      <c r="A139" s="12" t="s">
        <v>3</v>
      </c>
      <c r="B139" s="19">
        <v>1</v>
      </c>
      <c r="C139" s="19">
        <v>1</v>
      </c>
      <c r="D139" s="13">
        <v>0</v>
      </c>
      <c r="E139" s="19">
        <v>1</v>
      </c>
      <c r="F139" s="14">
        <v>0</v>
      </c>
      <c r="G139" s="14">
        <v>0</v>
      </c>
      <c r="H139" s="14">
        <v>0</v>
      </c>
      <c r="I139" s="14">
        <v>0</v>
      </c>
      <c r="J139" s="14">
        <v>0</v>
      </c>
      <c r="K139" s="14">
        <v>0</v>
      </c>
      <c r="M139" s="14">
        <f t="shared" si="16"/>
        <v>9.0747337187262897E-2</v>
      </c>
      <c r="O139" s="20">
        <f>SUM(M137,M138,M140)</f>
        <v>0.46889382339133279</v>
      </c>
      <c r="S139" s="11">
        <f t="shared" si="17"/>
        <v>9.0628238266108441E-2</v>
      </c>
    </row>
    <row r="140" spans="1:19" ht="18" customHeight="1" x14ac:dyDescent="0.35">
      <c r="A140" s="12" t="s">
        <v>4</v>
      </c>
      <c r="B140" s="14">
        <v>0</v>
      </c>
      <c r="C140" s="14">
        <v>0</v>
      </c>
      <c r="D140" s="19">
        <v>1</v>
      </c>
      <c r="E140" s="13">
        <v>0</v>
      </c>
      <c r="F140" s="19">
        <v>1</v>
      </c>
      <c r="G140" s="19">
        <v>1</v>
      </c>
      <c r="H140" s="19">
        <v>1</v>
      </c>
      <c r="I140" s="19">
        <v>1</v>
      </c>
      <c r="J140" s="19">
        <v>1</v>
      </c>
      <c r="K140" s="19">
        <v>1</v>
      </c>
      <c r="M140" s="14">
        <f t="shared" si="16"/>
        <v>0.43040009000031115</v>
      </c>
      <c r="O140" s="15">
        <f>SUM(M139,M141,M142,M143,M144,M145,M146)</f>
        <v>2.2272299716104658</v>
      </c>
      <c r="S140" s="11">
        <f t="shared" si="17"/>
        <v>0.43048109928304568</v>
      </c>
    </row>
    <row r="141" spans="1:19" ht="18" customHeight="1" x14ac:dyDescent="0.35">
      <c r="A141" s="12" t="s">
        <v>5</v>
      </c>
      <c r="B141" s="14">
        <v>0</v>
      </c>
      <c r="C141" s="14">
        <v>0</v>
      </c>
      <c r="D141" s="14">
        <v>0</v>
      </c>
      <c r="E141" s="19">
        <v>1</v>
      </c>
      <c r="F141" s="13">
        <v>0</v>
      </c>
      <c r="G141" s="19">
        <v>1</v>
      </c>
      <c r="H141" s="14">
        <v>0</v>
      </c>
      <c r="I141" s="14">
        <v>0</v>
      </c>
      <c r="J141" s="14">
        <v>0</v>
      </c>
      <c r="K141" s="14">
        <v>0</v>
      </c>
      <c r="L141" s="15" t="s">
        <v>15</v>
      </c>
      <c r="M141" s="14">
        <f t="shared" si="16"/>
        <v>0.16360864623835689</v>
      </c>
      <c r="N141" s="15" t="s">
        <v>16</v>
      </c>
      <c r="O141" s="20">
        <f>SUM(M140,M142)</f>
        <v>0.84613717157457247</v>
      </c>
      <c r="P141" s="15" t="s">
        <v>17</v>
      </c>
      <c r="Q141" s="11">
        <f>SQRT(SUMSQ(O137:O146))</f>
        <v>5.1738159359838454</v>
      </c>
      <c r="R141" s="15" t="s">
        <v>16</v>
      </c>
      <c r="S141" s="11">
        <f t="shared" si="17"/>
        <v>0.16354218666529974</v>
      </c>
    </row>
    <row r="142" spans="1:19" ht="18" customHeight="1" x14ac:dyDescent="0.35">
      <c r="A142" s="12" t="s">
        <v>6</v>
      </c>
      <c r="B142" s="14">
        <v>0</v>
      </c>
      <c r="C142" s="14">
        <v>0</v>
      </c>
      <c r="D142" s="14">
        <v>0</v>
      </c>
      <c r="E142" s="19">
        <v>1</v>
      </c>
      <c r="F142" s="19">
        <v>1</v>
      </c>
      <c r="G142" s="13">
        <v>0</v>
      </c>
      <c r="H142" s="19">
        <v>1</v>
      </c>
      <c r="I142" s="19">
        <v>1</v>
      </c>
      <c r="J142" s="19">
        <v>1</v>
      </c>
      <c r="K142" s="19">
        <v>1</v>
      </c>
      <c r="M142" s="14">
        <f t="shared" si="16"/>
        <v>0.41573708157426137</v>
      </c>
      <c r="O142" s="20">
        <f>SUM(M140,M141,M143,M144,M145,M146)</f>
        <v>2.151145642849253</v>
      </c>
      <c r="S142" s="11">
        <f t="shared" si="17"/>
        <v>0.41577544881101269</v>
      </c>
    </row>
    <row r="143" spans="1:19" ht="18" customHeight="1" x14ac:dyDescent="0.35">
      <c r="A143" s="12" t="s">
        <v>7</v>
      </c>
      <c r="B143" s="14">
        <v>0</v>
      </c>
      <c r="C143" s="14">
        <v>0</v>
      </c>
      <c r="D143" s="14">
        <v>0</v>
      </c>
      <c r="E143" s="19">
        <v>1</v>
      </c>
      <c r="F143" s="14">
        <v>0</v>
      </c>
      <c r="G143" s="19">
        <v>1</v>
      </c>
      <c r="H143" s="13">
        <v>0</v>
      </c>
      <c r="I143" s="19">
        <v>1</v>
      </c>
      <c r="J143" s="19">
        <v>1</v>
      </c>
      <c r="K143" s="19">
        <v>1</v>
      </c>
      <c r="M143" s="14">
        <f t="shared" si="16"/>
        <v>0.38928422665264623</v>
      </c>
      <c r="O143" s="20">
        <f>SUM(M140,M142,M144,M145,M146)</f>
        <v>2.0139898515325112</v>
      </c>
      <c r="S143" s="11">
        <f t="shared" si="17"/>
        <v>0.38926584873753028</v>
      </c>
    </row>
    <row r="144" spans="1:19" ht="18" customHeight="1" x14ac:dyDescent="0.35">
      <c r="A144" s="12" t="s">
        <v>8</v>
      </c>
      <c r="B144" s="14">
        <v>0</v>
      </c>
      <c r="C144" s="14">
        <v>0</v>
      </c>
      <c r="D144" s="14">
        <v>0</v>
      </c>
      <c r="E144" s="19">
        <v>1</v>
      </c>
      <c r="F144" s="14">
        <v>0</v>
      </c>
      <c r="G144" s="19">
        <v>1</v>
      </c>
      <c r="H144" s="19">
        <v>1</v>
      </c>
      <c r="I144" s="13">
        <v>0</v>
      </c>
      <c r="J144" s="19">
        <v>1</v>
      </c>
      <c r="K144" s="19">
        <v>1</v>
      </c>
      <c r="M144" s="14">
        <f t="shared" si="16"/>
        <v>0.38928422665264623</v>
      </c>
      <c r="O144" s="20">
        <f>SUM(M140,M142,M143,M145,M146)</f>
        <v>2.0139898515325112</v>
      </c>
      <c r="S144" s="11">
        <f t="shared" si="17"/>
        <v>0.38926584873753028</v>
      </c>
    </row>
    <row r="145" spans="1:19" ht="18" customHeight="1" x14ac:dyDescent="0.35">
      <c r="A145" s="12" t="s">
        <v>9</v>
      </c>
      <c r="B145" s="14">
        <v>0</v>
      </c>
      <c r="C145" s="14">
        <v>0</v>
      </c>
      <c r="D145" s="14">
        <v>0</v>
      </c>
      <c r="E145" s="19">
        <v>1</v>
      </c>
      <c r="F145" s="14">
        <v>0</v>
      </c>
      <c r="G145" s="19">
        <v>1</v>
      </c>
      <c r="H145" s="19">
        <v>1</v>
      </c>
      <c r="I145" s="19">
        <v>1</v>
      </c>
      <c r="J145" s="13">
        <v>0</v>
      </c>
      <c r="K145" s="19">
        <v>1</v>
      </c>
      <c r="M145" s="14">
        <f t="shared" si="16"/>
        <v>0.38928422665264623</v>
      </c>
      <c r="O145" s="20">
        <f>SUM(M140,M143,M142,M144,M146)</f>
        <v>2.0139898515325112</v>
      </c>
      <c r="S145" s="11">
        <f t="shared" si="17"/>
        <v>0.38926584873753028</v>
      </c>
    </row>
    <row r="146" spans="1:19" ht="18" customHeight="1" x14ac:dyDescent="0.35">
      <c r="A146" s="12" t="s">
        <v>10</v>
      </c>
      <c r="B146" s="14">
        <v>0</v>
      </c>
      <c r="C146" s="14">
        <v>0</v>
      </c>
      <c r="D146" s="14">
        <v>0</v>
      </c>
      <c r="E146" s="19">
        <v>1</v>
      </c>
      <c r="F146" s="14">
        <v>0</v>
      </c>
      <c r="G146" s="19">
        <v>1</v>
      </c>
      <c r="H146" s="19">
        <v>1</v>
      </c>
      <c r="I146" s="19">
        <v>1</v>
      </c>
      <c r="J146" s="19">
        <v>1</v>
      </c>
      <c r="K146" s="13">
        <v>0</v>
      </c>
      <c r="M146" s="14">
        <f t="shared" si="16"/>
        <v>0.38928422665264623</v>
      </c>
      <c r="O146" s="20">
        <f>SUM(M140,M142,M143,M144,M145)</f>
        <v>2.0139898515325112</v>
      </c>
      <c r="S146" s="11">
        <f t="shared" si="17"/>
        <v>0.38926584873753028</v>
      </c>
    </row>
    <row r="149" spans="1:19" ht="18" customHeight="1" x14ac:dyDescent="0.35">
      <c r="A149" s="17" t="s">
        <v>27</v>
      </c>
    </row>
    <row r="150" spans="1:19" ht="18" customHeight="1" x14ac:dyDescent="0.35">
      <c r="B150" s="12" t="s">
        <v>1</v>
      </c>
      <c r="C150" s="12" t="s">
        <v>2</v>
      </c>
      <c r="D150" s="12" t="s">
        <v>3</v>
      </c>
      <c r="E150" s="12" t="s">
        <v>4</v>
      </c>
      <c r="F150" s="12" t="s">
        <v>5</v>
      </c>
      <c r="G150" s="12" t="s">
        <v>6</v>
      </c>
      <c r="H150" s="12" t="s">
        <v>7</v>
      </c>
      <c r="I150" s="12" t="s">
        <v>8</v>
      </c>
      <c r="J150" s="12" t="s">
        <v>9</v>
      </c>
      <c r="K150" s="12" t="s">
        <v>10</v>
      </c>
    </row>
    <row r="151" spans="1:19" ht="18" customHeight="1" x14ac:dyDescent="0.35">
      <c r="A151" s="12" t="s">
        <v>1</v>
      </c>
      <c r="B151" s="13">
        <v>0</v>
      </c>
      <c r="C151" s="19">
        <v>1</v>
      </c>
      <c r="D151" s="19">
        <v>1</v>
      </c>
      <c r="E151" s="14">
        <v>0</v>
      </c>
      <c r="F151" s="14">
        <v>0</v>
      </c>
      <c r="G151" s="14">
        <v>0</v>
      </c>
      <c r="H151" s="14">
        <v>0</v>
      </c>
      <c r="I151" s="14">
        <v>0</v>
      </c>
      <c r="J151" s="14">
        <v>0</v>
      </c>
      <c r="K151" s="14">
        <v>0</v>
      </c>
      <c r="M151" s="14">
        <f>O137/Q$141</f>
        <v>2.0929137967720546E-2</v>
      </c>
      <c r="O151" s="15">
        <f>SUM(M152:M153)</f>
        <v>0.10816796876871793</v>
      </c>
      <c r="S151" s="11">
        <f>O151/Q$155</f>
        <v>2.0906804011569087E-2</v>
      </c>
    </row>
    <row r="152" spans="1:19" ht="18" customHeight="1" x14ac:dyDescent="0.35">
      <c r="A152" s="12" t="s">
        <v>2</v>
      </c>
      <c r="B152" s="19">
        <v>1</v>
      </c>
      <c r="C152" s="13">
        <v>0</v>
      </c>
      <c r="D152" s="19">
        <v>1</v>
      </c>
      <c r="E152" s="14">
        <v>0</v>
      </c>
      <c r="F152" s="14">
        <v>0</v>
      </c>
      <c r="G152" s="14">
        <v>0</v>
      </c>
      <c r="H152" s="14">
        <v>0</v>
      </c>
      <c r="I152" s="14">
        <v>0</v>
      </c>
      <c r="J152" s="14">
        <v>0</v>
      </c>
      <c r="K152" s="14">
        <v>0</v>
      </c>
      <c r="M152" s="14">
        <f t="shared" ref="M152:M160" si="18">O138/Q$141</f>
        <v>1.7539730502609485E-2</v>
      </c>
      <c r="O152" s="15">
        <f>M153</f>
        <v>9.0628238266108441E-2</v>
      </c>
      <c r="S152" s="11">
        <f t="shared" ref="S152:S160" si="19">O152/Q$155</f>
        <v>1.7516708845615986E-2</v>
      </c>
    </row>
    <row r="153" spans="1:19" ht="18" customHeight="1" x14ac:dyDescent="0.35">
      <c r="A153" s="12" t="s">
        <v>3</v>
      </c>
      <c r="B153" s="19">
        <v>1</v>
      </c>
      <c r="C153" s="19">
        <v>1</v>
      </c>
      <c r="D153" s="13">
        <v>0</v>
      </c>
      <c r="E153" s="19">
        <v>1</v>
      </c>
      <c r="F153" s="14">
        <v>0</v>
      </c>
      <c r="G153" s="14">
        <v>0</v>
      </c>
      <c r="H153" s="14">
        <v>0</v>
      </c>
      <c r="I153" s="14">
        <v>0</v>
      </c>
      <c r="J153" s="14">
        <v>0</v>
      </c>
      <c r="K153" s="14">
        <v>0</v>
      </c>
      <c r="M153" s="14">
        <f t="shared" si="18"/>
        <v>9.0628238266108441E-2</v>
      </c>
      <c r="O153" s="20">
        <f>SUM(M151,M152,M154)</f>
        <v>0.46894996775337572</v>
      </c>
      <c r="S153" s="11">
        <f t="shared" si="19"/>
        <v>9.0639079005122705E-2</v>
      </c>
    </row>
    <row r="154" spans="1:19" ht="18" customHeight="1" x14ac:dyDescent="0.35">
      <c r="A154" s="12" t="s">
        <v>4</v>
      </c>
      <c r="B154" s="14">
        <v>0</v>
      </c>
      <c r="C154" s="14">
        <v>0</v>
      </c>
      <c r="D154" s="19">
        <v>1</v>
      </c>
      <c r="E154" s="13">
        <v>0</v>
      </c>
      <c r="F154" s="19">
        <v>1</v>
      </c>
      <c r="G154" s="19">
        <v>1</v>
      </c>
      <c r="H154" s="19">
        <v>1</v>
      </c>
      <c r="I154" s="19">
        <v>1</v>
      </c>
      <c r="J154" s="19">
        <v>1</v>
      </c>
      <c r="K154" s="19">
        <v>1</v>
      </c>
      <c r="M154" s="14">
        <f t="shared" si="18"/>
        <v>0.43048109928304568</v>
      </c>
      <c r="O154" s="15">
        <f>SUM(M153,M155,M156,M157,M158,M159,M160)</f>
        <v>2.2270092686925418</v>
      </c>
      <c r="S154" s="16">
        <f t="shared" si="19"/>
        <v>0.43043838987173233</v>
      </c>
    </row>
    <row r="155" spans="1:19" ht="18" customHeight="1" x14ac:dyDescent="0.35">
      <c r="A155" s="12" t="s">
        <v>5</v>
      </c>
      <c r="B155" s="14">
        <v>0</v>
      </c>
      <c r="C155" s="14">
        <v>0</v>
      </c>
      <c r="D155" s="14">
        <v>0</v>
      </c>
      <c r="E155" s="19">
        <v>1</v>
      </c>
      <c r="F155" s="13">
        <v>0</v>
      </c>
      <c r="G155" s="19">
        <v>1</v>
      </c>
      <c r="H155" s="14">
        <v>0</v>
      </c>
      <c r="I155" s="14">
        <v>0</v>
      </c>
      <c r="J155" s="14">
        <v>0</v>
      </c>
      <c r="K155" s="14">
        <v>0</v>
      </c>
      <c r="L155" s="15" t="s">
        <v>15</v>
      </c>
      <c r="M155" s="14">
        <f t="shared" si="18"/>
        <v>0.16354218666529974</v>
      </c>
      <c r="N155" s="15" t="s">
        <v>16</v>
      </c>
      <c r="O155" s="20">
        <f>SUM(M154,M156)</f>
        <v>0.84625654809405837</v>
      </c>
      <c r="P155" s="15" t="s">
        <v>17</v>
      </c>
      <c r="Q155" s="11">
        <f>SQRT(SUMSQ(O151:O160))</f>
        <v>5.1738165579426481</v>
      </c>
      <c r="R155" s="15" t="s">
        <v>16</v>
      </c>
      <c r="S155" s="16">
        <f t="shared" si="19"/>
        <v>0.16356524020839455</v>
      </c>
    </row>
    <row r="156" spans="1:19" ht="18" customHeight="1" x14ac:dyDescent="0.35">
      <c r="A156" s="12" t="s">
        <v>6</v>
      </c>
      <c r="B156" s="14">
        <v>0</v>
      </c>
      <c r="C156" s="14">
        <v>0</v>
      </c>
      <c r="D156" s="14">
        <v>0</v>
      </c>
      <c r="E156" s="19">
        <v>1</v>
      </c>
      <c r="F156" s="19">
        <v>1</v>
      </c>
      <c r="G156" s="13">
        <v>0</v>
      </c>
      <c r="H156" s="19">
        <v>1</v>
      </c>
      <c r="I156" s="19">
        <v>1</v>
      </c>
      <c r="J156" s="19">
        <v>1</v>
      </c>
      <c r="K156" s="19">
        <v>1</v>
      </c>
      <c r="M156" s="14">
        <f t="shared" si="18"/>
        <v>0.41577544881101269</v>
      </c>
      <c r="O156" s="20">
        <f>SUM(M154,M155,M157,M158,M159,M160)</f>
        <v>2.1510866808984663</v>
      </c>
      <c r="S156" s="11">
        <f t="shared" si="19"/>
        <v>0.41576400260967877</v>
      </c>
    </row>
    <row r="157" spans="1:19" ht="18" customHeight="1" x14ac:dyDescent="0.35">
      <c r="A157" s="12" t="s">
        <v>7</v>
      </c>
      <c r="B157" s="14">
        <v>0</v>
      </c>
      <c r="C157" s="14">
        <v>0</v>
      </c>
      <c r="D157" s="14">
        <v>0</v>
      </c>
      <c r="E157" s="19">
        <v>1</v>
      </c>
      <c r="F157" s="14">
        <v>0</v>
      </c>
      <c r="G157" s="19">
        <v>1</v>
      </c>
      <c r="H157" s="13">
        <v>0</v>
      </c>
      <c r="I157" s="19">
        <v>1</v>
      </c>
      <c r="J157" s="19">
        <v>1</v>
      </c>
      <c r="K157" s="19">
        <v>1</v>
      </c>
      <c r="M157" s="14">
        <f t="shared" si="18"/>
        <v>0.38926584873753028</v>
      </c>
      <c r="O157" s="20">
        <f>SUM(M154,M156,M158,M159,M160)</f>
        <v>2.0140540943066494</v>
      </c>
      <c r="S157" s="11">
        <f t="shared" si="19"/>
        <v>0.38927821884499353</v>
      </c>
    </row>
    <row r="158" spans="1:19" ht="18" customHeight="1" x14ac:dyDescent="0.35">
      <c r="A158" s="12" t="s">
        <v>8</v>
      </c>
      <c r="B158" s="14">
        <v>0</v>
      </c>
      <c r="C158" s="14">
        <v>0</v>
      </c>
      <c r="D158" s="14">
        <v>0</v>
      </c>
      <c r="E158" s="19">
        <v>1</v>
      </c>
      <c r="F158" s="14">
        <v>0</v>
      </c>
      <c r="G158" s="19">
        <v>1</v>
      </c>
      <c r="H158" s="19">
        <v>1</v>
      </c>
      <c r="I158" s="13">
        <v>0</v>
      </c>
      <c r="J158" s="19">
        <v>1</v>
      </c>
      <c r="K158" s="19">
        <v>1</v>
      </c>
      <c r="M158" s="14">
        <f t="shared" si="18"/>
        <v>0.38926584873753028</v>
      </c>
      <c r="O158" s="20">
        <f>SUM(M154,M156,M157,M159,M160)</f>
        <v>2.0140540943066494</v>
      </c>
      <c r="S158" s="11">
        <f t="shared" si="19"/>
        <v>0.38927821884499353</v>
      </c>
    </row>
    <row r="159" spans="1:19" ht="18" customHeight="1" x14ac:dyDescent="0.35">
      <c r="A159" s="12" t="s">
        <v>9</v>
      </c>
      <c r="B159" s="14">
        <v>0</v>
      </c>
      <c r="C159" s="14">
        <v>0</v>
      </c>
      <c r="D159" s="14">
        <v>0</v>
      </c>
      <c r="E159" s="19">
        <v>1</v>
      </c>
      <c r="F159" s="14">
        <v>0</v>
      </c>
      <c r="G159" s="19">
        <v>1</v>
      </c>
      <c r="H159" s="19">
        <v>1</v>
      </c>
      <c r="I159" s="19">
        <v>1</v>
      </c>
      <c r="J159" s="13">
        <v>0</v>
      </c>
      <c r="K159" s="19">
        <v>1</v>
      </c>
      <c r="M159" s="14">
        <f t="shared" si="18"/>
        <v>0.38926584873753028</v>
      </c>
      <c r="O159" s="20">
        <f>SUM(M154,M157,M156,M158,M160)</f>
        <v>2.0140540943066489</v>
      </c>
      <c r="S159" s="11">
        <f t="shared" si="19"/>
        <v>0.38927821884499347</v>
      </c>
    </row>
    <row r="160" spans="1:19" ht="18" customHeight="1" x14ac:dyDescent="0.35">
      <c r="A160" s="12" t="s">
        <v>10</v>
      </c>
      <c r="B160" s="14">
        <v>0</v>
      </c>
      <c r="C160" s="14">
        <v>0</v>
      </c>
      <c r="D160" s="14">
        <v>0</v>
      </c>
      <c r="E160" s="19">
        <v>1</v>
      </c>
      <c r="F160" s="14">
        <v>0</v>
      </c>
      <c r="G160" s="19">
        <v>1</v>
      </c>
      <c r="H160" s="19">
        <v>1</v>
      </c>
      <c r="I160" s="19">
        <v>1</v>
      </c>
      <c r="J160" s="19">
        <v>1</v>
      </c>
      <c r="K160" s="13">
        <v>0</v>
      </c>
      <c r="M160" s="14">
        <f t="shared" si="18"/>
        <v>0.38926584873753028</v>
      </c>
      <c r="O160" s="20">
        <f>SUM(M154,M156,M157,M158,M159)</f>
        <v>2.0140540943066494</v>
      </c>
      <c r="S160" s="11">
        <f t="shared" si="19"/>
        <v>0.38927821884499353</v>
      </c>
    </row>
    <row r="164" spans="1:2" ht="18" customHeight="1" x14ac:dyDescent="0.35">
      <c r="A164" s="22" t="s">
        <v>0</v>
      </c>
      <c r="B164" s="23" t="s">
        <v>28</v>
      </c>
    </row>
    <row r="165" spans="1:2" ht="18" customHeight="1" x14ac:dyDescent="0.35">
      <c r="A165" s="21" t="s">
        <v>1</v>
      </c>
      <c r="B165" s="24">
        <f>O151/Q$155</f>
        <v>2.0906804011569087E-2</v>
      </c>
    </row>
    <row r="166" spans="1:2" ht="18" customHeight="1" x14ac:dyDescent="0.35">
      <c r="A166" s="21" t="s">
        <v>2</v>
      </c>
      <c r="B166" s="24">
        <f t="shared" ref="B166:B174" si="20">O152/Q$155</f>
        <v>1.7516708845615986E-2</v>
      </c>
    </row>
    <row r="167" spans="1:2" ht="18" customHeight="1" x14ac:dyDescent="0.35">
      <c r="A167" s="21" t="s">
        <v>3</v>
      </c>
      <c r="B167" s="24">
        <f t="shared" si="20"/>
        <v>9.0639079005122705E-2</v>
      </c>
    </row>
    <row r="168" spans="1:2" ht="18" customHeight="1" x14ac:dyDescent="0.35">
      <c r="A168" s="21" t="s">
        <v>4</v>
      </c>
      <c r="B168" s="24">
        <f t="shared" si="20"/>
        <v>0.43043838987173233</v>
      </c>
    </row>
    <row r="169" spans="1:2" ht="18" customHeight="1" x14ac:dyDescent="0.35">
      <c r="A169" s="21" t="s">
        <v>5</v>
      </c>
      <c r="B169" s="24">
        <f t="shared" si="20"/>
        <v>0.16356524020839455</v>
      </c>
    </row>
    <row r="170" spans="1:2" ht="18" customHeight="1" x14ac:dyDescent="0.35">
      <c r="A170" s="21" t="s">
        <v>6</v>
      </c>
      <c r="B170" s="24">
        <f t="shared" si="20"/>
        <v>0.41576400260967877</v>
      </c>
    </row>
    <row r="171" spans="1:2" ht="18" customHeight="1" x14ac:dyDescent="0.35">
      <c r="A171" s="21" t="s">
        <v>7</v>
      </c>
      <c r="B171" s="24">
        <f t="shared" si="20"/>
        <v>0.38927821884499353</v>
      </c>
    </row>
    <row r="172" spans="1:2" ht="18" customHeight="1" x14ac:dyDescent="0.35">
      <c r="A172" s="21" t="s">
        <v>8</v>
      </c>
      <c r="B172" s="24">
        <f t="shared" si="20"/>
        <v>0.38927821884499353</v>
      </c>
    </row>
    <row r="173" spans="1:2" ht="18" customHeight="1" x14ac:dyDescent="0.35">
      <c r="A173" s="21" t="s">
        <v>9</v>
      </c>
      <c r="B173" s="24">
        <f t="shared" si="20"/>
        <v>0.38927821884499347</v>
      </c>
    </row>
    <row r="174" spans="1:2" ht="18" customHeight="1" x14ac:dyDescent="0.35">
      <c r="A174" s="21" t="s">
        <v>10</v>
      </c>
      <c r="B174" s="24">
        <f t="shared" si="20"/>
        <v>0.38927821884499353</v>
      </c>
    </row>
  </sheetData>
  <mergeCells count="1">
    <mergeCell ref="A21:B2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AD4E9-C3BF-4693-A300-BCC7833AC15E}">
  <dimension ref="A18:K58"/>
  <sheetViews>
    <sheetView topLeftCell="A18" zoomScale="60" zoomScaleNormal="60" workbookViewId="0">
      <selection activeCell="P29" sqref="P29"/>
    </sheetView>
  </sheetViews>
  <sheetFormatPr defaultColWidth="14.77734375" defaultRowHeight="17.399999999999999" x14ac:dyDescent="0.35"/>
  <cols>
    <col min="1" max="1" width="15.6640625" style="11" customWidth="1"/>
    <col min="2" max="16384" width="14.77734375" style="11"/>
  </cols>
  <sheetData>
    <row r="18" spans="1:11" x14ac:dyDescent="0.35">
      <c r="A18" s="29" t="s">
        <v>14</v>
      </c>
      <c r="B18" s="29"/>
    </row>
    <row r="20" spans="1:11" x14ac:dyDescent="0.35"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H20" s="12" t="s">
        <v>7</v>
      </c>
      <c r="I20" s="12" t="s">
        <v>8</v>
      </c>
      <c r="J20" s="12" t="s">
        <v>9</v>
      </c>
      <c r="K20" s="12" t="s">
        <v>10</v>
      </c>
    </row>
    <row r="21" spans="1:11" x14ac:dyDescent="0.35">
      <c r="A21" s="12" t="s">
        <v>1</v>
      </c>
      <c r="B21" s="13">
        <v>0</v>
      </c>
      <c r="C21" s="19">
        <v>1</v>
      </c>
      <c r="D21" s="19">
        <v>1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</row>
    <row r="22" spans="1:11" x14ac:dyDescent="0.35">
      <c r="A22" s="12" t="s">
        <v>2</v>
      </c>
      <c r="B22" s="19">
        <v>1</v>
      </c>
      <c r="C22" s="13">
        <v>0</v>
      </c>
      <c r="D22" s="19">
        <v>1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</row>
    <row r="23" spans="1:11" x14ac:dyDescent="0.35">
      <c r="A23" s="12" t="s">
        <v>3</v>
      </c>
      <c r="B23" s="19">
        <v>1</v>
      </c>
      <c r="C23" s="19">
        <v>1</v>
      </c>
      <c r="D23" s="13">
        <v>0</v>
      </c>
      <c r="E23" s="19">
        <v>1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</row>
    <row r="24" spans="1:11" x14ac:dyDescent="0.35">
      <c r="A24" s="12" t="s">
        <v>4</v>
      </c>
      <c r="B24" s="14">
        <v>0</v>
      </c>
      <c r="C24" s="14">
        <v>0</v>
      </c>
      <c r="D24" s="19">
        <v>1</v>
      </c>
      <c r="E24" s="13">
        <v>0</v>
      </c>
      <c r="F24" s="19">
        <v>1</v>
      </c>
      <c r="G24" s="19">
        <v>1</v>
      </c>
      <c r="H24" s="19">
        <v>1</v>
      </c>
      <c r="I24" s="19">
        <v>1</v>
      </c>
      <c r="J24" s="19">
        <v>1</v>
      </c>
      <c r="K24" s="19">
        <v>1</v>
      </c>
    </row>
    <row r="25" spans="1:11" x14ac:dyDescent="0.35">
      <c r="A25" s="12" t="s">
        <v>5</v>
      </c>
      <c r="B25" s="14">
        <v>0</v>
      </c>
      <c r="C25" s="14">
        <v>0</v>
      </c>
      <c r="D25" s="14">
        <v>0</v>
      </c>
      <c r="E25" s="19">
        <v>1</v>
      </c>
      <c r="F25" s="13">
        <v>0</v>
      </c>
      <c r="G25" s="19">
        <v>1</v>
      </c>
      <c r="H25" s="14">
        <v>0</v>
      </c>
      <c r="I25" s="14">
        <v>0</v>
      </c>
      <c r="J25" s="14">
        <v>0</v>
      </c>
      <c r="K25" s="14">
        <v>0</v>
      </c>
    </row>
    <row r="26" spans="1:11" x14ac:dyDescent="0.35">
      <c r="A26" s="12" t="s">
        <v>6</v>
      </c>
      <c r="B26" s="14">
        <v>0</v>
      </c>
      <c r="C26" s="14">
        <v>0</v>
      </c>
      <c r="D26" s="14">
        <v>0</v>
      </c>
      <c r="E26" s="19">
        <v>1</v>
      </c>
      <c r="F26" s="19">
        <v>1</v>
      </c>
      <c r="G26" s="13">
        <v>0</v>
      </c>
      <c r="H26" s="19">
        <v>1</v>
      </c>
      <c r="I26" s="19">
        <v>1</v>
      </c>
      <c r="J26" s="19">
        <v>1</v>
      </c>
      <c r="K26" s="19">
        <v>1</v>
      </c>
    </row>
    <row r="27" spans="1:11" x14ac:dyDescent="0.35">
      <c r="A27" s="12" t="s">
        <v>7</v>
      </c>
      <c r="B27" s="14">
        <v>0</v>
      </c>
      <c r="C27" s="14">
        <v>0</v>
      </c>
      <c r="D27" s="14">
        <v>0</v>
      </c>
      <c r="E27" s="19">
        <v>1</v>
      </c>
      <c r="F27" s="14">
        <v>0</v>
      </c>
      <c r="G27" s="19">
        <v>1</v>
      </c>
      <c r="H27" s="13">
        <v>0</v>
      </c>
      <c r="I27" s="19">
        <v>1</v>
      </c>
      <c r="J27" s="19">
        <v>1</v>
      </c>
      <c r="K27" s="19">
        <v>1</v>
      </c>
    </row>
    <row r="28" spans="1:11" x14ac:dyDescent="0.35">
      <c r="A28" s="12" t="s">
        <v>8</v>
      </c>
      <c r="B28" s="14">
        <v>0</v>
      </c>
      <c r="C28" s="14">
        <v>0</v>
      </c>
      <c r="D28" s="14">
        <v>0</v>
      </c>
      <c r="E28" s="19">
        <v>1</v>
      </c>
      <c r="F28" s="14">
        <v>0</v>
      </c>
      <c r="G28" s="19">
        <v>1</v>
      </c>
      <c r="H28" s="19">
        <v>1</v>
      </c>
      <c r="I28" s="13">
        <v>0</v>
      </c>
      <c r="J28" s="19">
        <v>1</v>
      </c>
      <c r="K28" s="19">
        <v>1</v>
      </c>
    </row>
    <row r="29" spans="1:11" x14ac:dyDescent="0.35">
      <c r="A29" s="12" t="s">
        <v>9</v>
      </c>
      <c r="B29" s="14">
        <v>0</v>
      </c>
      <c r="C29" s="14">
        <v>0</v>
      </c>
      <c r="D29" s="14">
        <v>0</v>
      </c>
      <c r="E29" s="19">
        <v>1</v>
      </c>
      <c r="F29" s="14">
        <v>0</v>
      </c>
      <c r="G29" s="19">
        <v>1</v>
      </c>
      <c r="H29" s="19">
        <v>1</v>
      </c>
      <c r="I29" s="19">
        <v>1</v>
      </c>
      <c r="J29" s="13">
        <v>0</v>
      </c>
      <c r="K29" s="19">
        <v>1</v>
      </c>
    </row>
    <row r="30" spans="1:11" x14ac:dyDescent="0.35">
      <c r="A30" s="12" t="s">
        <v>10</v>
      </c>
      <c r="B30" s="14">
        <v>0</v>
      </c>
      <c r="C30" s="14">
        <v>0</v>
      </c>
      <c r="D30" s="14">
        <v>0</v>
      </c>
      <c r="E30" s="19">
        <v>1</v>
      </c>
      <c r="F30" s="14">
        <v>0</v>
      </c>
      <c r="G30" s="19">
        <v>1</v>
      </c>
      <c r="H30" s="19">
        <v>1</v>
      </c>
      <c r="I30" s="19">
        <v>1</v>
      </c>
      <c r="J30" s="19">
        <v>1</v>
      </c>
      <c r="K30" s="13">
        <v>0</v>
      </c>
    </row>
    <row r="33" spans="1:11" x14ac:dyDescent="0.35">
      <c r="A33" s="29" t="s">
        <v>30</v>
      </c>
      <c r="B33" s="29"/>
    </row>
    <row r="35" spans="1:11" x14ac:dyDescent="0.35">
      <c r="A35" s="11" t="s">
        <v>29</v>
      </c>
      <c r="B35" s="12" t="s">
        <v>18</v>
      </c>
      <c r="C35" s="12" t="s">
        <v>19</v>
      </c>
      <c r="D35" s="12" t="s">
        <v>20</v>
      </c>
      <c r="E35" s="12" t="s">
        <v>21</v>
      </c>
      <c r="F35" s="12" t="s">
        <v>22</v>
      </c>
      <c r="G35" s="12" t="s">
        <v>23</v>
      </c>
      <c r="H35" s="12" t="s">
        <v>24</v>
      </c>
      <c r="I35" s="12" t="s">
        <v>25</v>
      </c>
      <c r="J35" s="12" t="s">
        <v>26</v>
      </c>
      <c r="K35" s="12" t="s">
        <v>27</v>
      </c>
    </row>
    <row r="36" spans="1:11" x14ac:dyDescent="0.35">
      <c r="A36" s="12" t="s">
        <v>1</v>
      </c>
      <c r="B36" s="25">
        <f>1/10</f>
        <v>0.1</v>
      </c>
      <c r="C36" s="14">
        <f>(1-0.85)+(0.85*(B37/2+B38/3))</f>
        <v>0.22083333333333338</v>
      </c>
      <c r="D36" s="14">
        <f>(1-0.85)+(0.85*(C37/2+C38/3))</f>
        <v>0.31387797619047619</v>
      </c>
      <c r="E36" s="14">
        <f t="shared" ref="E36:F36" si="0">(1-0.85)+(0.85*(D37/2+D38/3))</f>
        <v>0.38950681051587305</v>
      </c>
      <c r="F36" s="14">
        <f t="shared" si="0"/>
        <v>0.45042736645053855</v>
      </c>
      <c r="G36" s="14">
        <f>(1-0.85)+(0.85*(F37/2+F38/3))</f>
        <v>0.49986014356609626</v>
      </c>
      <c r="H36" s="14">
        <f>(1-0.85)+(0.85*(G37/2+G38/3))</f>
        <v>0.54010916654379837</v>
      </c>
      <c r="I36" s="14">
        <f>(1-0.85)+(0.85*(H37/2+H38/3))</f>
        <v>0.57301605815102385</v>
      </c>
      <c r="J36" s="14">
        <f>(1-0.85)+(0.85*(I37/2+I38/3))</f>
        <v>0.60002495827649827</v>
      </c>
      <c r="K36" s="14">
        <f>(1-0.85)+(0.85*(J37/2+J38/3))</f>
        <v>0.62226986893789249</v>
      </c>
    </row>
    <row r="37" spans="1:11" x14ac:dyDescent="0.35">
      <c r="A37" s="12" t="s">
        <v>2</v>
      </c>
      <c r="B37" s="25">
        <f t="shared" ref="B37:B45" si="1">1/10</f>
        <v>0.1</v>
      </c>
      <c r="C37" s="14">
        <f>(1-0.85)+(0.85*(B36/2+B38/3))</f>
        <v>0.22083333333333338</v>
      </c>
      <c r="D37" s="14">
        <f>(1-0.85)+(0.85*(C36/2+C38/3))</f>
        <v>0.31387797619047619</v>
      </c>
      <c r="E37" s="14">
        <f t="shared" ref="E37:K37" si="2">(1-0.85)+(0.85*(D36/2+D38/3))</f>
        <v>0.38950681051587305</v>
      </c>
      <c r="F37" s="14">
        <f t="shared" si="2"/>
        <v>0.45042736645053855</v>
      </c>
      <c r="G37" s="14">
        <f t="shared" si="2"/>
        <v>0.49986014356609626</v>
      </c>
      <c r="H37" s="14">
        <f t="shared" si="2"/>
        <v>0.54010916654379837</v>
      </c>
      <c r="I37" s="14">
        <f t="shared" si="2"/>
        <v>0.57301605815102385</v>
      </c>
      <c r="J37" s="14">
        <f t="shared" si="2"/>
        <v>0.60002495827649827</v>
      </c>
      <c r="K37" s="14">
        <f t="shared" si="2"/>
        <v>0.62226986893789249</v>
      </c>
    </row>
    <row r="38" spans="1:11" x14ac:dyDescent="0.35">
      <c r="A38" s="12" t="s">
        <v>3</v>
      </c>
      <c r="B38" s="25">
        <f t="shared" si="1"/>
        <v>0.1</v>
      </c>
      <c r="C38" s="14">
        <f>(1-0.85)+(0.85*(B36/2+B37/2+B39/7))</f>
        <v>0.24714285714285716</v>
      </c>
      <c r="D38" s="14">
        <f>(1-0.85)+(0.85*(C36/2+C37/2+C39/7))</f>
        <v>0.37450119047619057</v>
      </c>
      <c r="E38" s="14">
        <f t="shared" ref="E38:G38" si="3">(1-0.85)+(0.85*(D36/2+D37/2+D39/7))</f>
        <v>0.47607166581632654</v>
      </c>
      <c r="F38" s="14">
        <f t="shared" si="3"/>
        <v>0.55915945702806125</v>
      </c>
      <c r="G38" s="14">
        <f t="shared" si="3"/>
        <v>0.62706566657014395</v>
      </c>
      <c r="H38" s="14">
        <f t="shared" ref="H38:K38" si="4">(1-0.85)+(0.85*(G36/2+G37/2+G39/7))</f>
        <v>0.68283410248203369</v>
      </c>
      <c r="I38" s="14">
        <f t="shared" si="4"/>
        <v>0.72879929492581075</v>
      </c>
      <c r="J38" s="14">
        <f t="shared" si="4"/>
        <v>0.76679739413075532</v>
      </c>
      <c r="K38" s="14">
        <f t="shared" si="4"/>
        <v>0.7983107072425415</v>
      </c>
    </row>
    <row r="39" spans="1:11" x14ac:dyDescent="0.35">
      <c r="A39" s="12" t="s">
        <v>4</v>
      </c>
      <c r="B39" s="25">
        <f t="shared" si="1"/>
        <v>0.1</v>
      </c>
      <c r="C39" s="14">
        <f>(1-0.85)+(0.85*(B40/2+B38/3+B41/6+B42/5+B43/5+B44/5+B45/5))</f>
        <v>0.30300000000000005</v>
      </c>
      <c r="D39" s="14">
        <f>(1-0.85)+(0.85*(C40/2+C38/3+C41/6+C42/5+C43/5+C44/5+C45/5))</f>
        <v>0.48815023809523811</v>
      </c>
      <c r="E39" s="14">
        <f t="shared" ref="E39:G39" si="5">(1-0.85)+(0.85*(D40/2+D38/3+D41/6+D42/5+D43/5+D44/5+D45/5))</f>
        <v>0.64300079603174609</v>
      </c>
      <c r="F39" s="14">
        <f t="shared" si="5"/>
        <v>0.77578451248270985</v>
      </c>
      <c r="G39" s="14">
        <f t="shared" si="5"/>
        <v>0.889024544889368</v>
      </c>
      <c r="H39" s="14">
        <f t="shared" ref="H39:K39" si="6">(1-0.85)+(0.85*(G40/2+G38/3+G41/6+G42/5+G43/5+G44/5+G45/5))</f>
        <v>0.98581826299420539</v>
      </c>
      <c r="I39" s="14">
        <f t="shared" si="6"/>
        <v>1.0683955446078772</v>
      </c>
      <c r="J39" s="14">
        <f t="shared" si="6"/>
        <v>1.1388546458266182</v>
      </c>
      <c r="K39" s="14">
        <f t="shared" si="6"/>
        <v>1.1989240600939879</v>
      </c>
    </row>
    <row r="40" spans="1:11" x14ac:dyDescent="0.35">
      <c r="A40" s="12" t="s">
        <v>5</v>
      </c>
      <c r="B40" s="25">
        <f t="shared" si="1"/>
        <v>0.1</v>
      </c>
      <c r="C40" s="14">
        <f>(1-0.85)+(0.85*(B39/7+B41/6))</f>
        <v>0.17630952380952383</v>
      </c>
      <c r="D40" s="14">
        <f>(1-0.85)+(0.85*(C39/7+C41/6))</f>
        <v>0.22541726190476194</v>
      </c>
      <c r="E40" s="14">
        <f t="shared" ref="E40:K40" si="7">(1-0.85)+(0.85*(D39/7+D41/6))</f>
        <v>0.26825049418934244</v>
      </c>
      <c r="F40" s="14">
        <f t="shared" si="7"/>
        <v>0.30418092522604878</v>
      </c>
      <c r="G40" s="14">
        <f t="shared" si="7"/>
        <v>0.33527621487657466</v>
      </c>
      <c r="H40" s="14">
        <f t="shared" si="7"/>
        <v>0.36189730266054615</v>
      </c>
      <c r="I40" s="14">
        <f t="shared" si="7"/>
        <v>0.38476226475542907</v>
      </c>
      <c r="J40" s="14">
        <f t="shared" si="7"/>
        <v>0.40434043313209306</v>
      </c>
      <c r="K40" s="14">
        <f t="shared" si="7"/>
        <v>0.42110037325025707</v>
      </c>
    </row>
    <row r="41" spans="1:11" x14ac:dyDescent="0.35">
      <c r="A41" s="12" t="s">
        <v>6</v>
      </c>
      <c r="B41" s="25">
        <f t="shared" si="1"/>
        <v>0.1</v>
      </c>
      <c r="C41" s="14">
        <f>(1-0.85)+(0.85*(B39/7+B40/2+B42/5+B43/5+B44/5+B45/5))</f>
        <v>0.27264285714285719</v>
      </c>
      <c r="D41" s="14">
        <f t="shared" ref="D41:G41" si="8">(1-0.85)+(0.85*(C39/7+C40/2+C42/5+C43/5+C44/5+C45/5))</f>
        <v>0.41629488095238099</v>
      </c>
      <c r="E41" s="14">
        <f t="shared" si="8"/>
        <v>0.53719240331632667</v>
      </c>
      <c r="F41" s="14">
        <f t="shared" si="8"/>
        <v>0.64287395145450676</v>
      </c>
      <c r="G41" s="14">
        <f t="shared" si="8"/>
        <v>0.73372462736254818</v>
      </c>
      <c r="H41" s="14">
        <f t="shared" ref="H41:K41" si="9">(1-0.85)+(0.85*(G39/7+G40/2+G42/5+G43/5+G44/5+G45/5))</f>
        <v>0.81215831570715535</v>
      </c>
      <c r="I41" s="14">
        <f t="shared" si="9"/>
        <v>0.87957662420970295</v>
      </c>
      <c r="J41" s="14">
        <f t="shared" si="9"/>
        <v>0.93748856853698237</v>
      </c>
      <c r="K41" s="14">
        <f t="shared" si="9"/>
        <v>0.98714341058838617</v>
      </c>
    </row>
    <row r="42" spans="1:11" x14ac:dyDescent="0.35">
      <c r="A42" s="12" t="s">
        <v>7</v>
      </c>
      <c r="B42" s="25">
        <f t="shared" si="1"/>
        <v>0.1</v>
      </c>
      <c r="C42" s="14">
        <f>(1-0.85)+(0.85*(B39/7+B41/6+B43/5+B44/5+B45/5))</f>
        <v>0.22730952380952385</v>
      </c>
      <c r="D42" s="14">
        <f t="shared" ref="D42:G42" si="10">(1-0.85)+(0.85*(C39/7+C41/6+C43/5+C44/5+C45/5))</f>
        <v>0.34134511904761911</v>
      </c>
      <c r="E42" s="14">
        <f t="shared" si="10"/>
        <v>0.44233650490362814</v>
      </c>
      <c r="F42" s="14">
        <f t="shared" si="10"/>
        <v>0.52977254272689911</v>
      </c>
      <c r="G42" s="14">
        <f t="shared" si="10"/>
        <v>0.60546021166729314</v>
      </c>
      <c r="H42" s="14">
        <f t="shared" ref="H42:K42" si="11">(1-0.85)+(0.85*(G39/7+G41/6+G43/5+G44/5+G45/5))</f>
        <v>0.67068201061086563</v>
      </c>
      <c r="I42" s="14">
        <f t="shared" si="11"/>
        <v>0.72681009016697062</v>
      </c>
      <c r="J42" s="14">
        <f t="shared" si="11"/>
        <v>0.775013579117248</v>
      </c>
      <c r="K42" s="14">
        <f t="shared" si="11"/>
        <v>0.81635729860005357</v>
      </c>
    </row>
    <row r="43" spans="1:11" x14ac:dyDescent="0.35">
      <c r="A43" s="12" t="s">
        <v>8</v>
      </c>
      <c r="B43" s="25">
        <f t="shared" si="1"/>
        <v>0.1</v>
      </c>
      <c r="C43" s="14">
        <f>(1-0.85)+(0.85*(B39/7+B41/6+B42/5+B44/5+B45/5))</f>
        <v>0.22730952380952385</v>
      </c>
      <c r="D43" s="14">
        <f t="shared" ref="D43:G43" si="12">(1-0.85)+(0.85*(C39/7+C41/6+C42/5+C44/5+C45/5))</f>
        <v>0.34134511904761911</v>
      </c>
      <c r="E43" s="14">
        <f t="shared" si="12"/>
        <v>0.44233650490362814</v>
      </c>
      <c r="F43" s="14">
        <f t="shared" si="12"/>
        <v>0.52977254272689911</v>
      </c>
      <c r="G43" s="14">
        <f t="shared" si="12"/>
        <v>0.60546021166729314</v>
      </c>
      <c r="H43" s="14">
        <f t="shared" ref="H43:K43" si="13">(1-0.85)+(0.85*(G39/7+G41/6+G42/5+G44/5+G45/5))</f>
        <v>0.67068201061086563</v>
      </c>
      <c r="I43" s="14">
        <f t="shared" si="13"/>
        <v>0.72681009016697062</v>
      </c>
      <c r="J43" s="14">
        <f t="shared" si="13"/>
        <v>0.775013579117248</v>
      </c>
      <c r="K43" s="14">
        <f t="shared" si="13"/>
        <v>0.81635729860005357</v>
      </c>
    </row>
    <row r="44" spans="1:11" x14ac:dyDescent="0.35">
      <c r="A44" s="12" t="s">
        <v>9</v>
      </c>
      <c r="B44" s="25">
        <f t="shared" si="1"/>
        <v>0.1</v>
      </c>
      <c r="C44" s="14">
        <f>(1-0.85)+(0.85*(B39/7+B41/6+B43/5+B42/5+B45/5))</f>
        <v>0.22730952380952385</v>
      </c>
      <c r="D44" s="14">
        <f t="shared" ref="D44:G44" si="14">(1-0.85)+(0.85*(C39/7+C41/6+C43/5+C42/5+C45/5))</f>
        <v>0.34134511904761911</v>
      </c>
      <c r="E44" s="14">
        <f t="shared" si="14"/>
        <v>0.44233650490362814</v>
      </c>
      <c r="F44" s="14">
        <f t="shared" si="14"/>
        <v>0.52977254272689911</v>
      </c>
      <c r="G44" s="14">
        <f t="shared" si="14"/>
        <v>0.60546021166729314</v>
      </c>
      <c r="H44" s="14">
        <f t="shared" ref="H44:K44" si="15">(1-0.85)+(0.85*(G39/7+G41/6+G43/5+G42/5+G45/5))</f>
        <v>0.67068201061086563</v>
      </c>
      <c r="I44" s="14">
        <f t="shared" si="15"/>
        <v>0.72681009016697062</v>
      </c>
      <c r="J44" s="14">
        <f t="shared" si="15"/>
        <v>0.775013579117248</v>
      </c>
      <c r="K44" s="14">
        <f t="shared" si="15"/>
        <v>0.81635729860005357</v>
      </c>
    </row>
    <row r="45" spans="1:11" x14ac:dyDescent="0.35">
      <c r="A45" s="12" t="s">
        <v>10</v>
      </c>
      <c r="B45" s="25">
        <f t="shared" si="1"/>
        <v>0.1</v>
      </c>
      <c r="C45" s="14">
        <f>(1-0.85)+(0.85*(B39/7+B41/6+B43/5+B44/5+B42/5))</f>
        <v>0.22730952380952385</v>
      </c>
      <c r="D45" s="14">
        <f>(1-0.85)+(0.85*(C39/7+C41/6+C43/5+C44/5+C42/5))</f>
        <v>0.34134511904761911</v>
      </c>
      <c r="E45" s="14">
        <f t="shared" ref="E45:G45" si="16">(1-0.85)+(0.85*(D39/7+D41/6+D43/5+D44/5+D42/5))</f>
        <v>0.44233650490362814</v>
      </c>
      <c r="F45" s="14">
        <f t="shared" si="16"/>
        <v>0.52977254272689911</v>
      </c>
      <c r="G45" s="14">
        <f t="shared" si="16"/>
        <v>0.60546021166729314</v>
      </c>
      <c r="H45" s="14">
        <f t="shared" ref="H45:K45" si="17">(1-0.85)+(0.85*(G39/7+G41/6+G43/5+G44/5+G42/5))</f>
        <v>0.67068201061086563</v>
      </c>
      <c r="I45" s="14">
        <f t="shared" si="17"/>
        <v>0.72681009016697062</v>
      </c>
      <c r="J45" s="14">
        <f t="shared" si="17"/>
        <v>0.775013579117248</v>
      </c>
      <c r="K45" s="14">
        <f t="shared" si="17"/>
        <v>0.81635729860005357</v>
      </c>
    </row>
    <row r="48" spans="1:11" x14ac:dyDescent="0.35">
      <c r="A48" s="27" t="s">
        <v>31</v>
      </c>
    </row>
    <row r="49" spans="1:2" x14ac:dyDescent="0.35">
      <c r="A49" s="26" t="s">
        <v>1</v>
      </c>
      <c r="B49" s="11">
        <f>(1-0.85)+(0.85*(J37/2+J38/3))</f>
        <v>0.62226986893789249</v>
      </c>
    </row>
    <row r="50" spans="1:2" x14ac:dyDescent="0.35">
      <c r="A50" s="26" t="s">
        <v>2</v>
      </c>
      <c r="B50" s="11">
        <f>(1-0.85)+(0.85*(J36/2+J38/3))</f>
        <v>0.62226986893789249</v>
      </c>
    </row>
    <row r="51" spans="1:2" x14ac:dyDescent="0.35">
      <c r="A51" s="26" t="s">
        <v>3</v>
      </c>
      <c r="B51" s="11">
        <f>(1-0.85)+(0.85*(J36/2+J37/2+J39/7))</f>
        <v>0.7983107072425415</v>
      </c>
    </row>
    <row r="52" spans="1:2" x14ac:dyDescent="0.35">
      <c r="A52" s="26" t="s">
        <v>4</v>
      </c>
      <c r="B52" s="11">
        <f>(1-0.85)+(0.85*(J40/2+J38/3+J41/6+J42/5+J43/5+J44/5+J45/5))</f>
        <v>1.1989240600939879</v>
      </c>
    </row>
    <row r="53" spans="1:2" x14ac:dyDescent="0.35">
      <c r="A53" s="26" t="s">
        <v>5</v>
      </c>
      <c r="B53" s="11">
        <f>(1-0.85)+(0.85*(J39/7+J41/6))</f>
        <v>0.42110037325025707</v>
      </c>
    </row>
    <row r="54" spans="1:2" x14ac:dyDescent="0.35">
      <c r="A54" s="26" t="s">
        <v>6</v>
      </c>
      <c r="B54" s="11">
        <f>(1-0.85)+(0.85*(J39/7+J40/2+J42/5+J43/5+J44/5+J45/5))</f>
        <v>0.98714341058838617</v>
      </c>
    </row>
    <row r="55" spans="1:2" x14ac:dyDescent="0.35">
      <c r="A55" s="26" t="s">
        <v>7</v>
      </c>
      <c r="B55" s="11">
        <f>(1-0.85)+(0.85*(J39/7+J41/6+J43/5+J44/5+J45/5))</f>
        <v>0.81635729860005357</v>
      </c>
    </row>
    <row r="56" spans="1:2" x14ac:dyDescent="0.35">
      <c r="A56" s="26" t="s">
        <v>8</v>
      </c>
      <c r="B56" s="11">
        <f>(1-0.85)+(0.85*(J39/7+J41/6+J42/5+J44/5+J45/5))</f>
        <v>0.81635729860005357</v>
      </c>
    </row>
    <row r="57" spans="1:2" x14ac:dyDescent="0.35">
      <c r="A57" s="26" t="s">
        <v>9</v>
      </c>
      <c r="B57" s="11">
        <f>(1-0.85)+(0.85*(J39/7+J41/6+J43/5+J42/5+J45/5))</f>
        <v>0.81635729860005357</v>
      </c>
    </row>
    <row r="58" spans="1:2" x14ac:dyDescent="0.35">
      <c r="A58" s="26" t="s">
        <v>10</v>
      </c>
      <c r="B58" s="11">
        <f>(1-0.85)+(0.85*(J39/7+J41/6+J43/5+J44/5+J42/5))</f>
        <v>0.81635729860005357</v>
      </c>
    </row>
  </sheetData>
  <mergeCells count="2">
    <mergeCell ref="A18:B18"/>
    <mergeCell ref="A33:B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4C262-5FB7-47A9-9427-DF28CA4A77FF}">
  <dimension ref="A1:X50"/>
  <sheetViews>
    <sheetView tabSelected="1" topLeftCell="E1" zoomScale="63" workbookViewId="0">
      <selection activeCell="P33" sqref="P33"/>
    </sheetView>
  </sheetViews>
  <sheetFormatPr defaultRowHeight="14.4" x14ac:dyDescent="0.3"/>
  <sheetData>
    <row r="1" spans="1:24" x14ac:dyDescent="0.3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O1" s="30" t="s">
        <v>32</v>
      </c>
      <c r="P1" s="30"/>
      <c r="Q1" s="30"/>
      <c r="R1" s="30"/>
      <c r="S1" s="30"/>
      <c r="T1" s="30"/>
      <c r="U1" s="30"/>
      <c r="V1" s="30"/>
      <c r="W1" s="30"/>
    </row>
    <row r="2" spans="1:24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O2" s="30"/>
      <c r="P2" s="30"/>
      <c r="Q2" s="30"/>
      <c r="R2" s="30"/>
      <c r="S2" s="30"/>
      <c r="T2" s="30"/>
      <c r="U2" s="30"/>
      <c r="V2" s="30"/>
      <c r="W2" s="30"/>
    </row>
    <row r="3" spans="1:24" x14ac:dyDescent="0.3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</row>
    <row r="4" spans="1:24" ht="15.6" x14ac:dyDescent="0.3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N4" s="31"/>
      <c r="O4" s="31" t="s">
        <v>4</v>
      </c>
      <c r="P4" s="31" t="s">
        <v>33</v>
      </c>
      <c r="Q4" s="31" t="s">
        <v>10</v>
      </c>
      <c r="R4" s="31" t="s">
        <v>9</v>
      </c>
      <c r="S4" s="31" t="s">
        <v>7</v>
      </c>
      <c r="T4" s="31" t="s">
        <v>6</v>
      </c>
      <c r="U4" s="31" t="s">
        <v>5</v>
      </c>
      <c r="V4" s="31" t="s">
        <v>3</v>
      </c>
      <c r="W4" s="31" t="s">
        <v>1</v>
      </c>
      <c r="X4" s="31" t="s">
        <v>2</v>
      </c>
    </row>
    <row r="5" spans="1:24" ht="15.6" x14ac:dyDescent="0.3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N5" s="31" t="s">
        <v>4</v>
      </c>
      <c r="O5" s="32">
        <v>0</v>
      </c>
      <c r="P5" s="31">
        <v>1</v>
      </c>
      <c r="Q5" s="31">
        <v>1</v>
      </c>
      <c r="R5" s="31">
        <v>1</v>
      </c>
      <c r="S5" s="31">
        <v>1</v>
      </c>
      <c r="T5" s="31">
        <v>1</v>
      </c>
      <c r="U5" s="31">
        <v>1</v>
      </c>
      <c r="V5" s="31">
        <v>1</v>
      </c>
      <c r="W5" s="31">
        <v>2</v>
      </c>
      <c r="X5" s="31">
        <v>2</v>
      </c>
    </row>
    <row r="6" spans="1:24" ht="15.6" x14ac:dyDescent="0.3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N6" s="31" t="s">
        <v>33</v>
      </c>
      <c r="O6" s="31">
        <v>1</v>
      </c>
      <c r="P6" s="33">
        <v>0</v>
      </c>
      <c r="Q6" s="31">
        <v>1</v>
      </c>
      <c r="R6" s="31">
        <v>1</v>
      </c>
      <c r="S6" s="31">
        <v>1</v>
      </c>
      <c r="T6" s="31">
        <v>1</v>
      </c>
      <c r="U6" s="31">
        <v>2</v>
      </c>
      <c r="V6" s="31">
        <v>2</v>
      </c>
      <c r="W6" s="31">
        <v>3</v>
      </c>
      <c r="X6" s="31">
        <v>3</v>
      </c>
    </row>
    <row r="7" spans="1:24" ht="15.6" x14ac:dyDescent="0.3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N7" s="31" t="s">
        <v>10</v>
      </c>
      <c r="O7" s="31">
        <v>1</v>
      </c>
      <c r="P7" s="31">
        <v>2</v>
      </c>
      <c r="Q7" s="33">
        <v>0</v>
      </c>
      <c r="R7" s="31">
        <v>1</v>
      </c>
      <c r="S7" s="31">
        <v>1</v>
      </c>
      <c r="T7" s="31">
        <v>1</v>
      </c>
      <c r="U7" s="31">
        <v>2</v>
      </c>
      <c r="V7" s="31">
        <v>2</v>
      </c>
      <c r="W7" s="31">
        <v>3</v>
      </c>
      <c r="X7" s="31">
        <v>3</v>
      </c>
    </row>
    <row r="8" spans="1:24" ht="15.6" x14ac:dyDescent="0.3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N8" s="31" t="s">
        <v>9</v>
      </c>
      <c r="O8" s="31">
        <v>1</v>
      </c>
      <c r="P8" s="31">
        <v>1</v>
      </c>
      <c r="Q8" s="31">
        <v>1</v>
      </c>
      <c r="R8" s="33">
        <v>0</v>
      </c>
      <c r="S8" s="31">
        <v>1</v>
      </c>
      <c r="T8" s="31">
        <v>1</v>
      </c>
      <c r="U8" s="31">
        <v>2</v>
      </c>
      <c r="V8" s="31">
        <v>2</v>
      </c>
      <c r="W8" s="31">
        <v>3</v>
      </c>
      <c r="X8" s="31">
        <v>3</v>
      </c>
    </row>
    <row r="9" spans="1:24" ht="15.6" x14ac:dyDescent="0.3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N9" s="31" t="s">
        <v>7</v>
      </c>
      <c r="O9" s="31">
        <v>1</v>
      </c>
      <c r="P9" s="31">
        <v>1</v>
      </c>
      <c r="Q9" s="31">
        <v>1</v>
      </c>
      <c r="R9" s="31">
        <v>1</v>
      </c>
      <c r="S9" s="33">
        <v>0</v>
      </c>
      <c r="T9" s="31">
        <v>1</v>
      </c>
      <c r="U9" s="31">
        <v>2</v>
      </c>
      <c r="V9" s="31">
        <v>2</v>
      </c>
      <c r="W9" s="31">
        <v>3</v>
      </c>
      <c r="X9" s="31">
        <v>3</v>
      </c>
    </row>
    <row r="10" spans="1:24" ht="15.6" x14ac:dyDescent="0.3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N10" s="31" t="s">
        <v>6</v>
      </c>
      <c r="O10" s="31">
        <v>1</v>
      </c>
      <c r="P10" s="31">
        <v>1</v>
      </c>
      <c r="Q10" s="31">
        <v>1</v>
      </c>
      <c r="R10" s="31">
        <v>1</v>
      </c>
      <c r="S10" s="31">
        <v>1</v>
      </c>
      <c r="T10" s="33">
        <v>0</v>
      </c>
      <c r="U10" s="31">
        <v>1</v>
      </c>
      <c r="V10" s="31">
        <v>2</v>
      </c>
      <c r="W10" s="31">
        <v>3</v>
      </c>
      <c r="X10" s="31">
        <v>3</v>
      </c>
    </row>
    <row r="11" spans="1:24" ht="15.6" x14ac:dyDescent="0.3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N11" s="31" t="s">
        <v>5</v>
      </c>
      <c r="O11" s="31">
        <v>1</v>
      </c>
      <c r="P11" s="31">
        <v>2</v>
      </c>
      <c r="Q11" s="31">
        <v>2</v>
      </c>
      <c r="R11" s="31">
        <v>2</v>
      </c>
      <c r="S11" s="31">
        <v>2</v>
      </c>
      <c r="T11" s="31">
        <v>1</v>
      </c>
      <c r="U11" s="33">
        <v>0</v>
      </c>
      <c r="V11" s="31">
        <v>2</v>
      </c>
      <c r="W11" s="31">
        <v>3</v>
      </c>
      <c r="X11" s="31">
        <v>3</v>
      </c>
    </row>
    <row r="12" spans="1:24" ht="15.6" x14ac:dyDescent="0.3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N12" s="31" t="s">
        <v>3</v>
      </c>
      <c r="O12" s="31">
        <v>1</v>
      </c>
      <c r="P12" s="31">
        <v>2</v>
      </c>
      <c r="Q12" s="31">
        <v>2</v>
      </c>
      <c r="R12" s="31">
        <v>2</v>
      </c>
      <c r="S12" s="31">
        <v>2</v>
      </c>
      <c r="T12" s="31">
        <v>2</v>
      </c>
      <c r="U12" s="31">
        <v>2</v>
      </c>
      <c r="V12" s="33">
        <v>0</v>
      </c>
      <c r="W12" s="31">
        <v>1</v>
      </c>
      <c r="X12" s="31">
        <v>1</v>
      </c>
    </row>
    <row r="13" spans="1:24" ht="15.6" x14ac:dyDescent="0.3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N13" s="31" t="s">
        <v>34</v>
      </c>
      <c r="O13" s="31">
        <v>2</v>
      </c>
      <c r="P13" s="31">
        <v>3</v>
      </c>
      <c r="Q13" s="31">
        <v>3</v>
      </c>
      <c r="R13" s="31">
        <v>3</v>
      </c>
      <c r="S13" s="31">
        <v>3</v>
      </c>
      <c r="T13" s="31">
        <v>3</v>
      </c>
      <c r="U13" s="31">
        <v>3</v>
      </c>
      <c r="V13" s="31">
        <v>1</v>
      </c>
      <c r="W13" s="33">
        <v>0</v>
      </c>
      <c r="X13" s="31">
        <v>1</v>
      </c>
    </row>
    <row r="14" spans="1:24" ht="15.6" x14ac:dyDescent="0.3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N14" s="31" t="s">
        <v>2</v>
      </c>
      <c r="O14" s="31">
        <v>2</v>
      </c>
      <c r="P14" s="31">
        <v>3</v>
      </c>
      <c r="Q14" s="31">
        <v>3</v>
      </c>
      <c r="R14" s="31">
        <v>3</v>
      </c>
      <c r="S14" s="31">
        <v>3</v>
      </c>
      <c r="T14" s="31">
        <v>3</v>
      </c>
      <c r="U14" s="31">
        <v>3</v>
      </c>
      <c r="V14" s="31">
        <v>1</v>
      </c>
      <c r="W14" s="31">
        <v>1</v>
      </c>
      <c r="X14" s="33">
        <v>0</v>
      </c>
    </row>
    <row r="15" spans="1:24" x14ac:dyDescent="0.3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</row>
    <row r="16" spans="1:24" x14ac:dyDescent="0.3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</row>
    <row r="17" spans="1:16" x14ac:dyDescent="0.3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N17" s="34" t="s">
        <v>35</v>
      </c>
      <c r="P17" s="34" t="s">
        <v>36</v>
      </c>
    </row>
    <row r="18" spans="1:16" x14ac:dyDescent="0.3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N18" s="1">
        <f>SUM(O5:X5)</f>
        <v>11</v>
      </c>
      <c r="O18" s="1"/>
      <c r="P18" s="1">
        <f>9/N18</f>
        <v>0.81818181818181823</v>
      </c>
    </row>
    <row r="19" spans="1:16" x14ac:dyDescent="0.3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N19" s="1">
        <f t="shared" ref="N19:N27" si="0">SUM(O6:X6)</f>
        <v>15</v>
      </c>
      <c r="O19" s="1"/>
      <c r="P19" s="1">
        <f t="shared" ref="P19:P27" si="1">9/N19</f>
        <v>0.6</v>
      </c>
    </row>
    <row r="20" spans="1:16" x14ac:dyDescent="0.3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N20" s="1">
        <f t="shared" si="0"/>
        <v>16</v>
      </c>
      <c r="O20" s="1"/>
      <c r="P20" s="1">
        <f t="shared" si="1"/>
        <v>0.5625</v>
      </c>
    </row>
    <row r="21" spans="1:16" x14ac:dyDescent="0.3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N21" s="1">
        <f t="shared" si="0"/>
        <v>15</v>
      </c>
      <c r="O21" s="1"/>
      <c r="P21" s="1">
        <f t="shared" si="1"/>
        <v>0.6</v>
      </c>
    </row>
    <row r="22" spans="1:16" x14ac:dyDescent="0.3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N22" s="1">
        <f t="shared" si="0"/>
        <v>15</v>
      </c>
      <c r="O22" s="1"/>
      <c r="P22" s="1">
        <f t="shared" si="1"/>
        <v>0.6</v>
      </c>
    </row>
    <row r="23" spans="1:16" x14ac:dyDescent="0.3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N23" s="1">
        <f t="shared" si="0"/>
        <v>14</v>
      </c>
      <c r="O23" s="1"/>
      <c r="P23" s="1">
        <f t="shared" si="1"/>
        <v>0.6428571428571429</v>
      </c>
    </row>
    <row r="24" spans="1:16" x14ac:dyDescent="0.3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N24" s="1">
        <f t="shared" si="0"/>
        <v>18</v>
      </c>
      <c r="O24" s="1"/>
      <c r="P24" s="1">
        <f t="shared" si="1"/>
        <v>0.5</v>
      </c>
    </row>
    <row r="25" spans="1:16" x14ac:dyDescent="0.3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N25" s="1">
        <f t="shared" si="0"/>
        <v>15</v>
      </c>
      <c r="O25" s="1"/>
      <c r="P25" s="1">
        <f t="shared" si="1"/>
        <v>0.6</v>
      </c>
    </row>
    <row r="26" spans="1:16" x14ac:dyDescent="0.3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N26" s="1">
        <f t="shared" si="0"/>
        <v>22</v>
      </c>
      <c r="O26" s="1"/>
      <c r="P26" s="1">
        <f t="shared" si="1"/>
        <v>0.40909090909090912</v>
      </c>
    </row>
    <row r="27" spans="1:16" x14ac:dyDescent="0.3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N27" s="1">
        <f t="shared" si="0"/>
        <v>22</v>
      </c>
      <c r="O27" s="1"/>
      <c r="P27" s="1">
        <f t="shared" si="1"/>
        <v>0.40909090909090912</v>
      </c>
    </row>
    <row r="28" spans="1:16" x14ac:dyDescent="0.3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</row>
    <row r="29" spans="1:16" x14ac:dyDescent="0.3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</row>
    <row r="30" spans="1:16" x14ac:dyDescent="0.3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</row>
    <row r="31" spans="1:16" x14ac:dyDescent="0.3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</row>
    <row r="32" spans="1:16" x14ac:dyDescent="0.3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</row>
    <row r="33" spans="1:12" x14ac:dyDescent="0.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</row>
    <row r="34" spans="1:12" x14ac:dyDescent="0.3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</row>
    <row r="35" spans="1:12" x14ac:dyDescent="0.3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</row>
    <row r="36" spans="1:12" x14ac:dyDescent="0.3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</row>
    <row r="37" spans="1:12" x14ac:dyDescent="0.3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</row>
    <row r="38" spans="1:12" x14ac:dyDescent="0.3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</row>
    <row r="39" spans="1:12" x14ac:dyDescent="0.3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</row>
    <row r="40" spans="1:12" x14ac:dyDescent="0.3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</row>
    <row r="41" spans="1:12" x14ac:dyDescent="0.3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</row>
    <row r="42" spans="1:12" x14ac:dyDescent="0.3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</row>
    <row r="43" spans="1:12" x14ac:dyDescent="0.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</row>
    <row r="44" spans="1:12" x14ac:dyDescent="0.3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</row>
    <row r="45" spans="1:12" x14ac:dyDescent="0.3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</row>
    <row r="46" spans="1:12" x14ac:dyDescent="0.3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</row>
    <row r="47" spans="1:12" x14ac:dyDescent="0.3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</row>
    <row r="48" spans="1:12" x14ac:dyDescent="0.3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</row>
    <row r="49" spans="1:12" x14ac:dyDescent="0.3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</row>
    <row r="50" spans="1:12" x14ac:dyDescent="0.3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</row>
  </sheetData>
  <mergeCells count="2">
    <mergeCell ref="A1:L50"/>
    <mergeCell ref="O1:W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52D01-19BD-4081-93F0-24911BFC03A3}">
  <dimension ref="G1:V35"/>
  <sheetViews>
    <sheetView topLeftCell="D1" zoomScale="69" workbookViewId="0">
      <selection activeCell="J9" sqref="J9"/>
    </sheetView>
  </sheetViews>
  <sheetFormatPr defaultRowHeight="14.4" x14ac:dyDescent="0.3"/>
  <sheetData>
    <row r="1" spans="7:22" x14ac:dyDescent="0.3">
      <c r="M1" s="35" t="s">
        <v>37</v>
      </c>
      <c r="O1" s="35" t="s">
        <v>38</v>
      </c>
    </row>
    <row r="2" spans="7:22" ht="15.6" x14ac:dyDescent="0.3">
      <c r="G2" s="31" t="s">
        <v>4</v>
      </c>
      <c r="H2" s="35">
        <v>20</v>
      </c>
      <c r="J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</row>
    <row r="3" spans="7:22" ht="15.6" x14ac:dyDescent="0.3">
      <c r="G3" s="31" t="s">
        <v>33</v>
      </c>
      <c r="H3">
        <v>0</v>
      </c>
      <c r="L3" t="s">
        <v>48</v>
      </c>
      <c r="M3" t="s">
        <v>49</v>
      </c>
      <c r="N3" t="s">
        <v>50</v>
      </c>
      <c r="O3" t="s">
        <v>51</v>
      </c>
      <c r="P3" t="s">
        <v>52</v>
      </c>
      <c r="Q3" t="s">
        <v>53</v>
      </c>
      <c r="R3" t="s">
        <v>54</v>
      </c>
    </row>
    <row r="4" spans="7:22" ht="15.6" x14ac:dyDescent="0.3">
      <c r="G4" s="31" t="s">
        <v>10</v>
      </c>
      <c r="H4">
        <v>0</v>
      </c>
      <c r="L4" t="s">
        <v>55</v>
      </c>
      <c r="M4" t="s">
        <v>56</v>
      </c>
      <c r="N4" t="s">
        <v>57</v>
      </c>
      <c r="O4" t="s">
        <v>58</v>
      </c>
      <c r="P4" t="s">
        <v>59</v>
      </c>
      <c r="Q4" t="s">
        <v>60</v>
      </c>
    </row>
    <row r="5" spans="7:22" ht="15.6" x14ac:dyDescent="0.3">
      <c r="G5" s="31" t="s">
        <v>9</v>
      </c>
      <c r="H5">
        <v>0</v>
      </c>
      <c r="L5" t="s">
        <v>61</v>
      </c>
      <c r="M5" t="s">
        <v>62</v>
      </c>
      <c r="N5" t="s">
        <v>63</v>
      </c>
      <c r="O5" t="s">
        <v>64</v>
      </c>
      <c r="P5" t="s">
        <v>65</v>
      </c>
    </row>
    <row r="6" spans="7:22" ht="15.6" x14ac:dyDescent="0.3">
      <c r="G6" s="31" t="s">
        <v>7</v>
      </c>
      <c r="H6">
        <v>0</v>
      </c>
      <c r="L6" t="s">
        <v>66</v>
      </c>
      <c r="M6" t="s">
        <v>67</v>
      </c>
      <c r="N6" t="s">
        <v>68</v>
      </c>
      <c r="O6" t="s">
        <v>69</v>
      </c>
    </row>
    <row r="7" spans="7:22" ht="15.6" x14ac:dyDescent="0.3">
      <c r="G7" s="31" t="s">
        <v>6</v>
      </c>
      <c r="H7">
        <v>2</v>
      </c>
      <c r="L7" t="s">
        <v>70</v>
      </c>
      <c r="M7" t="s">
        <v>71</v>
      </c>
      <c r="N7" t="s">
        <v>72</v>
      </c>
    </row>
    <row r="8" spans="7:22" ht="15.6" x14ac:dyDescent="0.3">
      <c r="G8" s="31" t="s">
        <v>5</v>
      </c>
      <c r="H8">
        <v>0</v>
      </c>
      <c r="L8" t="s">
        <v>73</v>
      </c>
      <c r="M8" t="s">
        <v>74</v>
      </c>
    </row>
    <row r="9" spans="7:22" ht="15.6" x14ac:dyDescent="0.3">
      <c r="G9" s="31" t="s">
        <v>3</v>
      </c>
      <c r="H9">
        <v>14</v>
      </c>
      <c r="K9" s="36" t="s">
        <v>75</v>
      </c>
      <c r="L9" t="s">
        <v>76</v>
      </c>
    </row>
    <row r="10" spans="7:22" ht="15.6" x14ac:dyDescent="0.3">
      <c r="G10" s="31" t="s">
        <v>34</v>
      </c>
      <c r="H10">
        <v>0</v>
      </c>
      <c r="K10" s="37">
        <v>20</v>
      </c>
      <c r="L10" s="38">
        <v>6</v>
      </c>
      <c r="M10" s="38">
        <v>6</v>
      </c>
      <c r="N10" s="38">
        <v>6</v>
      </c>
      <c r="O10" s="38">
        <v>0.5</v>
      </c>
      <c r="P10" s="38">
        <v>0.5</v>
      </c>
      <c r="Q10" s="38">
        <v>0.5</v>
      </c>
      <c r="R10" s="38">
        <v>0.5</v>
      </c>
      <c r="S10" s="38">
        <v>0</v>
      </c>
    </row>
    <row r="11" spans="7:22" ht="15.6" x14ac:dyDescent="0.3">
      <c r="G11" s="31" t="s">
        <v>2</v>
      </c>
      <c r="H11">
        <v>0</v>
      </c>
    </row>
    <row r="13" spans="7:22" ht="15" thickBot="1" x14ac:dyDescent="0.35"/>
    <row r="14" spans="7:22" ht="87" thickBot="1" x14ac:dyDescent="0.35">
      <c r="I14" s="39" t="s">
        <v>77</v>
      </c>
      <c r="J14" s="39" t="s">
        <v>78</v>
      </c>
      <c r="K14" s="40"/>
      <c r="L14" s="39" t="s">
        <v>77</v>
      </c>
      <c r="M14" s="41" t="s">
        <v>79</v>
      </c>
      <c r="N14" s="42"/>
      <c r="O14" s="39" t="s">
        <v>77</v>
      </c>
      <c r="P14" s="41" t="s">
        <v>80</v>
      </c>
      <c r="Q14" s="42"/>
      <c r="R14" s="39" t="s">
        <v>77</v>
      </c>
      <c r="S14" s="43" t="s">
        <v>34</v>
      </c>
      <c r="U14" s="39" t="s">
        <v>77</v>
      </c>
      <c r="V14" s="41" t="s">
        <v>81</v>
      </c>
    </row>
    <row r="15" spans="7:22" ht="29.4" thickBot="1" x14ac:dyDescent="0.35">
      <c r="I15" s="39" t="s">
        <v>33</v>
      </c>
      <c r="J15" s="39">
        <v>1</v>
      </c>
      <c r="K15" s="40"/>
      <c r="L15" s="39" t="s">
        <v>33</v>
      </c>
      <c r="M15" s="39">
        <v>2</v>
      </c>
      <c r="N15" s="42"/>
      <c r="O15" s="39" t="s">
        <v>33</v>
      </c>
      <c r="P15" s="39">
        <v>3</v>
      </c>
      <c r="Q15" s="42"/>
      <c r="R15" s="39" t="s">
        <v>33</v>
      </c>
      <c r="S15" s="39">
        <v>3</v>
      </c>
      <c r="U15" s="39" t="s">
        <v>33</v>
      </c>
      <c r="V15" s="39">
        <v>1</v>
      </c>
    </row>
    <row r="16" spans="7:22" ht="15" thickBot="1" x14ac:dyDescent="0.35">
      <c r="I16" s="39" t="s">
        <v>10</v>
      </c>
      <c r="J16" s="39">
        <v>1</v>
      </c>
      <c r="K16" s="40"/>
      <c r="L16" s="39" t="s">
        <v>10</v>
      </c>
      <c r="M16" s="39">
        <v>2</v>
      </c>
      <c r="N16" s="42"/>
      <c r="O16" s="39" t="s">
        <v>10</v>
      </c>
      <c r="P16" s="39">
        <v>3</v>
      </c>
      <c r="Q16" s="42"/>
      <c r="R16" s="39" t="s">
        <v>10</v>
      </c>
      <c r="S16" s="39">
        <v>3</v>
      </c>
      <c r="U16" s="39" t="s">
        <v>10</v>
      </c>
      <c r="V16" s="39">
        <v>1</v>
      </c>
    </row>
    <row r="17" spans="9:22" ht="29.4" thickBot="1" x14ac:dyDescent="0.35">
      <c r="I17" s="39" t="s">
        <v>9</v>
      </c>
      <c r="J17" s="39">
        <v>1</v>
      </c>
      <c r="K17" s="40"/>
      <c r="L17" s="39" t="s">
        <v>9</v>
      </c>
      <c r="M17" s="39">
        <v>2</v>
      </c>
      <c r="N17" s="42"/>
      <c r="O17" s="39" t="s">
        <v>9</v>
      </c>
      <c r="P17" s="39">
        <v>3</v>
      </c>
      <c r="Q17" s="42"/>
      <c r="R17" s="39" t="s">
        <v>9</v>
      </c>
      <c r="S17" s="39">
        <v>3</v>
      </c>
      <c r="U17" s="39" t="s">
        <v>9</v>
      </c>
      <c r="V17" s="39">
        <v>1</v>
      </c>
    </row>
    <row r="18" spans="9:22" ht="29.4" thickBot="1" x14ac:dyDescent="0.35">
      <c r="I18" s="39" t="s">
        <v>7</v>
      </c>
      <c r="J18" s="39">
        <v>1</v>
      </c>
      <c r="K18" s="40"/>
      <c r="L18" s="39" t="s">
        <v>7</v>
      </c>
      <c r="M18" s="39">
        <v>2</v>
      </c>
      <c r="N18" s="42"/>
      <c r="O18" s="39" t="s">
        <v>7</v>
      </c>
      <c r="P18" s="39">
        <v>3</v>
      </c>
      <c r="Q18" s="42"/>
      <c r="R18" s="39" t="s">
        <v>7</v>
      </c>
      <c r="S18" s="39">
        <v>3</v>
      </c>
      <c r="U18" s="39" t="s">
        <v>7</v>
      </c>
      <c r="V18" s="39">
        <v>1</v>
      </c>
    </row>
    <row r="19" spans="9:22" ht="29.4" thickBot="1" x14ac:dyDescent="0.35">
      <c r="I19" s="39" t="s">
        <v>6</v>
      </c>
      <c r="J19" s="39">
        <v>1</v>
      </c>
      <c r="K19" s="40"/>
      <c r="L19" s="39" t="s">
        <v>6</v>
      </c>
      <c r="M19" s="39">
        <v>2</v>
      </c>
      <c r="N19" s="42"/>
      <c r="O19" s="39" t="s">
        <v>6</v>
      </c>
      <c r="P19" s="39">
        <v>3</v>
      </c>
      <c r="Q19" s="42"/>
      <c r="R19" s="39" t="s">
        <v>6</v>
      </c>
      <c r="S19" s="39">
        <v>3</v>
      </c>
      <c r="U19" s="39" t="s">
        <v>34</v>
      </c>
      <c r="V19" s="39">
        <v>3</v>
      </c>
    </row>
    <row r="20" spans="9:22" ht="29.4" thickBot="1" x14ac:dyDescent="0.35">
      <c r="I20" s="39" t="s">
        <v>5</v>
      </c>
      <c r="J20" s="39">
        <v>1</v>
      </c>
      <c r="K20" s="40"/>
      <c r="L20" s="39" t="s">
        <v>5</v>
      </c>
      <c r="M20" s="39">
        <v>2</v>
      </c>
      <c r="N20" s="42"/>
      <c r="O20" s="39" t="s">
        <v>5</v>
      </c>
      <c r="P20" s="39">
        <v>3</v>
      </c>
      <c r="Q20" s="42"/>
      <c r="R20" s="39" t="s">
        <v>5</v>
      </c>
      <c r="S20" s="39">
        <v>3</v>
      </c>
      <c r="U20" s="39" t="s">
        <v>5</v>
      </c>
      <c r="V20" s="39">
        <v>1</v>
      </c>
    </row>
    <row r="21" spans="9:22" ht="15" thickBot="1" x14ac:dyDescent="0.35">
      <c r="I21" s="39" t="s">
        <v>3</v>
      </c>
      <c r="J21" s="39">
        <v>1</v>
      </c>
      <c r="K21" s="40"/>
      <c r="L21" s="39" t="s">
        <v>4</v>
      </c>
      <c r="M21" s="39">
        <v>1</v>
      </c>
      <c r="N21" s="42"/>
      <c r="O21" s="39" t="s">
        <v>4</v>
      </c>
      <c r="P21" s="39">
        <v>2</v>
      </c>
      <c r="Q21" s="42"/>
      <c r="R21" s="39" t="s">
        <v>4</v>
      </c>
      <c r="S21" s="39">
        <v>2</v>
      </c>
      <c r="U21" s="39" t="s">
        <v>4</v>
      </c>
      <c r="V21" s="39">
        <v>1</v>
      </c>
    </row>
    <row r="22" spans="9:22" ht="29.4" thickBot="1" x14ac:dyDescent="0.35">
      <c r="I22" s="39" t="s">
        <v>1</v>
      </c>
      <c r="J22" s="39">
        <v>2</v>
      </c>
      <c r="K22" s="40"/>
      <c r="L22" s="39" t="s">
        <v>1</v>
      </c>
      <c r="M22" s="39">
        <v>1</v>
      </c>
      <c r="N22" s="42"/>
      <c r="O22" s="39" t="s">
        <v>1</v>
      </c>
      <c r="P22" s="39">
        <v>1</v>
      </c>
      <c r="Q22" s="42"/>
      <c r="R22" s="39" t="s">
        <v>2</v>
      </c>
      <c r="S22" s="39">
        <v>1</v>
      </c>
      <c r="U22" s="39" t="s">
        <v>2</v>
      </c>
      <c r="V22" s="39">
        <v>3</v>
      </c>
    </row>
    <row r="23" spans="9:22" ht="15" thickBot="1" x14ac:dyDescent="0.35">
      <c r="I23" s="39" t="s">
        <v>2</v>
      </c>
      <c r="J23" s="39">
        <v>2</v>
      </c>
      <c r="K23" s="40"/>
      <c r="L23" s="39" t="s">
        <v>2</v>
      </c>
      <c r="M23" s="39">
        <v>1</v>
      </c>
      <c r="N23" s="42"/>
      <c r="O23" s="39" t="s">
        <v>3</v>
      </c>
      <c r="P23" s="39">
        <v>1</v>
      </c>
      <c r="Q23" s="42"/>
      <c r="R23" s="39" t="s">
        <v>3</v>
      </c>
      <c r="S23" s="39">
        <v>1</v>
      </c>
      <c r="U23" s="39" t="s">
        <v>3</v>
      </c>
      <c r="V23" s="39">
        <v>2</v>
      </c>
    </row>
    <row r="25" spans="9:22" ht="15" thickBot="1" x14ac:dyDescent="0.35"/>
    <row r="26" spans="9:22" ht="15" thickBot="1" x14ac:dyDescent="0.35">
      <c r="I26" s="39" t="s">
        <v>77</v>
      </c>
      <c r="J26" s="43" t="s">
        <v>82</v>
      </c>
      <c r="K26" s="42"/>
      <c r="L26" s="39" t="s">
        <v>77</v>
      </c>
      <c r="M26" s="43" t="s">
        <v>83</v>
      </c>
      <c r="N26" s="42"/>
      <c r="O26" s="39" t="s">
        <v>77</v>
      </c>
      <c r="P26" s="41" t="s">
        <v>84</v>
      </c>
      <c r="Q26" s="42"/>
      <c r="R26" s="39" t="s">
        <v>77</v>
      </c>
      <c r="S26" s="43" t="s">
        <v>85</v>
      </c>
      <c r="T26" s="42"/>
      <c r="U26" s="39" t="s">
        <v>77</v>
      </c>
      <c r="V26" s="43" t="s">
        <v>86</v>
      </c>
    </row>
    <row r="27" spans="9:22" ht="29.4" thickBot="1" x14ac:dyDescent="0.35">
      <c r="I27" s="39" t="s">
        <v>33</v>
      </c>
      <c r="J27" s="39">
        <v>2</v>
      </c>
      <c r="K27" s="42"/>
      <c r="L27" s="39" t="s">
        <v>5</v>
      </c>
      <c r="M27" s="39">
        <v>2</v>
      </c>
      <c r="N27" s="42"/>
      <c r="O27" s="39" t="s">
        <v>5</v>
      </c>
      <c r="P27" s="39">
        <v>2</v>
      </c>
      <c r="Q27" s="42"/>
      <c r="R27" s="39" t="s">
        <v>5</v>
      </c>
      <c r="S27" s="39">
        <v>2</v>
      </c>
      <c r="T27" s="42"/>
      <c r="U27" s="39" t="s">
        <v>5</v>
      </c>
      <c r="V27" s="39">
        <v>2</v>
      </c>
    </row>
    <row r="28" spans="9:22" ht="29.4" thickBot="1" x14ac:dyDescent="0.35">
      <c r="I28" s="39" t="s">
        <v>10</v>
      </c>
      <c r="J28" s="39">
        <v>2</v>
      </c>
      <c r="K28" s="42"/>
      <c r="L28" s="39" t="s">
        <v>10</v>
      </c>
      <c r="M28" s="39">
        <v>1</v>
      </c>
      <c r="N28" s="42"/>
      <c r="O28" s="39" t="s">
        <v>33</v>
      </c>
      <c r="P28" s="39">
        <v>1</v>
      </c>
      <c r="Q28" s="42"/>
      <c r="R28" s="39" t="s">
        <v>33</v>
      </c>
      <c r="S28" s="39">
        <v>1</v>
      </c>
      <c r="T28" s="42"/>
      <c r="U28" s="39" t="s">
        <v>33</v>
      </c>
      <c r="V28" s="39">
        <v>1</v>
      </c>
    </row>
    <row r="29" spans="9:22" ht="29.4" thickBot="1" x14ac:dyDescent="0.35">
      <c r="I29" s="39" t="s">
        <v>9</v>
      </c>
      <c r="J29" s="39">
        <v>2</v>
      </c>
      <c r="K29" s="42"/>
      <c r="L29" s="39" t="s">
        <v>9</v>
      </c>
      <c r="M29" s="39">
        <v>1</v>
      </c>
      <c r="N29" s="42"/>
      <c r="O29" s="39" t="s">
        <v>9</v>
      </c>
      <c r="P29" s="39">
        <v>1</v>
      </c>
      <c r="Q29" s="42"/>
      <c r="R29" s="39" t="s">
        <v>10</v>
      </c>
      <c r="S29" s="39">
        <v>1</v>
      </c>
      <c r="T29" s="42"/>
      <c r="U29" s="39" t="s">
        <v>10</v>
      </c>
      <c r="V29" s="39">
        <v>1</v>
      </c>
    </row>
    <row r="30" spans="9:22" ht="29.4" thickBot="1" x14ac:dyDescent="0.35">
      <c r="I30" s="39" t="s">
        <v>7</v>
      </c>
      <c r="J30" s="39">
        <v>2</v>
      </c>
      <c r="K30" s="42"/>
      <c r="L30" s="39" t="s">
        <v>7</v>
      </c>
      <c r="M30" s="39">
        <v>1</v>
      </c>
      <c r="N30" s="42"/>
      <c r="O30" s="39" t="s">
        <v>7</v>
      </c>
      <c r="P30" s="39">
        <v>1</v>
      </c>
      <c r="Q30" s="42"/>
      <c r="R30" s="39" t="s">
        <v>7</v>
      </c>
      <c r="S30" s="39">
        <v>1</v>
      </c>
      <c r="T30" s="42"/>
      <c r="U30" s="39" t="s">
        <v>9</v>
      </c>
      <c r="V30" s="39">
        <v>1</v>
      </c>
    </row>
    <row r="31" spans="9:22" ht="29.4" thickBot="1" x14ac:dyDescent="0.35">
      <c r="I31" s="39" t="s">
        <v>34</v>
      </c>
      <c r="J31" s="39">
        <v>3</v>
      </c>
      <c r="K31" s="42"/>
      <c r="L31" s="39" t="s">
        <v>34</v>
      </c>
      <c r="M31" s="39">
        <v>3</v>
      </c>
      <c r="N31" s="42"/>
      <c r="O31" s="39" t="s">
        <v>34</v>
      </c>
      <c r="P31" s="39">
        <v>3</v>
      </c>
      <c r="Q31" s="42"/>
      <c r="R31" s="39" t="s">
        <v>34</v>
      </c>
      <c r="S31" s="39">
        <v>3</v>
      </c>
      <c r="T31" s="42"/>
      <c r="U31" s="39" t="s">
        <v>34</v>
      </c>
      <c r="V31" s="39">
        <v>3</v>
      </c>
    </row>
    <row r="32" spans="9:22" ht="15" thickBot="1" x14ac:dyDescent="0.35">
      <c r="I32" s="39" t="s">
        <v>6</v>
      </c>
      <c r="J32" s="39">
        <v>1</v>
      </c>
      <c r="K32" s="42"/>
      <c r="L32" s="39" t="s">
        <v>6</v>
      </c>
      <c r="M32" s="39">
        <v>1</v>
      </c>
      <c r="N32" s="42"/>
      <c r="O32" s="39" t="s">
        <v>6</v>
      </c>
      <c r="P32" s="39">
        <v>1</v>
      </c>
      <c r="Q32" s="42"/>
      <c r="R32" s="39" t="s">
        <v>6</v>
      </c>
      <c r="S32" s="39">
        <v>1</v>
      </c>
      <c r="T32" s="42"/>
      <c r="U32" s="39" t="s">
        <v>6</v>
      </c>
      <c r="V32" s="39">
        <v>1</v>
      </c>
    </row>
    <row r="33" spans="9:22" ht="15" thickBot="1" x14ac:dyDescent="0.35">
      <c r="I33" s="39" t="s">
        <v>4</v>
      </c>
      <c r="J33" s="39">
        <v>1</v>
      </c>
      <c r="K33" s="42"/>
      <c r="L33" s="39" t="s">
        <v>4</v>
      </c>
      <c r="M33" s="39">
        <v>1</v>
      </c>
      <c r="N33" s="42"/>
      <c r="O33" s="39" t="s">
        <v>4</v>
      </c>
      <c r="P33" s="39">
        <v>1</v>
      </c>
      <c r="Q33" s="42"/>
      <c r="R33" s="39" t="s">
        <v>4</v>
      </c>
      <c r="S33" s="39">
        <v>1</v>
      </c>
      <c r="T33" s="42"/>
      <c r="U33" s="39" t="s">
        <v>4</v>
      </c>
      <c r="V33" s="39">
        <v>1</v>
      </c>
    </row>
    <row r="34" spans="9:22" ht="15" thickBot="1" x14ac:dyDescent="0.35">
      <c r="I34" s="39" t="s">
        <v>2</v>
      </c>
      <c r="J34" s="39">
        <v>3</v>
      </c>
      <c r="K34" s="42"/>
      <c r="L34" s="39" t="s">
        <v>2</v>
      </c>
      <c r="M34" s="39">
        <v>3</v>
      </c>
      <c r="N34" s="42"/>
      <c r="O34" s="39" t="s">
        <v>2</v>
      </c>
      <c r="P34" s="39">
        <v>3</v>
      </c>
      <c r="Q34" s="42"/>
      <c r="R34" s="39" t="s">
        <v>2</v>
      </c>
      <c r="S34" s="39">
        <v>3</v>
      </c>
      <c r="T34" s="42"/>
      <c r="U34" s="39" t="s">
        <v>2</v>
      </c>
      <c r="V34" s="39">
        <v>3</v>
      </c>
    </row>
    <row r="35" spans="9:22" ht="15" thickBot="1" x14ac:dyDescent="0.35">
      <c r="I35" s="39" t="s">
        <v>3</v>
      </c>
      <c r="J35" s="39">
        <v>2</v>
      </c>
      <c r="K35" s="42"/>
      <c r="L35" s="39" t="s">
        <v>3</v>
      </c>
      <c r="M35" s="39">
        <v>2</v>
      </c>
      <c r="N35" s="42"/>
      <c r="O35" s="39" t="s">
        <v>3</v>
      </c>
      <c r="P35" s="39">
        <v>2</v>
      </c>
      <c r="Q35" s="42"/>
      <c r="R35" s="39" t="s">
        <v>3</v>
      </c>
      <c r="S35" s="39">
        <v>2</v>
      </c>
      <c r="T35" s="42"/>
      <c r="U35" s="39" t="s">
        <v>3</v>
      </c>
      <c r="V35" s="39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5D572-FC49-45DC-BC72-EB659899C695}">
  <dimension ref="K1:U27"/>
  <sheetViews>
    <sheetView topLeftCell="F1" zoomScale="70" workbookViewId="0">
      <selection activeCell="J16" sqref="J16"/>
    </sheetView>
  </sheetViews>
  <sheetFormatPr defaultRowHeight="14.4" x14ac:dyDescent="0.3"/>
  <sheetData>
    <row r="1" spans="11:21" x14ac:dyDescent="0.3">
      <c r="K1" s="44" t="s">
        <v>87</v>
      </c>
      <c r="L1" s="44"/>
      <c r="M1" s="44"/>
      <c r="N1" s="44"/>
      <c r="O1" s="44"/>
      <c r="P1" s="44"/>
      <c r="Q1" s="44"/>
      <c r="R1" s="44"/>
      <c r="S1" s="44"/>
      <c r="T1" s="44"/>
      <c r="U1" s="44"/>
    </row>
    <row r="3" spans="11:21" ht="15.6" x14ac:dyDescent="0.3">
      <c r="K3" s="45"/>
      <c r="L3" s="46" t="s">
        <v>4</v>
      </c>
      <c r="M3" s="46" t="s">
        <v>33</v>
      </c>
      <c r="N3" s="46" t="s">
        <v>10</v>
      </c>
      <c r="O3" s="46" t="s">
        <v>9</v>
      </c>
      <c r="P3" s="46" t="s">
        <v>7</v>
      </c>
      <c r="Q3" s="46" t="s">
        <v>6</v>
      </c>
      <c r="R3" s="46" t="s">
        <v>5</v>
      </c>
      <c r="S3" s="46" t="s">
        <v>3</v>
      </c>
      <c r="T3" s="46" t="s">
        <v>1</v>
      </c>
      <c r="U3" s="46" t="s">
        <v>2</v>
      </c>
    </row>
    <row r="4" spans="11:21" ht="15.6" x14ac:dyDescent="0.3">
      <c r="K4" s="46" t="s">
        <v>4</v>
      </c>
      <c r="L4" s="47">
        <v>0</v>
      </c>
      <c r="M4" s="48">
        <v>1</v>
      </c>
      <c r="N4" s="48">
        <v>1</v>
      </c>
      <c r="O4" s="48">
        <v>1</v>
      </c>
      <c r="P4" s="48">
        <v>1</v>
      </c>
      <c r="Q4" s="48">
        <v>1</v>
      </c>
      <c r="R4" s="48">
        <v>1</v>
      </c>
      <c r="S4" s="48">
        <v>1</v>
      </c>
      <c r="T4" s="48">
        <v>2</v>
      </c>
      <c r="U4" s="48">
        <v>2</v>
      </c>
    </row>
    <row r="5" spans="11:21" ht="15.6" x14ac:dyDescent="0.3">
      <c r="K5" s="46" t="s">
        <v>33</v>
      </c>
      <c r="L5" s="49">
        <v>1</v>
      </c>
      <c r="M5" s="50">
        <v>0</v>
      </c>
      <c r="N5" s="48">
        <v>1</v>
      </c>
      <c r="O5" s="48">
        <v>1</v>
      </c>
      <c r="P5" s="48">
        <v>1</v>
      </c>
      <c r="Q5" s="48">
        <v>2</v>
      </c>
      <c r="R5" s="48">
        <v>2</v>
      </c>
      <c r="S5" s="48">
        <v>2</v>
      </c>
      <c r="T5" s="48">
        <v>3</v>
      </c>
      <c r="U5" s="48">
        <v>3</v>
      </c>
    </row>
    <row r="6" spans="11:21" ht="15.6" x14ac:dyDescent="0.3">
      <c r="K6" s="46" t="s">
        <v>10</v>
      </c>
      <c r="L6" s="48">
        <v>1</v>
      </c>
      <c r="M6" s="48">
        <v>1</v>
      </c>
      <c r="N6" s="50">
        <v>0</v>
      </c>
      <c r="O6" s="48">
        <v>1</v>
      </c>
      <c r="P6" s="48">
        <v>1</v>
      </c>
      <c r="Q6" s="48">
        <v>1</v>
      </c>
      <c r="R6" s="48">
        <v>2</v>
      </c>
      <c r="S6" s="48">
        <v>2</v>
      </c>
      <c r="T6" s="48">
        <v>3</v>
      </c>
      <c r="U6" s="48">
        <v>3</v>
      </c>
    </row>
    <row r="7" spans="11:21" ht="15.6" x14ac:dyDescent="0.3">
      <c r="K7" s="46" t="s">
        <v>9</v>
      </c>
      <c r="L7" s="48">
        <v>1</v>
      </c>
      <c r="M7" s="48">
        <v>1</v>
      </c>
      <c r="N7" s="48">
        <v>1</v>
      </c>
      <c r="O7" s="50">
        <v>0</v>
      </c>
      <c r="P7" s="48">
        <v>1</v>
      </c>
      <c r="Q7" s="48">
        <v>1</v>
      </c>
      <c r="R7" s="48">
        <v>2</v>
      </c>
      <c r="S7" s="48">
        <v>2</v>
      </c>
      <c r="T7" s="48">
        <v>3</v>
      </c>
      <c r="U7" s="48">
        <v>3</v>
      </c>
    </row>
    <row r="8" spans="11:21" ht="15.6" x14ac:dyDescent="0.3">
      <c r="K8" s="46" t="s">
        <v>7</v>
      </c>
      <c r="L8" s="48">
        <v>1</v>
      </c>
      <c r="M8" s="48">
        <v>1</v>
      </c>
      <c r="N8" s="48">
        <v>1</v>
      </c>
      <c r="O8" s="48">
        <v>1</v>
      </c>
      <c r="P8" s="50">
        <v>0</v>
      </c>
      <c r="Q8" s="48">
        <v>1</v>
      </c>
      <c r="R8" s="48">
        <v>2</v>
      </c>
      <c r="S8" s="48">
        <v>2</v>
      </c>
      <c r="T8" s="48">
        <v>3</v>
      </c>
      <c r="U8" s="48">
        <v>3</v>
      </c>
    </row>
    <row r="9" spans="11:21" ht="15.6" x14ac:dyDescent="0.3">
      <c r="K9" s="46" t="s">
        <v>6</v>
      </c>
      <c r="L9" s="48">
        <v>1</v>
      </c>
      <c r="M9" s="48">
        <v>2</v>
      </c>
      <c r="N9" s="48">
        <v>1</v>
      </c>
      <c r="O9" s="48">
        <v>1</v>
      </c>
      <c r="P9" s="48">
        <v>1</v>
      </c>
      <c r="Q9" s="50">
        <v>0</v>
      </c>
      <c r="R9" s="48">
        <v>1</v>
      </c>
      <c r="S9" s="48">
        <v>2</v>
      </c>
      <c r="T9" s="48">
        <v>3</v>
      </c>
      <c r="U9" s="48">
        <v>3</v>
      </c>
    </row>
    <row r="10" spans="11:21" ht="15.6" x14ac:dyDescent="0.3">
      <c r="K10" s="46" t="s">
        <v>5</v>
      </c>
      <c r="L10" s="48">
        <v>1</v>
      </c>
      <c r="M10" s="48">
        <v>2</v>
      </c>
      <c r="N10" s="48">
        <v>2</v>
      </c>
      <c r="O10" s="48">
        <v>2</v>
      </c>
      <c r="P10" s="48">
        <v>2</v>
      </c>
      <c r="Q10" s="48">
        <v>1</v>
      </c>
      <c r="R10" s="50">
        <v>0</v>
      </c>
      <c r="S10" s="48">
        <v>2</v>
      </c>
      <c r="T10" s="48">
        <v>3</v>
      </c>
      <c r="U10" s="48">
        <v>3</v>
      </c>
    </row>
    <row r="11" spans="11:21" ht="15.6" x14ac:dyDescent="0.3">
      <c r="K11" s="46" t="s">
        <v>3</v>
      </c>
      <c r="L11" s="48">
        <v>1</v>
      </c>
      <c r="M11" s="48">
        <v>2</v>
      </c>
      <c r="N11" s="48">
        <v>2</v>
      </c>
      <c r="O11" s="48">
        <v>2</v>
      </c>
      <c r="P11" s="48">
        <v>2</v>
      </c>
      <c r="Q11" s="48">
        <v>2</v>
      </c>
      <c r="R11" s="48">
        <v>2</v>
      </c>
      <c r="S11" s="50">
        <v>0</v>
      </c>
      <c r="T11" s="48">
        <v>1</v>
      </c>
      <c r="U11" s="48">
        <v>1</v>
      </c>
    </row>
    <row r="12" spans="11:21" ht="15.6" x14ac:dyDescent="0.3">
      <c r="K12" s="46" t="s">
        <v>34</v>
      </c>
      <c r="L12" s="48">
        <v>2</v>
      </c>
      <c r="M12" s="48">
        <v>3</v>
      </c>
      <c r="N12" s="48">
        <v>3</v>
      </c>
      <c r="O12" s="48">
        <v>3</v>
      </c>
      <c r="P12" s="48">
        <v>3</v>
      </c>
      <c r="Q12" s="48">
        <v>3</v>
      </c>
      <c r="R12" s="48">
        <v>3</v>
      </c>
      <c r="S12" s="48">
        <v>1</v>
      </c>
      <c r="T12" s="50">
        <v>0</v>
      </c>
      <c r="U12" s="48">
        <v>1</v>
      </c>
    </row>
    <row r="13" spans="11:21" ht="15.6" x14ac:dyDescent="0.3">
      <c r="K13" s="46" t="s">
        <v>2</v>
      </c>
      <c r="L13" s="48">
        <v>2</v>
      </c>
      <c r="M13" s="48">
        <v>3</v>
      </c>
      <c r="N13" s="48">
        <v>3</v>
      </c>
      <c r="O13" s="48">
        <v>3</v>
      </c>
      <c r="P13" s="48">
        <v>3</v>
      </c>
      <c r="Q13" s="48">
        <v>3</v>
      </c>
      <c r="R13" s="48">
        <v>3</v>
      </c>
      <c r="S13" s="48">
        <v>1</v>
      </c>
      <c r="T13" s="48">
        <v>1</v>
      </c>
      <c r="U13" s="50">
        <v>0</v>
      </c>
    </row>
    <row r="16" spans="11:21" ht="15.6" x14ac:dyDescent="0.3">
      <c r="K16" s="51" t="s">
        <v>88</v>
      </c>
      <c r="L16" s="51"/>
      <c r="M16" s="28" t="s">
        <v>89</v>
      </c>
      <c r="N16" s="28"/>
      <c r="O16" s="28"/>
      <c r="P16" s="28"/>
    </row>
    <row r="17" spans="11:17" x14ac:dyDescent="0.3">
      <c r="K17" s="52" t="s">
        <v>90</v>
      </c>
      <c r="L17" s="52"/>
      <c r="M17" s="28" t="s">
        <v>91</v>
      </c>
      <c r="N17" s="28"/>
      <c r="O17" s="28"/>
      <c r="P17" s="28"/>
    </row>
    <row r="18" spans="11:17" x14ac:dyDescent="0.3">
      <c r="K18" s="52" t="s">
        <v>92</v>
      </c>
      <c r="L18" s="52"/>
      <c r="M18" s="28" t="s">
        <v>93</v>
      </c>
      <c r="N18" s="28"/>
      <c r="O18" s="28"/>
      <c r="P18" s="28"/>
    </row>
    <row r="19" spans="11:17" x14ac:dyDescent="0.3">
      <c r="K19" s="52" t="s">
        <v>94</v>
      </c>
      <c r="L19" s="52"/>
      <c r="M19" s="28" t="s">
        <v>93</v>
      </c>
      <c r="N19" s="28"/>
      <c r="O19" s="28"/>
      <c r="P19" s="28"/>
    </row>
    <row r="20" spans="11:17" x14ac:dyDescent="0.3">
      <c r="K20" s="52" t="s">
        <v>95</v>
      </c>
      <c r="L20" s="52"/>
      <c r="M20" s="28" t="s">
        <v>93</v>
      </c>
      <c r="N20" s="28"/>
      <c r="O20" s="28"/>
      <c r="P20" s="28"/>
    </row>
    <row r="21" spans="11:17" x14ac:dyDescent="0.3">
      <c r="K21" s="52" t="s">
        <v>96</v>
      </c>
      <c r="L21" s="52"/>
      <c r="M21" s="28" t="s">
        <v>97</v>
      </c>
      <c r="N21" s="28"/>
      <c r="O21" s="28"/>
      <c r="P21" s="28"/>
    </row>
    <row r="22" spans="11:17" x14ac:dyDescent="0.3">
      <c r="K22" s="52" t="s">
        <v>98</v>
      </c>
      <c r="L22" s="52"/>
      <c r="M22" s="28" t="s">
        <v>99</v>
      </c>
      <c r="N22" s="28"/>
      <c r="O22" s="28"/>
      <c r="P22" s="28"/>
      <c r="Q22" s="28"/>
    </row>
    <row r="23" spans="11:17" x14ac:dyDescent="0.3">
      <c r="K23" s="52" t="s">
        <v>100</v>
      </c>
      <c r="L23" s="52"/>
      <c r="M23" s="28" t="s">
        <v>101</v>
      </c>
      <c r="N23" s="28"/>
      <c r="O23" s="28"/>
      <c r="P23" s="28"/>
    </row>
    <row r="24" spans="11:17" x14ac:dyDescent="0.3">
      <c r="K24" s="52" t="s">
        <v>102</v>
      </c>
      <c r="L24" s="52"/>
      <c r="M24" s="28" t="s">
        <v>103</v>
      </c>
      <c r="N24" s="28"/>
      <c r="O24" s="28"/>
      <c r="P24" s="28"/>
    </row>
    <row r="25" spans="11:17" x14ac:dyDescent="0.3">
      <c r="K25" s="52" t="s">
        <v>104</v>
      </c>
      <c r="L25" s="52"/>
      <c r="M25" s="28" t="s">
        <v>103</v>
      </c>
      <c r="N25" s="28"/>
      <c r="O25" s="28"/>
      <c r="P25" s="28"/>
    </row>
    <row r="27" spans="11:17" x14ac:dyDescent="0.3">
      <c r="K27" s="53" t="s">
        <v>105</v>
      </c>
    </row>
  </sheetData>
  <mergeCells count="21">
    <mergeCell ref="K25:L25"/>
    <mergeCell ref="M25:P25"/>
    <mergeCell ref="K22:L22"/>
    <mergeCell ref="M22:Q22"/>
    <mergeCell ref="K23:L23"/>
    <mergeCell ref="M23:P23"/>
    <mergeCell ref="K24:L24"/>
    <mergeCell ref="M24:P24"/>
    <mergeCell ref="K19:L19"/>
    <mergeCell ref="M19:P19"/>
    <mergeCell ref="K20:L20"/>
    <mergeCell ref="M20:P20"/>
    <mergeCell ref="K21:L21"/>
    <mergeCell ref="M21:P21"/>
    <mergeCell ref="K1:U1"/>
    <mergeCell ref="K16:L16"/>
    <mergeCell ref="M16:P16"/>
    <mergeCell ref="K17:L17"/>
    <mergeCell ref="M17:P17"/>
    <mergeCell ref="K18:L18"/>
    <mergeCell ref="M18:P1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0023B-463C-4E13-BFD2-940218B6B338}">
  <dimension ref="N1:AD40"/>
  <sheetViews>
    <sheetView topLeftCell="P1" zoomScaleNormal="100" workbookViewId="0">
      <selection activeCell="V17" sqref="V17"/>
    </sheetView>
  </sheetViews>
  <sheetFormatPr defaultRowHeight="14.4" x14ac:dyDescent="0.3"/>
  <sheetData>
    <row r="1" spans="14:24" x14ac:dyDescent="0.3">
      <c r="N1" s="44" t="s">
        <v>106</v>
      </c>
      <c r="O1" s="44"/>
      <c r="P1" s="44"/>
      <c r="Q1" s="44"/>
      <c r="R1" s="44"/>
      <c r="S1" s="44"/>
      <c r="T1" s="44"/>
      <c r="U1" s="44"/>
      <c r="V1" s="44"/>
      <c r="W1" s="44"/>
      <c r="X1" s="44"/>
    </row>
    <row r="3" spans="14:24" ht="15.6" x14ac:dyDescent="0.3">
      <c r="N3" s="45"/>
      <c r="O3" s="46" t="s">
        <v>9</v>
      </c>
      <c r="P3" s="46" t="s">
        <v>33</v>
      </c>
      <c r="Q3" s="46" t="s">
        <v>10</v>
      </c>
      <c r="R3" s="46" t="s">
        <v>4</v>
      </c>
      <c r="S3" s="46" t="s">
        <v>7</v>
      </c>
      <c r="T3" s="46" t="s">
        <v>6</v>
      </c>
      <c r="U3" s="46" t="s">
        <v>5</v>
      </c>
      <c r="V3" s="46" t="s">
        <v>3</v>
      </c>
      <c r="W3" s="46" t="s">
        <v>2</v>
      </c>
      <c r="X3" s="46" t="s">
        <v>1</v>
      </c>
    </row>
    <row r="4" spans="14:24" ht="15.6" x14ac:dyDescent="0.3">
      <c r="N4" s="46" t="s">
        <v>9</v>
      </c>
      <c r="O4" s="47">
        <v>0</v>
      </c>
      <c r="P4" s="48">
        <v>1</v>
      </c>
      <c r="Q4" s="48">
        <v>1</v>
      </c>
      <c r="R4" s="48">
        <v>1</v>
      </c>
      <c r="S4" s="48">
        <v>1</v>
      </c>
      <c r="T4" s="48">
        <v>1</v>
      </c>
      <c r="U4" s="48">
        <v>0</v>
      </c>
      <c r="V4" s="48">
        <v>0</v>
      </c>
      <c r="W4" s="48">
        <v>0</v>
      </c>
      <c r="X4" s="48">
        <v>0</v>
      </c>
    </row>
    <row r="5" spans="14:24" ht="15.6" x14ac:dyDescent="0.3">
      <c r="N5" s="46" t="s">
        <v>33</v>
      </c>
      <c r="O5" s="49">
        <v>1</v>
      </c>
      <c r="P5" s="50">
        <v>0</v>
      </c>
      <c r="Q5" s="48">
        <v>1</v>
      </c>
      <c r="R5" s="48">
        <v>1</v>
      </c>
      <c r="S5" s="48">
        <v>1</v>
      </c>
      <c r="T5" s="48">
        <v>1</v>
      </c>
      <c r="U5" s="48">
        <v>0</v>
      </c>
      <c r="V5" s="48">
        <v>0</v>
      </c>
      <c r="W5" s="48">
        <v>0</v>
      </c>
      <c r="X5" s="48">
        <v>0</v>
      </c>
    </row>
    <row r="6" spans="14:24" ht="15.6" x14ac:dyDescent="0.3">
      <c r="N6" s="46" t="s">
        <v>10</v>
      </c>
      <c r="O6" s="48">
        <v>1</v>
      </c>
      <c r="P6" s="48">
        <v>1</v>
      </c>
      <c r="Q6" s="50">
        <v>0</v>
      </c>
      <c r="R6" s="48">
        <v>1</v>
      </c>
      <c r="S6" s="48">
        <v>1</v>
      </c>
      <c r="T6" s="48">
        <v>1</v>
      </c>
      <c r="U6" s="48">
        <v>0</v>
      </c>
      <c r="V6" s="48">
        <v>0</v>
      </c>
      <c r="W6" s="48">
        <v>0</v>
      </c>
      <c r="X6" s="48">
        <v>0</v>
      </c>
    </row>
    <row r="7" spans="14:24" ht="15.6" x14ac:dyDescent="0.3">
      <c r="N7" s="46" t="s">
        <v>4</v>
      </c>
      <c r="O7" s="48">
        <v>1</v>
      </c>
      <c r="P7" s="48">
        <v>1</v>
      </c>
      <c r="Q7" s="48">
        <v>1</v>
      </c>
      <c r="R7" s="50">
        <v>0</v>
      </c>
      <c r="S7" s="48">
        <v>1</v>
      </c>
      <c r="T7" s="48">
        <v>1</v>
      </c>
      <c r="U7" s="48">
        <v>1</v>
      </c>
      <c r="V7" s="48">
        <v>1</v>
      </c>
      <c r="W7" s="48">
        <v>0</v>
      </c>
      <c r="X7" s="48">
        <v>0</v>
      </c>
    </row>
    <row r="8" spans="14:24" ht="15.6" x14ac:dyDescent="0.3">
      <c r="N8" s="46" t="s">
        <v>7</v>
      </c>
      <c r="O8" s="48">
        <v>1</v>
      </c>
      <c r="P8" s="48">
        <v>1</v>
      </c>
      <c r="Q8" s="48">
        <v>1</v>
      </c>
      <c r="R8" s="48">
        <v>1</v>
      </c>
      <c r="S8" s="50">
        <v>0</v>
      </c>
      <c r="T8" s="48">
        <v>1</v>
      </c>
      <c r="U8" s="48">
        <v>0</v>
      </c>
      <c r="V8" s="48">
        <v>0</v>
      </c>
      <c r="W8" s="48">
        <v>0</v>
      </c>
      <c r="X8" s="48">
        <v>0</v>
      </c>
    </row>
    <row r="9" spans="14:24" ht="15.6" x14ac:dyDescent="0.3">
      <c r="N9" s="46" t="s">
        <v>6</v>
      </c>
      <c r="O9" s="48">
        <v>1</v>
      </c>
      <c r="P9" s="48">
        <v>1</v>
      </c>
      <c r="Q9" s="48">
        <v>1</v>
      </c>
      <c r="R9" s="48">
        <v>1</v>
      </c>
      <c r="S9" s="48">
        <v>1</v>
      </c>
      <c r="T9" s="50">
        <v>0</v>
      </c>
      <c r="U9" s="48">
        <v>1</v>
      </c>
      <c r="V9" s="48">
        <v>0</v>
      </c>
      <c r="W9" s="48">
        <v>0</v>
      </c>
      <c r="X9" s="48">
        <v>0</v>
      </c>
    </row>
    <row r="10" spans="14:24" ht="15.6" x14ac:dyDescent="0.3">
      <c r="N10" s="46" t="s">
        <v>5</v>
      </c>
      <c r="O10" s="48">
        <v>0</v>
      </c>
      <c r="P10" s="48">
        <v>0</v>
      </c>
      <c r="Q10" s="48">
        <v>0</v>
      </c>
      <c r="R10" s="48">
        <v>1</v>
      </c>
      <c r="S10" s="48">
        <v>0</v>
      </c>
      <c r="T10" s="48">
        <v>1</v>
      </c>
      <c r="U10" s="50">
        <v>0</v>
      </c>
      <c r="V10" s="48">
        <v>0</v>
      </c>
      <c r="W10" s="48">
        <v>0</v>
      </c>
      <c r="X10" s="48">
        <v>0</v>
      </c>
    </row>
    <row r="11" spans="14:24" ht="15.6" x14ac:dyDescent="0.3">
      <c r="N11" s="46" t="s">
        <v>3</v>
      </c>
      <c r="O11" s="48">
        <v>0</v>
      </c>
      <c r="P11" s="48">
        <v>0</v>
      </c>
      <c r="Q11" s="48">
        <v>0</v>
      </c>
      <c r="R11" s="48">
        <v>1</v>
      </c>
      <c r="S11" s="48">
        <v>0</v>
      </c>
      <c r="T11" s="48">
        <v>0</v>
      </c>
      <c r="U11" s="48">
        <v>0</v>
      </c>
      <c r="V11" s="50">
        <v>0</v>
      </c>
      <c r="W11" s="48">
        <v>1</v>
      </c>
      <c r="X11" s="48">
        <v>1</v>
      </c>
    </row>
    <row r="12" spans="14:24" ht="15.6" x14ac:dyDescent="0.3">
      <c r="N12" s="46" t="s">
        <v>2</v>
      </c>
      <c r="O12" s="48">
        <v>0</v>
      </c>
      <c r="P12" s="48">
        <v>0</v>
      </c>
      <c r="Q12" s="48">
        <v>0</v>
      </c>
      <c r="R12" s="48">
        <v>0</v>
      </c>
      <c r="S12" s="48">
        <v>0</v>
      </c>
      <c r="T12" s="48">
        <v>0</v>
      </c>
      <c r="U12" s="48">
        <v>0</v>
      </c>
      <c r="V12" s="48">
        <v>1</v>
      </c>
      <c r="W12" s="50">
        <v>0</v>
      </c>
      <c r="X12" s="48">
        <v>1</v>
      </c>
    </row>
    <row r="13" spans="14:24" ht="15.6" x14ac:dyDescent="0.3">
      <c r="N13" s="46" t="s">
        <v>1</v>
      </c>
      <c r="O13" s="48">
        <v>0</v>
      </c>
      <c r="P13" s="48">
        <v>0</v>
      </c>
      <c r="Q13" s="48">
        <v>0</v>
      </c>
      <c r="R13" s="48">
        <v>0</v>
      </c>
      <c r="S13" s="48">
        <v>0</v>
      </c>
      <c r="T13" s="48">
        <v>0</v>
      </c>
      <c r="U13" s="48">
        <v>0</v>
      </c>
      <c r="V13" s="48">
        <v>1</v>
      </c>
      <c r="W13" s="48">
        <v>1</v>
      </c>
      <c r="X13" s="50">
        <v>0</v>
      </c>
    </row>
    <row r="17" spans="15:30" ht="15.6" x14ac:dyDescent="0.3">
      <c r="O17" s="1" t="s">
        <v>107</v>
      </c>
      <c r="P17" s="54" t="s">
        <v>4</v>
      </c>
      <c r="Q17" s="54"/>
      <c r="R17">
        <v>7</v>
      </c>
      <c r="T17" s="45"/>
      <c r="U17" s="46" t="s">
        <v>9</v>
      </c>
      <c r="V17" s="46" t="s">
        <v>33</v>
      </c>
      <c r="W17" s="46" t="s">
        <v>10</v>
      </c>
      <c r="X17" s="46" t="s">
        <v>4</v>
      </c>
      <c r="Y17" s="46" t="s">
        <v>7</v>
      </c>
      <c r="Z17" s="46" t="s">
        <v>6</v>
      </c>
      <c r="AA17" s="46" t="s">
        <v>5</v>
      </c>
      <c r="AB17" s="46" t="s">
        <v>3</v>
      </c>
      <c r="AC17" s="46" t="s">
        <v>2</v>
      </c>
      <c r="AD17" s="46" t="s">
        <v>1</v>
      </c>
    </row>
    <row r="18" spans="15:30" ht="15.6" x14ac:dyDescent="0.3">
      <c r="O18" s="1" t="s">
        <v>108</v>
      </c>
      <c r="P18" s="54" t="s">
        <v>6</v>
      </c>
      <c r="Q18" s="54"/>
      <c r="R18">
        <v>6</v>
      </c>
      <c r="T18" s="46" t="s">
        <v>9</v>
      </c>
      <c r="U18" s="47">
        <v>0</v>
      </c>
      <c r="V18" s="49">
        <f>P4-$R$21*$R$20/$R$27</f>
        <v>0.40476190476190477</v>
      </c>
      <c r="W18" s="48">
        <f>Q4-$R$22*$R$20/$R$27</f>
        <v>0.40476190476190477</v>
      </c>
      <c r="X18" s="48">
        <f>R4-$R$17*$R$20/$R$27</f>
        <v>0.16666666666666663</v>
      </c>
      <c r="Y18" s="48">
        <f>S4-$R$19*$R$20/$R$27</f>
        <v>0.40476190476190477</v>
      </c>
      <c r="Z18" s="48">
        <f>T4-$R$18*$R$20/$R$27</f>
        <v>0.2857142857142857</v>
      </c>
      <c r="AA18" s="48">
        <v>0</v>
      </c>
      <c r="AB18" s="48">
        <v>0</v>
      </c>
      <c r="AC18" s="48">
        <v>0</v>
      </c>
      <c r="AD18" s="48">
        <v>0</v>
      </c>
    </row>
    <row r="19" spans="15:30" ht="15.6" x14ac:dyDescent="0.3">
      <c r="O19" s="1" t="s">
        <v>109</v>
      </c>
      <c r="P19" s="54" t="s">
        <v>7</v>
      </c>
      <c r="Q19" s="54"/>
      <c r="R19">
        <v>5</v>
      </c>
      <c r="T19" s="46" t="s">
        <v>33</v>
      </c>
      <c r="U19" s="49">
        <f>O5-$R$21*$R$20/$R$27</f>
        <v>0.40476190476190477</v>
      </c>
      <c r="V19" s="50">
        <v>0</v>
      </c>
      <c r="W19" s="48">
        <f>Q5-$R$22*$R$21/$R$27</f>
        <v>0.40476190476190477</v>
      </c>
      <c r="X19" s="48">
        <f>R5-$R$17*$R$21/$R$27</f>
        <v>0.16666666666666663</v>
      </c>
      <c r="Y19" s="48">
        <f>S5-$R$19*$R$21/$R$27</f>
        <v>0.40476190476190477</v>
      </c>
      <c r="Z19" s="48">
        <f>T5-$R$18*$R$21/$R$27</f>
        <v>0.2857142857142857</v>
      </c>
      <c r="AA19" s="48">
        <v>0</v>
      </c>
      <c r="AB19" s="48">
        <v>0</v>
      </c>
      <c r="AC19" s="48">
        <v>0</v>
      </c>
      <c r="AD19" s="48">
        <v>0</v>
      </c>
    </row>
    <row r="20" spans="15:30" ht="15.6" x14ac:dyDescent="0.3">
      <c r="O20" s="1" t="s">
        <v>110</v>
      </c>
      <c r="P20" s="54" t="s">
        <v>9</v>
      </c>
      <c r="Q20" s="54"/>
      <c r="R20">
        <v>5</v>
      </c>
      <c r="T20" s="46" t="s">
        <v>10</v>
      </c>
      <c r="U20" s="48">
        <f>O6-$R$22*$R$20/$R$27</f>
        <v>0.40476190476190477</v>
      </c>
      <c r="V20" s="48">
        <f>P6-$R$22*$R$21/$R$27</f>
        <v>0.40476190476190477</v>
      </c>
      <c r="W20" s="50">
        <v>0</v>
      </c>
      <c r="X20" s="48">
        <f>R6-$R$17*$R$22/$R$27</f>
        <v>0.16666666666666663</v>
      </c>
      <c r="Y20" s="48">
        <f>S6-$R$19*$R$22/$R$27</f>
        <v>0.40476190476190477</v>
      </c>
      <c r="Z20" s="48">
        <f>T6-$R$18*$R$22/$R$27</f>
        <v>0.2857142857142857</v>
      </c>
      <c r="AA20" s="48">
        <v>0</v>
      </c>
      <c r="AB20" s="48">
        <v>0</v>
      </c>
      <c r="AC20" s="48">
        <v>0</v>
      </c>
      <c r="AD20" s="48">
        <v>0</v>
      </c>
    </row>
    <row r="21" spans="15:30" ht="15.6" x14ac:dyDescent="0.3">
      <c r="O21" s="1" t="s">
        <v>111</v>
      </c>
      <c r="P21" s="54" t="s">
        <v>33</v>
      </c>
      <c r="Q21" s="54"/>
      <c r="R21">
        <v>5</v>
      </c>
      <c r="T21" s="46" t="s">
        <v>4</v>
      </c>
      <c r="U21" s="48">
        <f>O7-$R$17*$R$20/$R$27</f>
        <v>0.16666666666666663</v>
      </c>
      <c r="V21" s="48">
        <f>P7-$R$17*$R$21/$R$27</f>
        <v>0.16666666666666663</v>
      </c>
      <c r="W21" s="48">
        <f>Q7-$R$17*$R$22/$R$27</f>
        <v>0.16666666666666663</v>
      </c>
      <c r="X21" s="50">
        <v>0</v>
      </c>
      <c r="Y21" s="48">
        <f>S7-$R$19*$R$17/$R$27</f>
        <v>0.16666666666666663</v>
      </c>
      <c r="Z21" s="48">
        <f>T7-$R$18*$R$17/$R$27</f>
        <v>0</v>
      </c>
      <c r="AA21" s="48">
        <f>U7-$R$24*$R$17/$R$27</f>
        <v>0.66666666666666674</v>
      </c>
      <c r="AB21" s="48">
        <f>V7-$R$23*$R$17/$R$27</f>
        <v>0.5</v>
      </c>
      <c r="AC21" s="48">
        <v>0</v>
      </c>
      <c r="AD21" s="48">
        <v>0</v>
      </c>
    </row>
    <row r="22" spans="15:30" ht="15.6" x14ac:dyDescent="0.3">
      <c r="O22" s="1" t="s">
        <v>112</v>
      </c>
      <c r="P22" s="54" t="s">
        <v>10</v>
      </c>
      <c r="Q22" s="54"/>
      <c r="R22">
        <v>5</v>
      </c>
      <c r="T22" s="46" t="s">
        <v>7</v>
      </c>
      <c r="U22" s="48">
        <f>O8-$R$19*$R$20/$R$27</f>
        <v>0.40476190476190477</v>
      </c>
      <c r="V22" s="48">
        <f>P8-$R$19*$R$21/$R$27</f>
        <v>0.40476190476190477</v>
      </c>
      <c r="W22" s="48">
        <f>Q8-$R$19*$R$22/$R$27</f>
        <v>0.40476190476190477</v>
      </c>
      <c r="X22" s="48">
        <f>R8-$R$19*$R$17/$R$27</f>
        <v>0.16666666666666663</v>
      </c>
      <c r="Y22" s="50">
        <v>0</v>
      </c>
      <c r="Z22" s="48">
        <f>T8-$R$18*$R$19/$R$27</f>
        <v>0.2857142857142857</v>
      </c>
      <c r="AA22" s="48">
        <v>0</v>
      </c>
      <c r="AB22" s="48">
        <v>0</v>
      </c>
      <c r="AC22" s="48">
        <v>0</v>
      </c>
      <c r="AD22" s="48">
        <v>0</v>
      </c>
    </row>
    <row r="23" spans="15:30" ht="15.6" x14ac:dyDescent="0.3">
      <c r="O23" s="1" t="s">
        <v>113</v>
      </c>
      <c r="P23" s="54" t="s">
        <v>3</v>
      </c>
      <c r="Q23" s="54"/>
      <c r="R23">
        <v>3</v>
      </c>
      <c r="T23" s="46" t="s">
        <v>6</v>
      </c>
      <c r="U23" s="48">
        <f>O9-$R$18*$R$20/$R$27</f>
        <v>0.2857142857142857</v>
      </c>
      <c r="V23" s="48">
        <f>P9-$R$18*$R$21/$R$27</f>
        <v>0.2857142857142857</v>
      </c>
      <c r="W23" s="48">
        <f>Q9-$R$18*$R$22/$R$27</f>
        <v>0.2857142857142857</v>
      </c>
      <c r="X23" s="48">
        <f>R9-$R$18*$R$17/$R$27</f>
        <v>0</v>
      </c>
      <c r="Y23" s="48">
        <f>S9-$R$18*$R$19/$R$27</f>
        <v>0.2857142857142857</v>
      </c>
      <c r="Z23" s="50">
        <v>0</v>
      </c>
      <c r="AA23" s="48">
        <f>U9-$R$24*$R$18/$R$27</f>
        <v>0.7142857142857143</v>
      </c>
      <c r="AB23" s="48">
        <v>0</v>
      </c>
      <c r="AC23" s="48">
        <v>0</v>
      </c>
      <c r="AD23" s="48">
        <v>0</v>
      </c>
    </row>
    <row r="24" spans="15:30" ht="15.6" x14ac:dyDescent="0.3">
      <c r="O24" s="1" t="s">
        <v>114</v>
      </c>
      <c r="P24" s="54" t="s">
        <v>5</v>
      </c>
      <c r="Q24" s="54"/>
      <c r="R24">
        <v>2</v>
      </c>
      <c r="T24" s="46" t="s">
        <v>5</v>
      </c>
      <c r="U24" s="48">
        <v>0</v>
      </c>
      <c r="V24" s="48">
        <v>0</v>
      </c>
      <c r="W24" s="48">
        <v>0</v>
      </c>
      <c r="X24" s="48">
        <f>R10-$R$24*$R$17/$R$27</f>
        <v>0.66666666666666674</v>
      </c>
      <c r="Y24" s="48">
        <v>0</v>
      </c>
      <c r="Z24" s="48">
        <f>T10-$R$24*$R$18/$R$27</f>
        <v>0.7142857142857143</v>
      </c>
      <c r="AA24" s="50">
        <v>0</v>
      </c>
      <c r="AB24" s="48">
        <v>0</v>
      </c>
      <c r="AC24" s="48">
        <v>0</v>
      </c>
      <c r="AD24" s="48">
        <v>0</v>
      </c>
    </row>
    <row r="25" spans="15:30" ht="15.6" x14ac:dyDescent="0.3">
      <c r="O25" s="1" t="s">
        <v>115</v>
      </c>
      <c r="P25" s="54" t="s">
        <v>2</v>
      </c>
      <c r="Q25" s="54"/>
      <c r="R25">
        <v>2</v>
      </c>
      <c r="T25" s="46" t="s">
        <v>3</v>
      </c>
      <c r="U25" s="48">
        <v>0</v>
      </c>
      <c r="V25" s="48">
        <v>0</v>
      </c>
      <c r="W25" s="48">
        <v>0</v>
      </c>
      <c r="X25" s="48">
        <f>R11-$R$23*$R$17/$R$27</f>
        <v>0.5</v>
      </c>
      <c r="Y25" s="48">
        <v>0</v>
      </c>
      <c r="Z25" s="48">
        <v>0</v>
      </c>
      <c r="AA25" s="48">
        <v>0</v>
      </c>
      <c r="AB25" s="50">
        <v>0</v>
      </c>
      <c r="AC25" s="48">
        <f>W11-$R$25*$R$23/$R$27</f>
        <v>0.85714285714285721</v>
      </c>
      <c r="AD25" s="48">
        <f>X11-$R$26*$R$23/$R$27</f>
        <v>0.85714285714285721</v>
      </c>
    </row>
    <row r="26" spans="15:30" ht="15.6" x14ac:dyDescent="0.3">
      <c r="O26" s="1" t="s">
        <v>116</v>
      </c>
      <c r="P26" s="54" t="s">
        <v>117</v>
      </c>
      <c r="Q26" s="54"/>
      <c r="R26">
        <v>2</v>
      </c>
      <c r="T26" s="46" t="s">
        <v>2</v>
      </c>
      <c r="U26" s="48">
        <v>0</v>
      </c>
      <c r="V26" s="48">
        <v>0</v>
      </c>
      <c r="W26" s="48">
        <v>0</v>
      </c>
      <c r="X26" s="48">
        <v>0</v>
      </c>
      <c r="Y26" s="48">
        <v>0</v>
      </c>
      <c r="Z26" s="48">
        <v>0</v>
      </c>
      <c r="AA26" s="48">
        <v>0</v>
      </c>
      <c r="AB26" s="48">
        <f>V12-$R$25*$R$23/$R$27</f>
        <v>0.85714285714285721</v>
      </c>
      <c r="AC26" s="50">
        <v>0</v>
      </c>
      <c r="AD26" s="48">
        <f>X12-$R$26*$R$25/$R$27</f>
        <v>0.90476190476190477</v>
      </c>
    </row>
    <row r="27" spans="15:30" ht="15.6" x14ac:dyDescent="0.3">
      <c r="R27">
        <f>SUM(R17:R26)</f>
        <v>42</v>
      </c>
      <c r="T27" s="46" t="s">
        <v>1</v>
      </c>
      <c r="U27" s="48">
        <v>0</v>
      </c>
      <c r="V27" s="48">
        <v>0</v>
      </c>
      <c r="W27" s="48">
        <v>0</v>
      </c>
      <c r="X27" s="48">
        <v>0</v>
      </c>
      <c r="Y27" s="48">
        <v>0</v>
      </c>
      <c r="Z27" s="48">
        <v>0</v>
      </c>
      <c r="AA27" s="48">
        <v>0</v>
      </c>
      <c r="AB27" s="48">
        <f>V13-$R$26*$R$23/$R$27</f>
        <v>0.85714285714285721</v>
      </c>
      <c r="AC27" s="48">
        <f>W13-$R$26*$R$25/$R$27</f>
        <v>0.90476190476190477</v>
      </c>
      <c r="AD27" s="50">
        <v>0</v>
      </c>
    </row>
    <row r="30" spans="15:30" x14ac:dyDescent="0.3">
      <c r="O30" s="55" t="s">
        <v>107</v>
      </c>
      <c r="P30" t="s">
        <v>33</v>
      </c>
    </row>
    <row r="31" spans="15:30" x14ac:dyDescent="0.3">
      <c r="O31" s="55"/>
      <c r="P31" t="s">
        <v>10</v>
      </c>
    </row>
    <row r="32" spans="15:30" x14ac:dyDescent="0.3">
      <c r="O32" s="55"/>
      <c r="P32" t="s">
        <v>7</v>
      </c>
    </row>
    <row r="33" spans="15:16" x14ac:dyDescent="0.3">
      <c r="O33" s="55"/>
      <c r="P33" t="s">
        <v>9</v>
      </c>
    </row>
    <row r="34" spans="15:16" x14ac:dyDescent="0.3">
      <c r="O34" s="55"/>
      <c r="P34" t="s">
        <v>118</v>
      </c>
    </row>
    <row r="35" spans="15:16" x14ac:dyDescent="0.3">
      <c r="O35" s="55"/>
      <c r="P35" t="s">
        <v>4</v>
      </c>
    </row>
    <row r="36" spans="15:16" x14ac:dyDescent="0.3">
      <c r="O36" s="55"/>
      <c r="P36" t="s">
        <v>5</v>
      </c>
    </row>
    <row r="38" spans="15:16" x14ac:dyDescent="0.3">
      <c r="O38" s="55" t="s">
        <v>108</v>
      </c>
      <c r="P38" t="s">
        <v>3</v>
      </c>
    </row>
    <row r="39" spans="15:16" x14ac:dyDescent="0.3">
      <c r="O39" s="55"/>
      <c r="P39" t="s">
        <v>2</v>
      </c>
    </row>
    <row r="40" spans="15:16" x14ac:dyDescent="0.3">
      <c r="O40" s="55"/>
      <c r="P40" t="s">
        <v>1</v>
      </c>
    </row>
  </sheetData>
  <mergeCells count="13">
    <mergeCell ref="O38:O40"/>
    <mergeCell ref="N1:X1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O30:O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 Centrality</vt:lpstr>
      <vt:lpstr>Eigenvector Centrality</vt:lpstr>
      <vt:lpstr>PageRank</vt:lpstr>
      <vt:lpstr>Closeness</vt:lpstr>
      <vt:lpstr>Betweenness</vt:lpstr>
      <vt:lpstr>Harmonic</vt:lpstr>
      <vt:lpstr>Louvain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Trang</dc:creator>
  <cp:lastModifiedBy>USER</cp:lastModifiedBy>
  <dcterms:created xsi:type="dcterms:W3CDTF">2015-06-05T18:17:20Z</dcterms:created>
  <dcterms:modified xsi:type="dcterms:W3CDTF">2024-01-03T03:23:35Z</dcterms:modified>
</cp:coreProperties>
</file>